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giOzgen\Documents\project_interim_report-riskteam\Data\"/>
    </mc:Choice>
  </mc:AlternateContent>
  <xr:revisionPtr revIDLastSave="0" documentId="13_ncr:1_{2D700A3E-6ACB-4170-87AE-03B9FD44B7AD}" xr6:coauthVersionLast="36" xr6:coauthVersionMax="36" xr10:uidLastSave="{00000000-0000-0000-0000-000000000000}"/>
  <bookViews>
    <workbookView xWindow="0" yWindow="0" windowWidth="23040" windowHeight="8520" xr2:uid="{BF3D15F4-1F67-4490-BA7D-390C3E38FF54}"/>
  </bookViews>
  <sheets>
    <sheet name="Vulnerability" sheetId="1" r:id="rId1"/>
  </sheets>
  <externalReferences>
    <externalReference r:id="rId2"/>
  </externalReferences>
  <definedNames>
    <definedName name="_Key1" hidden="1">#REF!</definedName>
    <definedName name="_Order1" hidden="1">255</definedName>
    <definedName name="_Sort" hidden="1">#REF!</definedName>
    <definedName name="_xlnm._FilterDatabase" localSheetId="0" hidden="1">Vulnerability!$A$2:$AL$195</definedName>
    <definedName name="aa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95" i="1" l="1"/>
  <c r="AJ195" i="1" s="1"/>
  <c r="AH195" i="1"/>
  <c r="AE195" i="1"/>
  <c r="AF195" i="1" s="1"/>
  <c r="AG195" i="1" s="1"/>
  <c r="AC195" i="1"/>
  <c r="AB195" i="1"/>
  <c r="AD195" i="1" s="1"/>
  <c r="Y195" i="1"/>
  <c r="Z195" i="1" s="1"/>
  <c r="X195" i="1"/>
  <c r="W195" i="1"/>
  <c r="U195" i="1"/>
  <c r="T195" i="1"/>
  <c r="O195" i="1"/>
  <c r="Q195" i="1" s="1"/>
  <c r="R195" i="1" s="1"/>
  <c r="L195" i="1"/>
  <c r="K195" i="1"/>
  <c r="H195" i="1"/>
  <c r="I195" i="1" s="1"/>
  <c r="J195" i="1" s="1"/>
  <c r="F195" i="1"/>
  <c r="E195" i="1"/>
  <c r="C195" i="1"/>
  <c r="D195" i="1" s="1"/>
  <c r="B195" i="1"/>
  <c r="A195" i="1"/>
  <c r="AI194" i="1"/>
  <c r="AH194" i="1"/>
  <c r="AE194" i="1"/>
  <c r="AF194" i="1" s="1"/>
  <c r="AG194" i="1" s="1"/>
  <c r="AC194" i="1"/>
  <c r="AB194" i="1"/>
  <c r="AD194" i="1" s="1"/>
  <c r="Y194" i="1"/>
  <c r="Z194" i="1" s="1"/>
  <c r="X194" i="1"/>
  <c r="W194" i="1"/>
  <c r="U194" i="1"/>
  <c r="T194" i="1"/>
  <c r="O194" i="1"/>
  <c r="P194" i="1" s="1"/>
  <c r="L194" i="1"/>
  <c r="K194" i="1"/>
  <c r="H194" i="1"/>
  <c r="I194" i="1" s="1"/>
  <c r="J194" i="1" s="1"/>
  <c r="F194" i="1"/>
  <c r="E194" i="1"/>
  <c r="C194" i="1"/>
  <c r="B194" i="1"/>
  <c r="A194" i="1"/>
  <c r="AI193" i="1"/>
  <c r="AH193" i="1"/>
  <c r="AJ193" i="1" s="1"/>
  <c r="AE193" i="1"/>
  <c r="AF193" i="1" s="1"/>
  <c r="AG193" i="1" s="1"/>
  <c r="AC193" i="1"/>
  <c r="AB193" i="1"/>
  <c r="Y193" i="1"/>
  <c r="Z193" i="1" s="1"/>
  <c r="X193" i="1"/>
  <c r="W193" i="1"/>
  <c r="U193" i="1"/>
  <c r="T193" i="1"/>
  <c r="V193" i="1" s="1"/>
  <c r="Q193" i="1"/>
  <c r="R193" i="1" s="1"/>
  <c r="O193" i="1"/>
  <c r="P193" i="1" s="1"/>
  <c r="L193" i="1"/>
  <c r="K193" i="1"/>
  <c r="H193" i="1"/>
  <c r="I193" i="1" s="1"/>
  <c r="J193" i="1" s="1"/>
  <c r="F193" i="1"/>
  <c r="E193" i="1"/>
  <c r="C193" i="1"/>
  <c r="B193" i="1"/>
  <c r="A193" i="1"/>
  <c r="AI192" i="1"/>
  <c r="AH192" i="1"/>
  <c r="AE192" i="1"/>
  <c r="AF192" i="1" s="1"/>
  <c r="AG192" i="1" s="1"/>
  <c r="AC192" i="1"/>
  <c r="AB192" i="1"/>
  <c r="Y192" i="1"/>
  <c r="Z192" i="1" s="1"/>
  <c r="X192" i="1"/>
  <c r="W192" i="1"/>
  <c r="U192" i="1"/>
  <c r="T192" i="1"/>
  <c r="O192" i="1"/>
  <c r="Q192" i="1" s="1"/>
  <c r="R192" i="1" s="1"/>
  <c r="L192" i="1"/>
  <c r="K192" i="1"/>
  <c r="H192" i="1"/>
  <c r="I192" i="1" s="1"/>
  <c r="J192" i="1" s="1"/>
  <c r="F192" i="1"/>
  <c r="E192" i="1"/>
  <c r="C192" i="1"/>
  <c r="B192" i="1"/>
  <c r="A192" i="1"/>
  <c r="AI191" i="1"/>
  <c r="AH191" i="1"/>
  <c r="AE191" i="1"/>
  <c r="AF191" i="1" s="1"/>
  <c r="AG191" i="1" s="1"/>
  <c r="AC191" i="1"/>
  <c r="AB191" i="1"/>
  <c r="Y191" i="1"/>
  <c r="Z191" i="1" s="1"/>
  <c r="X191" i="1"/>
  <c r="W191" i="1"/>
  <c r="U191" i="1"/>
  <c r="T191" i="1"/>
  <c r="O191" i="1"/>
  <c r="Q191" i="1" s="1"/>
  <c r="R191" i="1" s="1"/>
  <c r="L191" i="1"/>
  <c r="K191" i="1"/>
  <c r="H191" i="1"/>
  <c r="I191" i="1" s="1"/>
  <c r="J191" i="1" s="1"/>
  <c r="F191" i="1"/>
  <c r="E191" i="1"/>
  <c r="C191" i="1"/>
  <c r="B191" i="1"/>
  <c r="A191" i="1"/>
  <c r="AI190" i="1"/>
  <c r="AJ190" i="1" s="1"/>
  <c r="AH190" i="1"/>
  <c r="AE190" i="1"/>
  <c r="AF190" i="1" s="1"/>
  <c r="AG190" i="1" s="1"/>
  <c r="AC190" i="1"/>
  <c r="AB190" i="1"/>
  <c r="Y190" i="1"/>
  <c r="Z190" i="1" s="1"/>
  <c r="X190" i="1"/>
  <c r="W190" i="1"/>
  <c r="U190" i="1"/>
  <c r="T190" i="1"/>
  <c r="O190" i="1"/>
  <c r="Q190" i="1" s="1"/>
  <c r="R190" i="1" s="1"/>
  <c r="L190" i="1"/>
  <c r="K190" i="1"/>
  <c r="H190" i="1"/>
  <c r="I190" i="1" s="1"/>
  <c r="J190" i="1" s="1"/>
  <c r="F190" i="1"/>
  <c r="E190" i="1"/>
  <c r="C190" i="1"/>
  <c r="B190" i="1"/>
  <c r="A190" i="1"/>
  <c r="AI189" i="1"/>
  <c r="AH189" i="1"/>
  <c r="AE189" i="1"/>
  <c r="AF189" i="1" s="1"/>
  <c r="AG189" i="1" s="1"/>
  <c r="AC189" i="1"/>
  <c r="AB189" i="1"/>
  <c r="Y189" i="1"/>
  <c r="Z189" i="1" s="1"/>
  <c r="X189" i="1"/>
  <c r="W189" i="1"/>
  <c r="U189" i="1"/>
  <c r="T189" i="1"/>
  <c r="O189" i="1"/>
  <c r="Q189" i="1" s="1"/>
  <c r="R189" i="1" s="1"/>
  <c r="L189" i="1"/>
  <c r="K189" i="1"/>
  <c r="H189" i="1"/>
  <c r="I189" i="1" s="1"/>
  <c r="J189" i="1" s="1"/>
  <c r="F189" i="1"/>
  <c r="E189" i="1"/>
  <c r="C189" i="1"/>
  <c r="B189" i="1"/>
  <c r="D189" i="1" s="1"/>
  <c r="A189" i="1"/>
  <c r="AI188" i="1"/>
  <c r="AH188" i="1"/>
  <c r="AE188" i="1"/>
  <c r="AF188" i="1" s="1"/>
  <c r="AG188" i="1" s="1"/>
  <c r="AC188" i="1"/>
  <c r="AB188" i="1"/>
  <c r="Y188" i="1"/>
  <c r="Z188" i="1" s="1"/>
  <c r="X188" i="1"/>
  <c r="W188" i="1"/>
  <c r="U188" i="1"/>
  <c r="T188" i="1"/>
  <c r="O188" i="1"/>
  <c r="Q188" i="1" s="1"/>
  <c r="R188" i="1" s="1"/>
  <c r="L188" i="1"/>
  <c r="K188" i="1"/>
  <c r="H188" i="1"/>
  <c r="I188" i="1" s="1"/>
  <c r="J188" i="1" s="1"/>
  <c r="F188" i="1"/>
  <c r="E188" i="1"/>
  <c r="C188" i="1"/>
  <c r="B188" i="1"/>
  <c r="A188" i="1"/>
  <c r="AI187" i="1"/>
  <c r="AH187" i="1"/>
  <c r="AE187" i="1"/>
  <c r="AF187" i="1" s="1"/>
  <c r="AG187" i="1" s="1"/>
  <c r="AC187" i="1"/>
  <c r="AB187" i="1"/>
  <c r="Y187" i="1"/>
  <c r="Z187" i="1" s="1"/>
  <c r="X187" i="1"/>
  <c r="W187" i="1"/>
  <c r="U187" i="1"/>
  <c r="T187" i="1"/>
  <c r="O187" i="1"/>
  <c r="Q187" i="1" s="1"/>
  <c r="R187" i="1" s="1"/>
  <c r="L187" i="1"/>
  <c r="K187" i="1"/>
  <c r="H187" i="1"/>
  <c r="I187" i="1" s="1"/>
  <c r="J187" i="1" s="1"/>
  <c r="F187" i="1"/>
  <c r="E187" i="1"/>
  <c r="C187" i="1"/>
  <c r="B187" i="1"/>
  <c r="A187" i="1"/>
  <c r="AI186" i="1"/>
  <c r="AJ186" i="1" s="1"/>
  <c r="AH186" i="1"/>
  <c r="AE186" i="1"/>
  <c r="AF186" i="1" s="1"/>
  <c r="AG186" i="1" s="1"/>
  <c r="AC186" i="1"/>
  <c r="AB186" i="1"/>
  <c r="Y186" i="1"/>
  <c r="Z186" i="1" s="1"/>
  <c r="X186" i="1"/>
  <c r="W186" i="1"/>
  <c r="U186" i="1"/>
  <c r="T186" i="1"/>
  <c r="O186" i="1"/>
  <c r="L186" i="1"/>
  <c r="K186" i="1"/>
  <c r="H186" i="1"/>
  <c r="I186" i="1" s="1"/>
  <c r="J186" i="1" s="1"/>
  <c r="F186" i="1"/>
  <c r="E186" i="1"/>
  <c r="C186" i="1"/>
  <c r="D186" i="1" s="1"/>
  <c r="B186" i="1"/>
  <c r="A186" i="1"/>
  <c r="AI185" i="1"/>
  <c r="AH185" i="1"/>
  <c r="AE185" i="1"/>
  <c r="AF185" i="1" s="1"/>
  <c r="AG185" i="1" s="1"/>
  <c r="AC185" i="1"/>
  <c r="AB185" i="1"/>
  <c r="Y185" i="1"/>
  <c r="Z185" i="1" s="1"/>
  <c r="X185" i="1"/>
  <c r="W185" i="1"/>
  <c r="U185" i="1"/>
  <c r="T185" i="1"/>
  <c r="P185" i="1"/>
  <c r="O185" i="1"/>
  <c r="Q185" i="1" s="1"/>
  <c r="R185" i="1" s="1"/>
  <c r="L185" i="1"/>
  <c r="K185" i="1"/>
  <c r="H185" i="1"/>
  <c r="I185" i="1" s="1"/>
  <c r="J185" i="1" s="1"/>
  <c r="F185" i="1"/>
  <c r="E185" i="1"/>
  <c r="C185" i="1"/>
  <c r="B185" i="1"/>
  <c r="A185" i="1"/>
  <c r="AI184" i="1"/>
  <c r="AH184" i="1"/>
  <c r="AE184" i="1"/>
  <c r="AF184" i="1" s="1"/>
  <c r="AG184" i="1" s="1"/>
  <c r="AC184" i="1"/>
  <c r="AB184" i="1"/>
  <c r="Y184" i="1"/>
  <c r="Z184" i="1" s="1"/>
  <c r="X184" i="1"/>
  <c r="W184" i="1"/>
  <c r="U184" i="1"/>
  <c r="V184" i="1" s="1"/>
  <c r="T184" i="1"/>
  <c r="O184" i="1"/>
  <c r="Q184" i="1" s="1"/>
  <c r="R184" i="1" s="1"/>
  <c r="L184" i="1"/>
  <c r="K184" i="1"/>
  <c r="H184" i="1"/>
  <c r="I184" i="1" s="1"/>
  <c r="J184" i="1" s="1"/>
  <c r="F184" i="1"/>
  <c r="E184" i="1"/>
  <c r="C184" i="1"/>
  <c r="B184" i="1"/>
  <c r="A184" i="1"/>
  <c r="AI183" i="1"/>
  <c r="AJ183" i="1" s="1"/>
  <c r="AH183" i="1"/>
  <c r="AE183" i="1"/>
  <c r="AF183" i="1" s="1"/>
  <c r="AG183" i="1" s="1"/>
  <c r="AC183" i="1"/>
  <c r="AB183" i="1"/>
  <c r="Y183" i="1"/>
  <c r="Z183" i="1" s="1"/>
  <c r="X183" i="1"/>
  <c r="W183" i="1"/>
  <c r="U183" i="1"/>
  <c r="T183" i="1"/>
  <c r="O183" i="1"/>
  <c r="Q183" i="1" s="1"/>
  <c r="R183" i="1" s="1"/>
  <c r="L183" i="1"/>
  <c r="K183" i="1"/>
  <c r="H183" i="1"/>
  <c r="I183" i="1" s="1"/>
  <c r="J183" i="1" s="1"/>
  <c r="F183" i="1"/>
  <c r="E183" i="1"/>
  <c r="C183" i="1"/>
  <c r="D183" i="1" s="1"/>
  <c r="B183" i="1"/>
  <c r="A183" i="1"/>
  <c r="AI182" i="1"/>
  <c r="AH182" i="1"/>
  <c r="AE182" i="1"/>
  <c r="AF182" i="1" s="1"/>
  <c r="AG182" i="1" s="1"/>
  <c r="AC182" i="1"/>
  <c r="AB182" i="1"/>
  <c r="Y182" i="1"/>
  <c r="Z182" i="1" s="1"/>
  <c r="X182" i="1"/>
  <c r="W182" i="1"/>
  <c r="U182" i="1"/>
  <c r="T182" i="1"/>
  <c r="O182" i="1"/>
  <c r="Q182" i="1" s="1"/>
  <c r="R182" i="1" s="1"/>
  <c r="L182" i="1"/>
  <c r="K182" i="1"/>
  <c r="I182" i="1"/>
  <c r="J182" i="1" s="1"/>
  <c r="H182" i="1"/>
  <c r="F182" i="1"/>
  <c r="E182" i="1"/>
  <c r="C182" i="1"/>
  <c r="B182" i="1"/>
  <c r="A182" i="1"/>
  <c r="AI181" i="1"/>
  <c r="AH181" i="1"/>
  <c r="AJ181" i="1" s="1"/>
  <c r="AE181" i="1"/>
  <c r="AF181" i="1" s="1"/>
  <c r="AG181" i="1" s="1"/>
  <c r="AC181" i="1"/>
  <c r="AB181" i="1"/>
  <c r="Y181" i="1"/>
  <c r="Z181" i="1" s="1"/>
  <c r="X181" i="1"/>
  <c r="W181" i="1"/>
  <c r="U181" i="1"/>
  <c r="T181" i="1"/>
  <c r="O181" i="1"/>
  <c r="Q181" i="1" s="1"/>
  <c r="R181" i="1" s="1"/>
  <c r="L181" i="1"/>
  <c r="K181" i="1"/>
  <c r="H181" i="1"/>
  <c r="I181" i="1" s="1"/>
  <c r="J181" i="1" s="1"/>
  <c r="F181" i="1"/>
  <c r="E181" i="1"/>
  <c r="C181" i="1"/>
  <c r="B181" i="1"/>
  <c r="A181" i="1"/>
  <c r="AI180" i="1"/>
  <c r="AH180" i="1"/>
  <c r="AE180" i="1"/>
  <c r="AF180" i="1" s="1"/>
  <c r="AG180" i="1" s="1"/>
  <c r="AC180" i="1"/>
  <c r="AB180" i="1"/>
  <c r="Z180" i="1"/>
  <c r="Y180" i="1"/>
  <c r="X180" i="1"/>
  <c r="W180" i="1"/>
  <c r="U180" i="1"/>
  <c r="T180" i="1"/>
  <c r="O180" i="1"/>
  <c r="Q180" i="1" s="1"/>
  <c r="R180" i="1" s="1"/>
  <c r="L180" i="1"/>
  <c r="K180" i="1"/>
  <c r="H180" i="1"/>
  <c r="I180" i="1" s="1"/>
  <c r="J180" i="1" s="1"/>
  <c r="F180" i="1"/>
  <c r="E180" i="1"/>
  <c r="C180" i="1"/>
  <c r="B180" i="1"/>
  <c r="A180" i="1"/>
  <c r="AI179" i="1"/>
  <c r="AH179" i="1"/>
  <c r="AE179" i="1"/>
  <c r="AF179" i="1" s="1"/>
  <c r="AG179" i="1" s="1"/>
  <c r="AC179" i="1"/>
  <c r="AB179" i="1"/>
  <c r="Y179" i="1"/>
  <c r="Z179" i="1" s="1"/>
  <c r="X179" i="1"/>
  <c r="W179" i="1"/>
  <c r="U179" i="1"/>
  <c r="T179" i="1"/>
  <c r="O179" i="1"/>
  <c r="P179" i="1" s="1"/>
  <c r="L179" i="1"/>
  <c r="K179" i="1"/>
  <c r="H179" i="1"/>
  <c r="I179" i="1" s="1"/>
  <c r="J179" i="1" s="1"/>
  <c r="F179" i="1"/>
  <c r="E179" i="1"/>
  <c r="C179" i="1"/>
  <c r="B179" i="1"/>
  <c r="A179" i="1"/>
  <c r="AI178" i="1"/>
  <c r="AH178" i="1"/>
  <c r="AE178" i="1"/>
  <c r="AF178" i="1" s="1"/>
  <c r="AG178" i="1" s="1"/>
  <c r="AC178" i="1"/>
  <c r="AB178" i="1"/>
  <c r="Y178" i="1"/>
  <c r="Z178" i="1" s="1"/>
  <c r="X178" i="1"/>
  <c r="W178" i="1"/>
  <c r="U178" i="1"/>
  <c r="T178" i="1"/>
  <c r="O178" i="1"/>
  <c r="Q178" i="1" s="1"/>
  <c r="R178" i="1" s="1"/>
  <c r="L178" i="1"/>
  <c r="K178" i="1"/>
  <c r="H178" i="1"/>
  <c r="I178" i="1" s="1"/>
  <c r="J178" i="1" s="1"/>
  <c r="F178" i="1"/>
  <c r="E178" i="1"/>
  <c r="C178" i="1"/>
  <c r="B178" i="1"/>
  <c r="A178" i="1"/>
  <c r="AI177" i="1"/>
  <c r="AH177" i="1"/>
  <c r="AE177" i="1"/>
  <c r="AF177" i="1" s="1"/>
  <c r="AG177" i="1" s="1"/>
  <c r="AC177" i="1"/>
  <c r="AB177" i="1"/>
  <c r="Y177" i="1"/>
  <c r="Z177" i="1" s="1"/>
  <c r="X177" i="1"/>
  <c r="W177" i="1"/>
  <c r="U177" i="1"/>
  <c r="T177" i="1"/>
  <c r="O177" i="1"/>
  <c r="Q177" i="1" s="1"/>
  <c r="R177" i="1" s="1"/>
  <c r="L177" i="1"/>
  <c r="K177" i="1"/>
  <c r="H177" i="1"/>
  <c r="I177" i="1" s="1"/>
  <c r="J177" i="1" s="1"/>
  <c r="F177" i="1"/>
  <c r="E177" i="1"/>
  <c r="G177" i="1" s="1"/>
  <c r="C177" i="1"/>
  <c r="B177" i="1"/>
  <c r="A177" i="1"/>
  <c r="AI176" i="1"/>
  <c r="AH176" i="1"/>
  <c r="AE176" i="1"/>
  <c r="AF176" i="1" s="1"/>
  <c r="AG176" i="1" s="1"/>
  <c r="AC176" i="1"/>
  <c r="AB176" i="1"/>
  <c r="AD176" i="1" s="1"/>
  <c r="Y176" i="1"/>
  <c r="Z176" i="1" s="1"/>
  <c r="X176" i="1"/>
  <c r="W176" i="1"/>
  <c r="U176" i="1"/>
  <c r="T176" i="1"/>
  <c r="O176" i="1"/>
  <c r="L176" i="1"/>
  <c r="K176" i="1"/>
  <c r="H176" i="1"/>
  <c r="I176" i="1" s="1"/>
  <c r="J176" i="1" s="1"/>
  <c r="F176" i="1"/>
  <c r="E176" i="1"/>
  <c r="C176" i="1"/>
  <c r="B176" i="1"/>
  <c r="A176" i="1"/>
  <c r="AI175" i="1"/>
  <c r="AH175" i="1"/>
  <c r="AE175" i="1"/>
  <c r="AF175" i="1" s="1"/>
  <c r="AG175" i="1" s="1"/>
  <c r="AC175" i="1"/>
  <c r="AD175" i="1" s="1"/>
  <c r="AB175" i="1"/>
  <c r="Y175" i="1"/>
  <c r="Z175" i="1" s="1"/>
  <c r="X175" i="1"/>
  <c r="W175" i="1"/>
  <c r="U175" i="1"/>
  <c r="V175" i="1" s="1"/>
  <c r="T175" i="1"/>
  <c r="O175" i="1"/>
  <c r="Q175" i="1" s="1"/>
  <c r="R175" i="1" s="1"/>
  <c r="L175" i="1"/>
  <c r="K175" i="1"/>
  <c r="H175" i="1"/>
  <c r="I175" i="1" s="1"/>
  <c r="J175" i="1" s="1"/>
  <c r="F175" i="1"/>
  <c r="E175" i="1"/>
  <c r="C175" i="1"/>
  <c r="B175" i="1"/>
  <c r="A175" i="1"/>
  <c r="AI174" i="1"/>
  <c r="AH174" i="1"/>
  <c r="AE174" i="1"/>
  <c r="AF174" i="1" s="1"/>
  <c r="AG174" i="1" s="1"/>
  <c r="AC174" i="1"/>
  <c r="AB174" i="1"/>
  <c r="Y174" i="1"/>
  <c r="Z174" i="1" s="1"/>
  <c r="X174" i="1"/>
  <c r="W174" i="1"/>
  <c r="U174" i="1"/>
  <c r="T174" i="1"/>
  <c r="O174" i="1"/>
  <c r="L174" i="1"/>
  <c r="K174" i="1"/>
  <c r="H174" i="1"/>
  <c r="I174" i="1" s="1"/>
  <c r="J174" i="1" s="1"/>
  <c r="F174" i="1"/>
  <c r="G174" i="1" s="1"/>
  <c r="E174" i="1"/>
  <c r="C174" i="1"/>
  <c r="B174" i="1"/>
  <c r="A174" i="1"/>
  <c r="AI173" i="1"/>
  <c r="AH173" i="1"/>
  <c r="AE173" i="1"/>
  <c r="AF173" i="1" s="1"/>
  <c r="AG173" i="1" s="1"/>
  <c r="AC173" i="1"/>
  <c r="AB173" i="1"/>
  <c r="Y173" i="1"/>
  <c r="Z173" i="1" s="1"/>
  <c r="X173" i="1"/>
  <c r="W173" i="1"/>
  <c r="U173" i="1"/>
  <c r="T173" i="1"/>
  <c r="V173" i="1" s="1"/>
  <c r="O173" i="1"/>
  <c r="Q173" i="1" s="1"/>
  <c r="R173" i="1" s="1"/>
  <c r="L173" i="1"/>
  <c r="K173" i="1"/>
  <c r="H173" i="1"/>
  <c r="I173" i="1" s="1"/>
  <c r="J173" i="1" s="1"/>
  <c r="F173" i="1"/>
  <c r="E173" i="1"/>
  <c r="C173" i="1"/>
  <c r="B173" i="1"/>
  <c r="A173" i="1"/>
  <c r="AI172" i="1"/>
  <c r="AH172" i="1"/>
  <c r="AE172" i="1"/>
  <c r="AF172" i="1" s="1"/>
  <c r="AG172" i="1" s="1"/>
  <c r="AC172" i="1"/>
  <c r="AB172" i="1"/>
  <c r="Y172" i="1"/>
  <c r="Z172" i="1" s="1"/>
  <c r="X172" i="1"/>
  <c r="W172" i="1"/>
  <c r="U172" i="1"/>
  <c r="T172" i="1"/>
  <c r="O172" i="1"/>
  <c r="L172" i="1"/>
  <c r="K172" i="1"/>
  <c r="H172" i="1"/>
  <c r="I172" i="1" s="1"/>
  <c r="J172" i="1" s="1"/>
  <c r="F172" i="1"/>
  <c r="E172" i="1"/>
  <c r="C172" i="1"/>
  <c r="B172" i="1"/>
  <c r="A172" i="1"/>
  <c r="AI171" i="1"/>
  <c r="AH171" i="1"/>
  <c r="AE171" i="1"/>
  <c r="AF171" i="1" s="1"/>
  <c r="AG171" i="1" s="1"/>
  <c r="AC171" i="1"/>
  <c r="AB171" i="1"/>
  <c r="Z171" i="1"/>
  <c r="Y171" i="1"/>
  <c r="X171" i="1"/>
  <c r="W171" i="1"/>
  <c r="U171" i="1"/>
  <c r="T171" i="1"/>
  <c r="O171" i="1"/>
  <c r="P171" i="1" s="1"/>
  <c r="L171" i="1"/>
  <c r="K171" i="1"/>
  <c r="H171" i="1"/>
  <c r="I171" i="1" s="1"/>
  <c r="J171" i="1" s="1"/>
  <c r="F171" i="1"/>
  <c r="E171" i="1"/>
  <c r="C171" i="1"/>
  <c r="B171" i="1"/>
  <c r="A171" i="1"/>
  <c r="AI170" i="1"/>
  <c r="AJ170" i="1" s="1"/>
  <c r="AH170" i="1"/>
  <c r="AE170" i="1"/>
  <c r="AF170" i="1" s="1"/>
  <c r="AG170" i="1" s="1"/>
  <c r="AC170" i="1"/>
  <c r="AB170" i="1"/>
  <c r="Y170" i="1"/>
  <c r="Z170" i="1" s="1"/>
  <c r="X170" i="1"/>
  <c r="W170" i="1"/>
  <c r="U170" i="1"/>
  <c r="T170" i="1"/>
  <c r="O170" i="1"/>
  <c r="Q170" i="1" s="1"/>
  <c r="R170" i="1" s="1"/>
  <c r="L170" i="1"/>
  <c r="K170" i="1"/>
  <c r="H170" i="1"/>
  <c r="I170" i="1" s="1"/>
  <c r="J170" i="1" s="1"/>
  <c r="F170" i="1"/>
  <c r="E170" i="1"/>
  <c r="C170" i="1"/>
  <c r="B170" i="1"/>
  <c r="A170" i="1"/>
  <c r="AI169" i="1"/>
  <c r="AH169" i="1"/>
  <c r="AE169" i="1"/>
  <c r="AF169" i="1" s="1"/>
  <c r="AG169" i="1" s="1"/>
  <c r="AC169" i="1"/>
  <c r="AB169" i="1"/>
  <c r="Y169" i="1"/>
  <c r="Z169" i="1" s="1"/>
  <c r="X169" i="1"/>
  <c r="W169" i="1"/>
  <c r="U169" i="1"/>
  <c r="T169" i="1"/>
  <c r="O169" i="1"/>
  <c r="L169" i="1"/>
  <c r="K169" i="1"/>
  <c r="I169" i="1"/>
  <c r="J169" i="1" s="1"/>
  <c r="H169" i="1"/>
  <c r="F169" i="1"/>
  <c r="E169" i="1"/>
  <c r="C169" i="1"/>
  <c r="B169" i="1"/>
  <c r="D169" i="1" s="1"/>
  <c r="A169" i="1"/>
  <c r="AI168" i="1"/>
  <c r="AH168" i="1"/>
  <c r="AE168" i="1"/>
  <c r="AF168" i="1" s="1"/>
  <c r="AG168" i="1" s="1"/>
  <c r="AC168" i="1"/>
  <c r="AB168" i="1"/>
  <c r="Y168" i="1"/>
  <c r="Z168" i="1" s="1"/>
  <c r="X168" i="1"/>
  <c r="W168" i="1"/>
  <c r="V168" i="1"/>
  <c r="U168" i="1"/>
  <c r="T168" i="1"/>
  <c r="O168" i="1"/>
  <c r="P168" i="1" s="1"/>
  <c r="L168" i="1"/>
  <c r="K168" i="1"/>
  <c r="H168" i="1"/>
  <c r="I168" i="1" s="1"/>
  <c r="J168" i="1" s="1"/>
  <c r="F168" i="1"/>
  <c r="E168" i="1"/>
  <c r="C168" i="1"/>
  <c r="B168" i="1"/>
  <c r="A168" i="1"/>
  <c r="AI167" i="1"/>
  <c r="AH167" i="1"/>
  <c r="AE167" i="1"/>
  <c r="AF167" i="1" s="1"/>
  <c r="AG167" i="1" s="1"/>
  <c r="AC167" i="1"/>
  <c r="AB167" i="1"/>
  <c r="Y167" i="1"/>
  <c r="Z167" i="1" s="1"/>
  <c r="X167" i="1"/>
  <c r="W167" i="1"/>
  <c r="U167" i="1"/>
  <c r="T167" i="1"/>
  <c r="O167" i="1"/>
  <c r="L167" i="1"/>
  <c r="K167" i="1"/>
  <c r="H167" i="1"/>
  <c r="I167" i="1" s="1"/>
  <c r="J167" i="1" s="1"/>
  <c r="F167" i="1"/>
  <c r="E167" i="1"/>
  <c r="C167" i="1"/>
  <c r="B167" i="1"/>
  <c r="A167" i="1"/>
  <c r="AI166" i="1"/>
  <c r="AH166" i="1"/>
  <c r="AE166" i="1"/>
  <c r="AF166" i="1" s="1"/>
  <c r="AG166" i="1" s="1"/>
  <c r="AC166" i="1"/>
  <c r="AB166" i="1"/>
  <c r="Y166" i="1"/>
  <c r="Z166" i="1" s="1"/>
  <c r="X166" i="1"/>
  <c r="W166" i="1"/>
  <c r="U166" i="1"/>
  <c r="T166" i="1"/>
  <c r="O166" i="1"/>
  <c r="P166" i="1" s="1"/>
  <c r="L166" i="1"/>
  <c r="K166" i="1"/>
  <c r="H166" i="1"/>
  <c r="I166" i="1" s="1"/>
  <c r="J166" i="1" s="1"/>
  <c r="F166" i="1"/>
  <c r="E166" i="1"/>
  <c r="G166" i="1" s="1"/>
  <c r="C166" i="1"/>
  <c r="B166" i="1"/>
  <c r="D166" i="1" s="1"/>
  <c r="A166" i="1"/>
  <c r="AI165" i="1"/>
  <c r="AH165" i="1"/>
  <c r="AJ165" i="1" s="1"/>
  <c r="AE165" i="1"/>
  <c r="AF165" i="1" s="1"/>
  <c r="AG165" i="1" s="1"/>
  <c r="AC165" i="1"/>
  <c r="AB165" i="1"/>
  <c r="Y165" i="1"/>
  <c r="Z165" i="1" s="1"/>
  <c r="X165" i="1"/>
  <c r="W165" i="1"/>
  <c r="U165" i="1"/>
  <c r="T165" i="1"/>
  <c r="O165" i="1"/>
  <c r="L165" i="1"/>
  <c r="K165" i="1"/>
  <c r="H165" i="1"/>
  <c r="I165" i="1" s="1"/>
  <c r="J165" i="1" s="1"/>
  <c r="F165" i="1"/>
  <c r="E165" i="1"/>
  <c r="C165" i="1"/>
  <c r="B165" i="1"/>
  <c r="A165" i="1"/>
  <c r="AI164" i="1"/>
  <c r="AH164" i="1"/>
  <c r="AE164" i="1"/>
  <c r="AF164" i="1" s="1"/>
  <c r="AG164" i="1" s="1"/>
  <c r="AC164" i="1"/>
  <c r="AB164" i="1"/>
  <c r="Y164" i="1"/>
  <c r="Z164" i="1" s="1"/>
  <c r="X164" i="1"/>
  <c r="W164" i="1"/>
  <c r="U164" i="1"/>
  <c r="T164" i="1"/>
  <c r="O164" i="1"/>
  <c r="L164" i="1"/>
  <c r="K164" i="1"/>
  <c r="H164" i="1"/>
  <c r="I164" i="1" s="1"/>
  <c r="J164" i="1" s="1"/>
  <c r="F164" i="1"/>
  <c r="E164" i="1"/>
  <c r="C164" i="1"/>
  <c r="B164" i="1"/>
  <c r="A164" i="1"/>
  <c r="AI163" i="1"/>
  <c r="AH163" i="1"/>
  <c r="AE163" i="1"/>
  <c r="AF163" i="1" s="1"/>
  <c r="AG163" i="1" s="1"/>
  <c r="AC163" i="1"/>
  <c r="AB163" i="1"/>
  <c r="Y163" i="1"/>
  <c r="Z163" i="1" s="1"/>
  <c r="X163" i="1"/>
  <c r="W163" i="1"/>
  <c r="U163" i="1"/>
  <c r="T163" i="1"/>
  <c r="V163" i="1" s="1"/>
  <c r="O163" i="1"/>
  <c r="P163" i="1" s="1"/>
  <c r="L163" i="1"/>
  <c r="K163" i="1"/>
  <c r="H163" i="1"/>
  <c r="I163" i="1" s="1"/>
  <c r="J163" i="1" s="1"/>
  <c r="F163" i="1"/>
  <c r="G163" i="1" s="1"/>
  <c r="E163" i="1"/>
  <c r="C163" i="1"/>
  <c r="B163" i="1"/>
  <c r="A163" i="1"/>
  <c r="AI162" i="1"/>
  <c r="AH162" i="1"/>
  <c r="AE162" i="1"/>
  <c r="AF162" i="1" s="1"/>
  <c r="AG162" i="1" s="1"/>
  <c r="AC162" i="1"/>
  <c r="AD162" i="1" s="1"/>
  <c r="AB162" i="1"/>
  <c r="Y162" i="1"/>
  <c r="Z162" i="1" s="1"/>
  <c r="X162" i="1"/>
  <c r="W162" i="1"/>
  <c r="U162" i="1"/>
  <c r="T162" i="1"/>
  <c r="P162" i="1"/>
  <c r="O162" i="1"/>
  <c r="Q162" i="1" s="1"/>
  <c r="R162" i="1" s="1"/>
  <c r="S162" i="1" s="1"/>
  <c r="L162" i="1"/>
  <c r="K162" i="1"/>
  <c r="H162" i="1"/>
  <c r="I162" i="1" s="1"/>
  <c r="J162" i="1" s="1"/>
  <c r="F162" i="1"/>
  <c r="E162" i="1"/>
  <c r="C162" i="1"/>
  <c r="B162" i="1"/>
  <c r="A162" i="1"/>
  <c r="AI161" i="1"/>
  <c r="AH161" i="1"/>
  <c r="AE161" i="1"/>
  <c r="AF161" i="1" s="1"/>
  <c r="AG161" i="1" s="1"/>
  <c r="AC161" i="1"/>
  <c r="AB161" i="1"/>
  <c r="Y161" i="1"/>
  <c r="Z161" i="1" s="1"/>
  <c r="X161" i="1"/>
  <c r="W161" i="1"/>
  <c r="U161" i="1"/>
  <c r="T161" i="1"/>
  <c r="O161" i="1"/>
  <c r="L161" i="1"/>
  <c r="K161" i="1"/>
  <c r="H161" i="1"/>
  <c r="I161" i="1" s="1"/>
  <c r="J161" i="1" s="1"/>
  <c r="F161" i="1"/>
  <c r="E161" i="1"/>
  <c r="C161" i="1"/>
  <c r="B161" i="1"/>
  <c r="A161" i="1"/>
  <c r="AI160" i="1"/>
  <c r="AH160" i="1"/>
  <c r="AE160" i="1"/>
  <c r="AF160" i="1" s="1"/>
  <c r="AG160" i="1" s="1"/>
  <c r="AC160" i="1"/>
  <c r="AB160" i="1"/>
  <c r="Y160" i="1"/>
  <c r="Z160" i="1" s="1"/>
  <c r="X160" i="1"/>
  <c r="W160" i="1"/>
  <c r="U160" i="1"/>
  <c r="T160" i="1"/>
  <c r="V160" i="1" s="1"/>
  <c r="O160" i="1"/>
  <c r="L160" i="1"/>
  <c r="K160" i="1"/>
  <c r="H160" i="1"/>
  <c r="I160" i="1" s="1"/>
  <c r="J160" i="1" s="1"/>
  <c r="F160" i="1"/>
  <c r="E160" i="1"/>
  <c r="C160" i="1"/>
  <c r="B160" i="1"/>
  <c r="D160" i="1" s="1"/>
  <c r="A160" i="1"/>
  <c r="AI159" i="1"/>
  <c r="AH159" i="1"/>
  <c r="AE159" i="1"/>
  <c r="AF159" i="1" s="1"/>
  <c r="AG159" i="1" s="1"/>
  <c r="AC159" i="1"/>
  <c r="AB159" i="1"/>
  <c r="Y159" i="1"/>
  <c r="Z159" i="1" s="1"/>
  <c r="X159" i="1"/>
  <c r="W159" i="1"/>
  <c r="U159" i="1"/>
  <c r="T159" i="1"/>
  <c r="O159" i="1"/>
  <c r="P159" i="1" s="1"/>
  <c r="L159" i="1"/>
  <c r="K159" i="1"/>
  <c r="H159" i="1"/>
  <c r="I159" i="1" s="1"/>
  <c r="J159" i="1" s="1"/>
  <c r="F159" i="1"/>
  <c r="E159" i="1"/>
  <c r="C159" i="1"/>
  <c r="B159" i="1"/>
  <c r="A159" i="1"/>
  <c r="AI158" i="1"/>
  <c r="AJ158" i="1" s="1"/>
  <c r="AH158" i="1"/>
  <c r="AE158" i="1"/>
  <c r="AF158" i="1" s="1"/>
  <c r="AG158" i="1" s="1"/>
  <c r="AC158" i="1"/>
  <c r="AB158" i="1"/>
  <c r="Y158" i="1"/>
  <c r="Z158" i="1" s="1"/>
  <c r="X158" i="1"/>
  <c r="W158" i="1"/>
  <c r="U158" i="1"/>
  <c r="T158" i="1"/>
  <c r="O158" i="1"/>
  <c r="Q158" i="1" s="1"/>
  <c r="R158" i="1" s="1"/>
  <c r="L158" i="1"/>
  <c r="K158" i="1"/>
  <c r="H158" i="1"/>
  <c r="I158" i="1" s="1"/>
  <c r="J158" i="1" s="1"/>
  <c r="F158" i="1"/>
  <c r="E158" i="1"/>
  <c r="C158" i="1"/>
  <c r="D158" i="1" s="1"/>
  <c r="B158" i="1"/>
  <c r="A158" i="1"/>
  <c r="AI157" i="1"/>
  <c r="AJ157" i="1" s="1"/>
  <c r="AH157" i="1"/>
  <c r="AE157" i="1"/>
  <c r="AF157" i="1" s="1"/>
  <c r="AG157" i="1" s="1"/>
  <c r="AC157" i="1"/>
  <c r="AB157" i="1"/>
  <c r="Y157" i="1"/>
  <c r="Z157" i="1" s="1"/>
  <c r="X157" i="1"/>
  <c r="W157" i="1"/>
  <c r="U157" i="1"/>
  <c r="V157" i="1" s="1"/>
  <c r="T157" i="1"/>
  <c r="O157" i="1"/>
  <c r="P157" i="1" s="1"/>
  <c r="L157" i="1"/>
  <c r="K157" i="1"/>
  <c r="H157" i="1"/>
  <c r="I157" i="1" s="1"/>
  <c r="J157" i="1" s="1"/>
  <c r="F157" i="1"/>
  <c r="E157" i="1"/>
  <c r="G157" i="1" s="1"/>
  <c r="C157" i="1"/>
  <c r="B157" i="1"/>
  <c r="A157" i="1"/>
  <c r="AI156" i="1"/>
  <c r="AH156" i="1"/>
  <c r="AE156" i="1"/>
  <c r="AF156" i="1" s="1"/>
  <c r="AG156" i="1" s="1"/>
  <c r="AC156" i="1"/>
  <c r="AB156" i="1"/>
  <c r="Y156" i="1"/>
  <c r="Z156" i="1" s="1"/>
  <c r="X156" i="1"/>
  <c r="W156" i="1"/>
  <c r="U156" i="1"/>
  <c r="T156" i="1"/>
  <c r="V156" i="1" s="1"/>
  <c r="Q156" i="1"/>
  <c r="R156" i="1" s="1"/>
  <c r="O156" i="1"/>
  <c r="P156" i="1" s="1"/>
  <c r="L156" i="1"/>
  <c r="K156" i="1"/>
  <c r="H156" i="1"/>
  <c r="I156" i="1" s="1"/>
  <c r="J156" i="1" s="1"/>
  <c r="F156" i="1"/>
  <c r="E156" i="1"/>
  <c r="C156" i="1"/>
  <c r="B156" i="1"/>
  <c r="A156" i="1"/>
  <c r="AI155" i="1"/>
  <c r="AH155" i="1"/>
  <c r="AE155" i="1"/>
  <c r="AF155" i="1" s="1"/>
  <c r="AG155" i="1" s="1"/>
  <c r="AC155" i="1"/>
  <c r="AB155" i="1"/>
  <c r="Y155" i="1"/>
  <c r="Z155" i="1" s="1"/>
  <c r="X155" i="1"/>
  <c r="W155" i="1"/>
  <c r="U155" i="1"/>
  <c r="T155" i="1"/>
  <c r="O155" i="1"/>
  <c r="L155" i="1"/>
  <c r="K155" i="1"/>
  <c r="H155" i="1"/>
  <c r="I155" i="1" s="1"/>
  <c r="J155" i="1" s="1"/>
  <c r="F155" i="1"/>
  <c r="E155" i="1"/>
  <c r="C155" i="1"/>
  <c r="B155" i="1"/>
  <c r="A155" i="1"/>
  <c r="AI154" i="1"/>
  <c r="AH154" i="1"/>
  <c r="AJ154" i="1" s="1"/>
  <c r="AE154" i="1"/>
  <c r="AF154" i="1" s="1"/>
  <c r="AG154" i="1" s="1"/>
  <c r="AC154" i="1"/>
  <c r="AB154" i="1"/>
  <c r="Y154" i="1"/>
  <c r="Z154" i="1" s="1"/>
  <c r="X154" i="1"/>
  <c r="W154" i="1"/>
  <c r="U154" i="1"/>
  <c r="T154" i="1"/>
  <c r="V154" i="1" s="1"/>
  <c r="O154" i="1"/>
  <c r="Q154" i="1" s="1"/>
  <c r="R154" i="1" s="1"/>
  <c r="L154" i="1"/>
  <c r="K154" i="1"/>
  <c r="H154" i="1"/>
  <c r="I154" i="1" s="1"/>
  <c r="J154" i="1" s="1"/>
  <c r="F154" i="1"/>
  <c r="E154" i="1"/>
  <c r="C154" i="1"/>
  <c r="B154" i="1"/>
  <c r="A154" i="1"/>
  <c r="AI153" i="1"/>
  <c r="AH153" i="1"/>
  <c r="AE153" i="1"/>
  <c r="AF153" i="1" s="1"/>
  <c r="AG153" i="1" s="1"/>
  <c r="AC153" i="1"/>
  <c r="AD153" i="1" s="1"/>
  <c r="AB153" i="1"/>
  <c r="Y153" i="1"/>
  <c r="Z153" i="1" s="1"/>
  <c r="X153" i="1"/>
  <c r="W153" i="1"/>
  <c r="U153" i="1"/>
  <c r="T153" i="1"/>
  <c r="O153" i="1"/>
  <c r="L153" i="1"/>
  <c r="K153" i="1"/>
  <c r="H153" i="1"/>
  <c r="I153" i="1" s="1"/>
  <c r="J153" i="1" s="1"/>
  <c r="F153" i="1"/>
  <c r="E153" i="1"/>
  <c r="C153" i="1"/>
  <c r="B153" i="1"/>
  <c r="A153" i="1"/>
  <c r="AI152" i="1"/>
  <c r="AH152" i="1"/>
  <c r="AE152" i="1"/>
  <c r="AF152" i="1" s="1"/>
  <c r="AG152" i="1" s="1"/>
  <c r="AC152" i="1"/>
  <c r="AB152" i="1"/>
  <c r="Y152" i="1"/>
  <c r="Z152" i="1" s="1"/>
  <c r="X152" i="1"/>
  <c r="W152" i="1"/>
  <c r="U152" i="1"/>
  <c r="T152" i="1"/>
  <c r="O152" i="1"/>
  <c r="L152" i="1"/>
  <c r="K152" i="1"/>
  <c r="H152" i="1"/>
  <c r="I152" i="1" s="1"/>
  <c r="J152" i="1" s="1"/>
  <c r="F152" i="1"/>
  <c r="E152" i="1"/>
  <c r="C152" i="1"/>
  <c r="B152" i="1"/>
  <c r="A152" i="1"/>
  <c r="AI151" i="1"/>
  <c r="AH151" i="1"/>
  <c r="AE151" i="1"/>
  <c r="AF151" i="1" s="1"/>
  <c r="AG151" i="1" s="1"/>
  <c r="AC151" i="1"/>
  <c r="AB151" i="1"/>
  <c r="Y151" i="1"/>
  <c r="Z151" i="1" s="1"/>
  <c r="X151" i="1"/>
  <c r="W151" i="1"/>
  <c r="U151" i="1"/>
  <c r="T151" i="1"/>
  <c r="O151" i="1"/>
  <c r="L151" i="1"/>
  <c r="K151" i="1"/>
  <c r="I151" i="1"/>
  <c r="J151" i="1" s="1"/>
  <c r="H151" i="1"/>
  <c r="F151" i="1"/>
  <c r="E151" i="1"/>
  <c r="C151" i="1"/>
  <c r="B151" i="1"/>
  <c r="A151" i="1"/>
  <c r="AI150" i="1"/>
  <c r="AH150" i="1"/>
  <c r="AE150" i="1"/>
  <c r="AF150" i="1" s="1"/>
  <c r="AG150" i="1" s="1"/>
  <c r="AC150" i="1"/>
  <c r="AB150" i="1"/>
  <c r="Y150" i="1"/>
  <c r="Z150" i="1" s="1"/>
  <c r="X150" i="1"/>
  <c r="W150" i="1"/>
  <c r="U150" i="1"/>
  <c r="T150" i="1"/>
  <c r="O150" i="1"/>
  <c r="L150" i="1"/>
  <c r="K150" i="1"/>
  <c r="H150" i="1"/>
  <c r="I150" i="1" s="1"/>
  <c r="J150" i="1" s="1"/>
  <c r="F150" i="1"/>
  <c r="E150" i="1"/>
  <c r="C150" i="1"/>
  <c r="B150" i="1"/>
  <c r="A150" i="1"/>
  <c r="AI149" i="1"/>
  <c r="AH149" i="1"/>
  <c r="AE149" i="1"/>
  <c r="AF149" i="1" s="1"/>
  <c r="AG149" i="1" s="1"/>
  <c r="AC149" i="1"/>
  <c r="AB149" i="1"/>
  <c r="Y149" i="1"/>
  <c r="Z149" i="1" s="1"/>
  <c r="X149" i="1"/>
  <c r="W149" i="1"/>
  <c r="U149" i="1"/>
  <c r="T149" i="1"/>
  <c r="O149" i="1"/>
  <c r="L149" i="1"/>
  <c r="K149" i="1"/>
  <c r="H149" i="1"/>
  <c r="I149" i="1" s="1"/>
  <c r="J149" i="1" s="1"/>
  <c r="F149" i="1"/>
  <c r="E149" i="1"/>
  <c r="C149" i="1"/>
  <c r="B149" i="1"/>
  <c r="A149" i="1"/>
  <c r="AI148" i="1"/>
  <c r="AH148" i="1"/>
  <c r="AE148" i="1"/>
  <c r="AF148" i="1" s="1"/>
  <c r="AG148" i="1" s="1"/>
  <c r="AC148" i="1"/>
  <c r="AD148" i="1" s="1"/>
  <c r="AB148" i="1"/>
  <c r="Y148" i="1"/>
  <c r="Z148" i="1" s="1"/>
  <c r="X148" i="1"/>
  <c r="W148" i="1"/>
  <c r="U148" i="1"/>
  <c r="T148" i="1"/>
  <c r="O148" i="1"/>
  <c r="Q148" i="1" s="1"/>
  <c r="R148" i="1" s="1"/>
  <c r="L148" i="1"/>
  <c r="K148" i="1"/>
  <c r="H148" i="1"/>
  <c r="I148" i="1" s="1"/>
  <c r="J148" i="1" s="1"/>
  <c r="F148" i="1"/>
  <c r="E148" i="1"/>
  <c r="C148" i="1"/>
  <c r="B148" i="1"/>
  <c r="A148" i="1"/>
  <c r="AI147" i="1"/>
  <c r="AH147" i="1"/>
  <c r="AE147" i="1"/>
  <c r="AF147" i="1" s="1"/>
  <c r="AG147" i="1" s="1"/>
  <c r="AC147" i="1"/>
  <c r="AB147" i="1"/>
  <c r="Y147" i="1"/>
  <c r="Z147" i="1" s="1"/>
  <c r="X147" i="1"/>
  <c r="W147" i="1"/>
  <c r="U147" i="1"/>
  <c r="T147" i="1"/>
  <c r="O147" i="1"/>
  <c r="P147" i="1" s="1"/>
  <c r="L147" i="1"/>
  <c r="K147" i="1"/>
  <c r="H147" i="1"/>
  <c r="I147" i="1" s="1"/>
  <c r="J147" i="1" s="1"/>
  <c r="F147" i="1"/>
  <c r="E147" i="1"/>
  <c r="C147" i="1"/>
  <c r="D147" i="1" s="1"/>
  <c r="B147" i="1"/>
  <c r="A147" i="1"/>
  <c r="AI146" i="1"/>
  <c r="AH146" i="1"/>
  <c r="AE146" i="1"/>
  <c r="AF146" i="1" s="1"/>
  <c r="AG146" i="1" s="1"/>
  <c r="AC146" i="1"/>
  <c r="AB146" i="1"/>
  <c r="Z146" i="1"/>
  <c r="Y146" i="1"/>
  <c r="X146" i="1"/>
  <c r="W146" i="1"/>
  <c r="U146" i="1"/>
  <c r="T146" i="1"/>
  <c r="O146" i="1"/>
  <c r="Q146" i="1" s="1"/>
  <c r="R146" i="1" s="1"/>
  <c r="L146" i="1"/>
  <c r="K146" i="1"/>
  <c r="H146" i="1"/>
  <c r="I146" i="1" s="1"/>
  <c r="J146" i="1" s="1"/>
  <c r="F146" i="1"/>
  <c r="E146" i="1"/>
  <c r="C146" i="1"/>
  <c r="B146" i="1"/>
  <c r="A146" i="1"/>
  <c r="AI145" i="1"/>
  <c r="AH145" i="1"/>
  <c r="AE145" i="1"/>
  <c r="AF145" i="1" s="1"/>
  <c r="AG145" i="1" s="1"/>
  <c r="AC145" i="1"/>
  <c r="AB145" i="1"/>
  <c r="Y145" i="1"/>
  <c r="Z145" i="1" s="1"/>
  <c r="X145" i="1"/>
  <c r="W145" i="1"/>
  <c r="U145" i="1"/>
  <c r="T145" i="1"/>
  <c r="O145" i="1"/>
  <c r="P145" i="1" s="1"/>
  <c r="L145" i="1"/>
  <c r="K145" i="1"/>
  <c r="H145" i="1"/>
  <c r="I145" i="1" s="1"/>
  <c r="J145" i="1" s="1"/>
  <c r="F145" i="1"/>
  <c r="E145" i="1"/>
  <c r="C145" i="1"/>
  <c r="B145" i="1"/>
  <c r="A145" i="1"/>
  <c r="AI144" i="1"/>
  <c r="AH144" i="1"/>
  <c r="AE144" i="1"/>
  <c r="AF144" i="1" s="1"/>
  <c r="AG144" i="1" s="1"/>
  <c r="AC144" i="1"/>
  <c r="AB144" i="1"/>
  <c r="AD144" i="1" s="1"/>
  <c r="Y144" i="1"/>
  <c r="Z144" i="1" s="1"/>
  <c r="X144" i="1"/>
  <c r="W144" i="1"/>
  <c r="U144" i="1"/>
  <c r="T144" i="1"/>
  <c r="O144" i="1"/>
  <c r="Q144" i="1" s="1"/>
  <c r="R144" i="1" s="1"/>
  <c r="L144" i="1"/>
  <c r="K144" i="1"/>
  <c r="H144" i="1"/>
  <c r="I144" i="1" s="1"/>
  <c r="J144" i="1" s="1"/>
  <c r="F144" i="1"/>
  <c r="E144" i="1"/>
  <c r="C144" i="1"/>
  <c r="B144" i="1"/>
  <c r="A144" i="1"/>
  <c r="AI143" i="1"/>
  <c r="AH143" i="1"/>
  <c r="AE143" i="1"/>
  <c r="AF143" i="1" s="1"/>
  <c r="AG143" i="1" s="1"/>
  <c r="AC143" i="1"/>
  <c r="AB143" i="1"/>
  <c r="Y143" i="1"/>
  <c r="Z143" i="1" s="1"/>
  <c r="X143" i="1"/>
  <c r="W143" i="1"/>
  <c r="U143" i="1"/>
  <c r="T143" i="1"/>
  <c r="V143" i="1" s="1"/>
  <c r="O143" i="1"/>
  <c r="P143" i="1" s="1"/>
  <c r="L143" i="1"/>
  <c r="K143" i="1"/>
  <c r="H143" i="1"/>
  <c r="I143" i="1" s="1"/>
  <c r="J143" i="1" s="1"/>
  <c r="F143" i="1"/>
  <c r="E143" i="1"/>
  <c r="C143" i="1"/>
  <c r="B143" i="1"/>
  <c r="A143" i="1"/>
  <c r="AI142" i="1"/>
  <c r="AH142" i="1"/>
  <c r="AE142" i="1"/>
  <c r="AF142" i="1" s="1"/>
  <c r="AG142" i="1" s="1"/>
  <c r="AC142" i="1"/>
  <c r="AB142" i="1"/>
  <c r="Y142" i="1"/>
  <c r="Z142" i="1" s="1"/>
  <c r="X142" i="1"/>
  <c r="W142" i="1"/>
  <c r="U142" i="1"/>
  <c r="T142" i="1"/>
  <c r="V142" i="1" s="1"/>
  <c r="O142" i="1"/>
  <c r="L142" i="1"/>
  <c r="K142" i="1"/>
  <c r="H142" i="1"/>
  <c r="I142" i="1" s="1"/>
  <c r="J142" i="1" s="1"/>
  <c r="F142" i="1"/>
  <c r="G142" i="1" s="1"/>
  <c r="E142" i="1"/>
  <c r="C142" i="1"/>
  <c r="B142" i="1"/>
  <c r="A142" i="1"/>
  <c r="AI141" i="1"/>
  <c r="AH141" i="1"/>
  <c r="AE141" i="1"/>
  <c r="AF141" i="1" s="1"/>
  <c r="AG141" i="1" s="1"/>
  <c r="AC141" i="1"/>
  <c r="AB141" i="1"/>
  <c r="Y141" i="1"/>
  <c r="Z141" i="1" s="1"/>
  <c r="X141" i="1"/>
  <c r="W141" i="1"/>
  <c r="V141" i="1"/>
  <c r="U141" i="1"/>
  <c r="T141" i="1"/>
  <c r="O141" i="1"/>
  <c r="L141" i="1"/>
  <c r="K141" i="1"/>
  <c r="H141" i="1"/>
  <c r="I141" i="1" s="1"/>
  <c r="J141" i="1" s="1"/>
  <c r="F141" i="1"/>
  <c r="E141" i="1"/>
  <c r="C141" i="1"/>
  <c r="B141" i="1"/>
  <c r="A141" i="1"/>
  <c r="AI140" i="1"/>
  <c r="AH140" i="1"/>
  <c r="AJ140" i="1" s="1"/>
  <c r="AE140" i="1"/>
  <c r="AF140" i="1" s="1"/>
  <c r="AG140" i="1" s="1"/>
  <c r="AC140" i="1"/>
  <c r="AB140" i="1"/>
  <c r="Y140" i="1"/>
  <c r="Z140" i="1" s="1"/>
  <c r="X140" i="1"/>
  <c r="W140" i="1"/>
  <c r="U140" i="1"/>
  <c r="T140" i="1"/>
  <c r="V140" i="1" s="1"/>
  <c r="P140" i="1"/>
  <c r="O140" i="1"/>
  <c r="Q140" i="1" s="1"/>
  <c r="R140" i="1" s="1"/>
  <c r="L140" i="1"/>
  <c r="K140" i="1"/>
  <c r="H140" i="1"/>
  <c r="I140" i="1" s="1"/>
  <c r="J140" i="1" s="1"/>
  <c r="F140" i="1"/>
  <c r="E140" i="1"/>
  <c r="C140" i="1"/>
  <c r="B140" i="1"/>
  <c r="A140" i="1"/>
  <c r="AI139" i="1"/>
  <c r="AH139" i="1"/>
  <c r="AE139" i="1"/>
  <c r="AF139" i="1" s="1"/>
  <c r="AG139" i="1" s="1"/>
  <c r="AC139" i="1"/>
  <c r="AB139" i="1"/>
  <c r="Y139" i="1"/>
  <c r="Z139" i="1" s="1"/>
  <c r="X139" i="1"/>
  <c r="W139" i="1"/>
  <c r="U139" i="1"/>
  <c r="T139" i="1"/>
  <c r="O139" i="1"/>
  <c r="L139" i="1"/>
  <c r="K139" i="1"/>
  <c r="H139" i="1"/>
  <c r="I139" i="1" s="1"/>
  <c r="J139" i="1" s="1"/>
  <c r="M139" i="1" s="1"/>
  <c r="F139" i="1"/>
  <c r="E139" i="1"/>
  <c r="C139" i="1"/>
  <c r="B139" i="1"/>
  <c r="A139" i="1"/>
  <c r="AI138" i="1"/>
  <c r="AH138" i="1"/>
  <c r="AE138" i="1"/>
  <c r="AF138" i="1" s="1"/>
  <c r="AG138" i="1" s="1"/>
  <c r="AC138" i="1"/>
  <c r="AB138" i="1"/>
  <c r="Z138" i="1"/>
  <c r="Y138" i="1"/>
  <c r="X138" i="1"/>
  <c r="W138" i="1"/>
  <c r="U138" i="1"/>
  <c r="T138" i="1"/>
  <c r="V138" i="1" s="1"/>
  <c r="O138" i="1"/>
  <c r="Q138" i="1" s="1"/>
  <c r="R138" i="1" s="1"/>
  <c r="L138" i="1"/>
  <c r="K138" i="1"/>
  <c r="H138" i="1"/>
  <c r="I138" i="1" s="1"/>
  <c r="J138" i="1" s="1"/>
  <c r="F138" i="1"/>
  <c r="E138" i="1"/>
  <c r="C138" i="1"/>
  <c r="B138" i="1"/>
  <c r="A138" i="1"/>
  <c r="AI137" i="1"/>
  <c r="AH137" i="1"/>
  <c r="AE137" i="1"/>
  <c r="AF137" i="1" s="1"/>
  <c r="AG137" i="1" s="1"/>
  <c r="AC137" i="1"/>
  <c r="AB137" i="1"/>
  <c r="Z137" i="1"/>
  <c r="Y137" i="1"/>
  <c r="X137" i="1"/>
  <c r="W137" i="1"/>
  <c r="U137" i="1"/>
  <c r="T137" i="1"/>
  <c r="O137" i="1"/>
  <c r="P137" i="1" s="1"/>
  <c r="L137" i="1"/>
  <c r="K137" i="1"/>
  <c r="H137" i="1"/>
  <c r="I137" i="1" s="1"/>
  <c r="J137" i="1" s="1"/>
  <c r="F137" i="1"/>
  <c r="E137" i="1"/>
  <c r="C137" i="1"/>
  <c r="B137" i="1"/>
  <c r="A137" i="1"/>
  <c r="AI136" i="1"/>
  <c r="AH136" i="1"/>
  <c r="AE136" i="1"/>
  <c r="AF136" i="1" s="1"/>
  <c r="AG136" i="1" s="1"/>
  <c r="AC136" i="1"/>
  <c r="AB136" i="1"/>
  <c r="Y136" i="1"/>
  <c r="Z136" i="1" s="1"/>
  <c r="X136" i="1"/>
  <c r="W136" i="1"/>
  <c r="U136" i="1"/>
  <c r="T136" i="1"/>
  <c r="O136" i="1"/>
  <c r="Q136" i="1" s="1"/>
  <c r="R136" i="1" s="1"/>
  <c r="L136" i="1"/>
  <c r="K136" i="1"/>
  <c r="H136" i="1"/>
  <c r="I136" i="1" s="1"/>
  <c r="J136" i="1" s="1"/>
  <c r="F136" i="1"/>
  <c r="E136" i="1"/>
  <c r="C136" i="1"/>
  <c r="B136" i="1"/>
  <c r="A136" i="1"/>
  <c r="AI135" i="1"/>
  <c r="AH135" i="1"/>
  <c r="AE135" i="1"/>
  <c r="AF135" i="1" s="1"/>
  <c r="AG135" i="1" s="1"/>
  <c r="AC135" i="1"/>
  <c r="AB135" i="1"/>
  <c r="Y135" i="1"/>
  <c r="Z135" i="1" s="1"/>
  <c r="X135" i="1"/>
  <c r="W135" i="1"/>
  <c r="U135" i="1"/>
  <c r="T135" i="1"/>
  <c r="O135" i="1"/>
  <c r="L135" i="1"/>
  <c r="K135" i="1"/>
  <c r="H135" i="1"/>
  <c r="I135" i="1" s="1"/>
  <c r="J135" i="1" s="1"/>
  <c r="F135" i="1"/>
  <c r="E135" i="1"/>
  <c r="C135" i="1"/>
  <c r="B135" i="1"/>
  <c r="A135" i="1"/>
  <c r="AI134" i="1"/>
  <c r="AH134" i="1"/>
  <c r="AE134" i="1"/>
  <c r="AF134" i="1" s="1"/>
  <c r="AG134" i="1" s="1"/>
  <c r="AC134" i="1"/>
  <c r="AB134" i="1"/>
  <c r="Y134" i="1"/>
  <c r="Z134" i="1" s="1"/>
  <c r="X134" i="1"/>
  <c r="W134" i="1"/>
  <c r="U134" i="1"/>
  <c r="T134" i="1"/>
  <c r="V134" i="1" s="1"/>
  <c r="O134" i="1"/>
  <c r="Q134" i="1" s="1"/>
  <c r="R134" i="1" s="1"/>
  <c r="L134" i="1"/>
  <c r="K134" i="1"/>
  <c r="H134" i="1"/>
  <c r="I134" i="1" s="1"/>
  <c r="J134" i="1" s="1"/>
  <c r="F134" i="1"/>
  <c r="E134" i="1"/>
  <c r="C134" i="1"/>
  <c r="B134" i="1"/>
  <c r="A134" i="1"/>
  <c r="AI133" i="1"/>
  <c r="AH133" i="1"/>
  <c r="AE133" i="1"/>
  <c r="AF133" i="1" s="1"/>
  <c r="AG133" i="1" s="1"/>
  <c r="AC133" i="1"/>
  <c r="AB133" i="1"/>
  <c r="AD133" i="1" s="1"/>
  <c r="Y133" i="1"/>
  <c r="Z133" i="1" s="1"/>
  <c r="X133" i="1"/>
  <c r="W133" i="1"/>
  <c r="U133" i="1"/>
  <c r="T133" i="1"/>
  <c r="O133" i="1"/>
  <c r="L133" i="1"/>
  <c r="K133" i="1"/>
  <c r="H133" i="1"/>
  <c r="I133" i="1" s="1"/>
  <c r="J133" i="1" s="1"/>
  <c r="F133" i="1"/>
  <c r="E133" i="1"/>
  <c r="C133" i="1"/>
  <c r="D133" i="1" s="1"/>
  <c r="B133" i="1"/>
  <c r="A133" i="1"/>
  <c r="AI132" i="1"/>
  <c r="AJ132" i="1" s="1"/>
  <c r="AH132" i="1"/>
  <c r="AF132" i="1"/>
  <c r="AG132" i="1" s="1"/>
  <c r="AE132" i="1"/>
  <c r="AC132" i="1"/>
  <c r="AB132" i="1"/>
  <c r="Y132" i="1"/>
  <c r="Z132" i="1" s="1"/>
  <c r="X132" i="1"/>
  <c r="W132" i="1"/>
  <c r="U132" i="1"/>
  <c r="T132" i="1"/>
  <c r="O132" i="1"/>
  <c r="L132" i="1"/>
  <c r="K132" i="1"/>
  <c r="H132" i="1"/>
  <c r="I132" i="1" s="1"/>
  <c r="J132" i="1" s="1"/>
  <c r="F132" i="1"/>
  <c r="E132" i="1"/>
  <c r="C132" i="1"/>
  <c r="B132" i="1"/>
  <c r="A132" i="1"/>
  <c r="AI131" i="1"/>
  <c r="AH131" i="1"/>
  <c r="AE131" i="1"/>
  <c r="AF131" i="1" s="1"/>
  <c r="AG131" i="1" s="1"/>
  <c r="AC131" i="1"/>
  <c r="AB131" i="1"/>
  <c r="Y131" i="1"/>
  <c r="Z131" i="1" s="1"/>
  <c r="X131" i="1"/>
  <c r="W131" i="1"/>
  <c r="U131" i="1"/>
  <c r="T131" i="1"/>
  <c r="O131" i="1"/>
  <c r="P131" i="1" s="1"/>
  <c r="L131" i="1"/>
  <c r="K131" i="1"/>
  <c r="H131" i="1"/>
  <c r="I131" i="1" s="1"/>
  <c r="J131" i="1" s="1"/>
  <c r="F131" i="1"/>
  <c r="E131" i="1"/>
  <c r="C131" i="1"/>
  <c r="B131" i="1"/>
  <c r="A131" i="1"/>
  <c r="AI130" i="1"/>
  <c r="AH130" i="1"/>
  <c r="AE130" i="1"/>
  <c r="AF130" i="1" s="1"/>
  <c r="AG130" i="1" s="1"/>
  <c r="AC130" i="1"/>
  <c r="AB130" i="1"/>
  <c r="Y130" i="1"/>
  <c r="Z130" i="1" s="1"/>
  <c r="X130" i="1"/>
  <c r="W130" i="1"/>
  <c r="U130" i="1"/>
  <c r="T130" i="1"/>
  <c r="V130" i="1" s="1"/>
  <c r="O130" i="1"/>
  <c r="L130" i="1"/>
  <c r="K130" i="1"/>
  <c r="H130" i="1"/>
  <c r="I130" i="1" s="1"/>
  <c r="J130" i="1" s="1"/>
  <c r="F130" i="1"/>
  <c r="E130" i="1"/>
  <c r="C130" i="1"/>
  <c r="B130" i="1"/>
  <c r="A130" i="1"/>
  <c r="AI129" i="1"/>
  <c r="AH129" i="1"/>
  <c r="AE129" i="1"/>
  <c r="AF129" i="1" s="1"/>
  <c r="AG129" i="1" s="1"/>
  <c r="AC129" i="1"/>
  <c r="AB129" i="1"/>
  <c r="Y129" i="1"/>
  <c r="Z129" i="1" s="1"/>
  <c r="X129" i="1"/>
  <c r="W129" i="1"/>
  <c r="U129" i="1"/>
  <c r="T129" i="1"/>
  <c r="V129" i="1" s="1"/>
  <c r="O129" i="1"/>
  <c r="P129" i="1" s="1"/>
  <c r="L129" i="1"/>
  <c r="K129" i="1"/>
  <c r="H129" i="1"/>
  <c r="I129" i="1" s="1"/>
  <c r="J129" i="1" s="1"/>
  <c r="F129" i="1"/>
  <c r="E129" i="1"/>
  <c r="G129" i="1" s="1"/>
  <c r="C129" i="1"/>
  <c r="B129" i="1"/>
  <c r="A129" i="1"/>
  <c r="AI128" i="1"/>
  <c r="AH128" i="1"/>
  <c r="AE128" i="1"/>
  <c r="AF128" i="1" s="1"/>
  <c r="AG128" i="1" s="1"/>
  <c r="AC128" i="1"/>
  <c r="AB128" i="1"/>
  <c r="Y128" i="1"/>
  <c r="Z128" i="1" s="1"/>
  <c r="X128" i="1"/>
  <c r="W128" i="1"/>
  <c r="U128" i="1"/>
  <c r="T128" i="1"/>
  <c r="O128" i="1"/>
  <c r="P128" i="1" s="1"/>
  <c r="L128" i="1"/>
  <c r="K128" i="1"/>
  <c r="H128" i="1"/>
  <c r="I128" i="1" s="1"/>
  <c r="J128" i="1" s="1"/>
  <c r="F128" i="1"/>
  <c r="E128" i="1"/>
  <c r="C128" i="1"/>
  <c r="B128" i="1"/>
  <c r="A128" i="1"/>
  <c r="AI127" i="1"/>
  <c r="AH127" i="1"/>
  <c r="AE127" i="1"/>
  <c r="AF127" i="1" s="1"/>
  <c r="AG127" i="1" s="1"/>
  <c r="AC127" i="1"/>
  <c r="AB127" i="1"/>
  <c r="Y127" i="1"/>
  <c r="Z127" i="1" s="1"/>
  <c r="X127" i="1"/>
  <c r="W127" i="1"/>
  <c r="U127" i="1"/>
  <c r="T127" i="1"/>
  <c r="O127" i="1"/>
  <c r="L127" i="1"/>
  <c r="K127" i="1"/>
  <c r="H127" i="1"/>
  <c r="I127" i="1" s="1"/>
  <c r="J127" i="1" s="1"/>
  <c r="F127" i="1"/>
  <c r="E127" i="1"/>
  <c r="C127" i="1"/>
  <c r="D127" i="1" s="1"/>
  <c r="B127" i="1"/>
  <c r="A127" i="1"/>
  <c r="AI126" i="1"/>
  <c r="AH126" i="1"/>
  <c r="AE126" i="1"/>
  <c r="AF126" i="1" s="1"/>
  <c r="AG126" i="1" s="1"/>
  <c r="AC126" i="1"/>
  <c r="AB126" i="1"/>
  <c r="Y126" i="1"/>
  <c r="Z126" i="1" s="1"/>
  <c r="X126" i="1"/>
  <c r="W126" i="1"/>
  <c r="U126" i="1"/>
  <c r="T126" i="1"/>
  <c r="O126" i="1"/>
  <c r="Q126" i="1" s="1"/>
  <c r="R126" i="1" s="1"/>
  <c r="L126" i="1"/>
  <c r="K126" i="1"/>
  <c r="H126" i="1"/>
  <c r="I126" i="1" s="1"/>
  <c r="J126" i="1" s="1"/>
  <c r="F126" i="1"/>
  <c r="E126" i="1"/>
  <c r="C126" i="1"/>
  <c r="B126" i="1"/>
  <c r="A126" i="1"/>
  <c r="AI125" i="1"/>
  <c r="AH125" i="1"/>
  <c r="AE125" i="1"/>
  <c r="AF125" i="1" s="1"/>
  <c r="AG125" i="1" s="1"/>
  <c r="AC125" i="1"/>
  <c r="AB125" i="1"/>
  <c r="Y125" i="1"/>
  <c r="Z125" i="1" s="1"/>
  <c r="X125" i="1"/>
  <c r="W125" i="1"/>
  <c r="U125" i="1"/>
  <c r="T125" i="1"/>
  <c r="O125" i="1"/>
  <c r="L125" i="1"/>
  <c r="K125" i="1"/>
  <c r="H125" i="1"/>
  <c r="I125" i="1" s="1"/>
  <c r="J125" i="1" s="1"/>
  <c r="F125" i="1"/>
  <c r="E125" i="1"/>
  <c r="C125" i="1"/>
  <c r="B125" i="1"/>
  <c r="D125" i="1" s="1"/>
  <c r="A125" i="1"/>
  <c r="AI124" i="1"/>
  <c r="AH124" i="1"/>
  <c r="AE124" i="1"/>
  <c r="AF124" i="1" s="1"/>
  <c r="AG124" i="1" s="1"/>
  <c r="AC124" i="1"/>
  <c r="AB124" i="1"/>
  <c r="Y124" i="1"/>
  <c r="Z124" i="1" s="1"/>
  <c r="X124" i="1"/>
  <c r="W124" i="1"/>
  <c r="U124" i="1"/>
  <c r="T124" i="1"/>
  <c r="O124" i="1"/>
  <c r="P124" i="1" s="1"/>
  <c r="L124" i="1"/>
  <c r="K124" i="1"/>
  <c r="H124" i="1"/>
  <c r="I124" i="1" s="1"/>
  <c r="J124" i="1" s="1"/>
  <c r="F124" i="1"/>
  <c r="E124" i="1"/>
  <c r="C124" i="1"/>
  <c r="B124" i="1"/>
  <c r="A124" i="1"/>
  <c r="AI123" i="1"/>
  <c r="AH123" i="1"/>
  <c r="AE123" i="1"/>
  <c r="AF123" i="1" s="1"/>
  <c r="AG123" i="1" s="1"/>
  <c r="AC123" i="1"/>
  <c r="AB123" i="1"/>
  <c r="Y123" i="1"/>
  <c r="Z123" i="1" s="1"/>
  <c r="X123" i="1"/>
  <c r="W123" i="1"/>
  <c r="U123" i="1"/>
  <c r="T123" i="1"/>
  <c r="O123" i="1"/>
  <c r="P123" i="1" s="1"/>
  <c r="L123" i="1"/>
  <c r="K123" i="1"/>
  <c r="H123" i="1"/>
  <c r="I123" i="1" s="1"/>
  <c r="J123" i="1" s="1"/>
  <c r="F123" i="1"/>
  <c r="E123" i="1"/>
  <c r="C123" i="1"/>
  <c r="B123" i="1"/>
  <c r="A123" i="1"/>
  <c r="AI122" i="1"/>
  <c r="AH122" i="1"/>
  <c r="AF122" i="1"/>
  <c r="AG122" i="1" s="1"/>
  <c r="AE122" i="1"/>
  <c r="AC122" i="1"/>
  <c r="AB122" i="1"/>
  <c r="Y122" i="1"/>
  <c r="Z122" i="1" s="1"/>
  <c r="X122" i="1"/>
  <c r="W122" i="1"/>
  <c r="U122" i="1"/>
  <c r="T122" i="1"/>
  <c r="O122" i="1"/>
  <c r="P122" i="1" s="1"/>
  <c r="L122" i="1"/>
  <c r="K122" i="1"/>
  <c r="H122" i="1"/>
  <c r="I122" i="1" s="1"/>
  <c r="J122" i="1" s="1"/>
  <c r="M122" i="1" s="1"/>
  <c r="F122" i="1"/>
  <c r="E122" i="1"/>
  <c r="C122" i="1"/>
  <c r="B122" i="1"/>
  <c r="A122" i="1"/>
  <c r="AI121" i="1"/>
  <c r="AH121" i="1"/>
  <c r="AE121" i="1"/>
  <c r="AF121" i="1" s="1"/>
  <c r="AG121" i="1" s="1"/>
  <c r="AC121" i="1"/>
  <c r="AB121" i="1"/>
  <c r="AD121" i="1" s="1"/>
  <c r="Y121" i="1"/>
  <c r="Z121" i="1" s="1"/>
  <c r="X121" i="1"/>
  <c r="W121" i="1"/>
  <c r="U121" i="1"/>
  <c r="T121" i="1"/>
  <c r="V121" i="1" s="1"/>
  <c r="O121" i="1"/>
  <c r="Q121" i="1" s="1"/>
  <c r="R121" i="1" s="1"/>
  <c r="L121" i="1"/>
  <c r="K121" i="1"/>
  <c r="H121" i="1"/>
  <c r="I121" i="1" s="1"/>
  <c r="J121" i="1" s="1"/>
  <c r="F121" i="1"/>
  <c r="E121" i="1"/>
  <c r="G121" i="1" s="1"/>
  <c r="C121" i="1"/>
  <c r="B121" i="1"/>
  <c r="A121" i="1"/>
  <c r="AI120" i="1"/>
  <c r="AH120" i="1"/>
  <c r="AE120" i="1"/>
  <c r="AF120" i="1" s="1"/>
  <c r="AG120" i="1" s="1"/>
  <c r="AC120" i="1"/>
  <c r="AB120" i="1"/>
  <c r="AD120" i="1" s="1"/>
  <c r="Y120" i="1"/>
  <c r="Z120" i="1" s="1"/>
  <c r="X120" i="1"/>
  <c r="W120" i="1"/>
  <c r="U120" i="1"/>
  <c r="T120" i="1"/>
  <c r="O120" i="1"/>
  <c r="L120" i="1"/>
  <c r="K120" i="1"/>
  <c r="H120" i="1"/>
  <c r="I120" i="1" s="1"/>
  <c r="J120" i="1" s="1"/>
  <c r="F120" i="1"/>
  <c r="E120" i="1"/>
  <c r="C120" i="1"/>
  <c r="B120" i="1"/>
  <c r="A120" i="1"/>
  <c r="AI119" i="1"/>
  <c r="AH119" i="1"/>
  <c r="AE119" i="1"/>
  <c r="AF119" i="1" s="1"/>
  <c r="AG119" i="1" s="1"/>
  <c r="AC119" i="1"/>
  <c r="AB119" i="1"/>
  <c r="Y119" i="1"/>
  <c r="Z119" i="1" s="1"/>
  <c r="X119" i="1"/>
  <c r="W119" i="1"/>
  <c r="U119" i="1"/>
  <c r="T119" i="1"/>
  <c r="O119" i="1"/>
  <c r="L119" i="1"/>
  <c r="K119" i="1"/>
  <c r="H119" i="1"/>
  <c r="I119" i="1" s="1"/>
  <c r="J119" i="1" s="1"/>
  <c r="F119" i="1"/>
  <c r="E119" i="1"/>
  <c r="C119" i="1"/>
  <c r="B119" i="1"/>
  <c r="A119" i="1"/>
  <c r="AI118" i="1"/>
  <c r="AH118" i="1"/>
  <c r="AE118" i="1"/>
  <c r="AF118" i="1" s="1"/>
  <c r="AG118" i="1" s="1"/>
  <c r="AC118" i="1"/>
  <c r="AB118" i="1"/>
  <c r="Y118" i="1"/>
  <c r="Z118" i="1" s="1"/>
  <c r="X118" i="1"/>
  <c r="W118" i="1"/>
  <c r="U118" i="1"/>
  <c r="T118" i="1"/>
  <c r="O118" i="1"/>
  <c r="Q118" i="1" s="1"/>
  <c r="R118" i="1" s="1"/>
  <c r="L118" i="1"/>
  <c r="K118" i="1"/>
  <c r="H118" i="1"/>
  <c r="I118" i="1" s="1"/>
  <c r="J118" i="1" s="1"/>
  <c r="F118" i="1"/>
  <c r="E118" i="1"/>
  <c r="C118" i="1"/>
  <c r="B118" i="1"/>
  <c r="A118" i="1"/>
  <c r="AI117" i="1"/>
  <c r="AH117" i="1"/>
  <c r="AE117" i="1"/>
  <c r="AF117" i="1" s="1"/>
  <c r="AG117" i="1" s="1"/>
  <c r="AC117" i="1"/>
  <c r="AB117" i="1"/>
  <c r="Y117" i="1"/>
  <c r="Z117" i="1" s="1"/>
  <c r="X117" i="1"/>
  <c r="W117" i="1"/>
  <c r="U117" i="1"/>
  <c r="T117" i="1"/>
  <c r="O117" i="1"/>
  <c r="L117" i="1"/>
  <c r="K117" i="1"/>
  <c r="H117" i="1"/>
  <c r="I117" i="1" s="1"/>
  <c r="J117" i="1" s="1"/>
  <c r="G117" i="1"/>
  <c r="F117" i="1"/>
  <c r="E117" i="1"/>
  <c r="C117" i="1"/>
  <c r="B117" i="1"/>
  <c r="A117" i="1"/>
  <c r="AI116" i="1"/>
  <c r="AH116" i="1"/>
  <c r="AE116" i="1"/>
  <c r="AF116" i="1" s="1"/>
  <c r="AG116" i="1" s="1"/>
  <c r="AC116" i="1"/>
  <c r="AB116" i="1"/>
  <c r="Y116" i="1"/>
  <c r="Z116" i="1" s="1"/>
  <c r="X116" i="1"/>
  <c r="W116" i="1"/>
  <c r="U116" i="1"/>
  <c r="T116" i="1"/>
  <c r="O116" i="1"/>
  <c r="P116" i="1" s="1"/>
  <c r="L116" i="1"/>
  <c r="K116" i="1"/>
  <c r="H116" i="1"/>
  <c r="I116" i="1" s="1"/>
  <c r="J116" i="1" s="1"/>
  <c r="F116" i="1"/>
  <c r="E116" i="1"/>
  <c r="C116" i="1"/>
  <c r="D116" i="1" s="1"/>
  <c r="B116" i="1"/>
  <c r="A116" i="1"/>
  <c r="AI115" i="1"/>
  <c r="AH115" i="1"/>
  <c r="AE115" i="1"/>
  <c r="AF115" i="1" s="1"/>
  <c r="AG115" i="1" s="1"/>
  <c r="AC115" i="1"/>
  <c r="AB115" i="1"/>
  <c r="Y115" i="1"/>
  <c r="Z115" i="1" s="1"/>
  <c r="X115" i="1"/>
  <c r="W115" i="1"/>
  <c r="U115" i="1"/>
  <c r="T115" i="1"/>
  <c r="Q115" i="1"/>
  <c r="R115" i="1" s="1"/>
  <c r="O115" i="1"/>
  <c r="P115" i="1" s="1"/>
  <c r="L115" i="1"/>
  <c r="K115" i="1"/>
  <c r="H115" i="1"/>
  <c r="I115" i="1" s="1"/>
  <c r="J115" i="1" s="1"/>
  <c r="F115" i="1"/>
  <c r="E115" i="1"/>
  <c r="C115" i="1"/>
  <c r="B115" i="1"/>
  <c r="A115" i="1"/>
  <c r="AI114" i="1"/>
  <c r="AH114" i="1"/>
  <c r="AE114" i="1"/>
  <c r="AF114" i="1" s="1"/>
  <c r="AG114" i="1" s="1"/>
  <c r="AC114" i="1"/>
  <c r="AB114" i="1"/>
  <c r="Y114" i="1"/>
  <c r="Z114" i="1" s="1"/>
  <c r="X114" i="1"/>
  <c r="W114" i="1"/>
  <c r="U114" i="1"/>
  <c r="T114" i="1"/>
  <c r="Q114" i="1"/>
  <c r="R114" i="1" s="1"/>
  <c r="O114" i="1"/>
  <c r="P114" i="1" s="1"/>
  <c r="L114" i="1"/>
  <c r="K114" i="1"/>
  <c r="H114" i="1"/>
  <c r="I114" i="1" s="1"/>
  <c r="J114" i="1" s="1"/>
  <c r="F114" i="1"/>
  <c r="E114" i="1"/>
  <c r="C114" i="1"/>
  <c r="D114" i="1" s="1"/>
  <c r="B114" i="1"/>
  <c r="A114" i="1"/>
  <c r="AI113" i="1"/>
  <c r="AH113" i="1"/>
  <c r="AE113" i="1"/>
  <c r="AF113" i="1" s="1"/>
  <c r="AG113" i="1" s="1"/>
  <c r="AC113" i="1"/>
  <c r="AB113" i="1"/>
  <c r="Y113" i="1"/>
  <c r="Z113" i="1" s="1"/>
  <c r="X113" i="1"/>
  <c r="W113" i="1"/>
  <c r="U113" i="1"/>
  <c r="T113" i="1"/>
  <c r="O113" i="1"/>
  <c r="L113" i="1"/>
  <c r="K113" i="1"/>
  <c r="H113" i="1"/>
  <c r="I113" i="1" s="1"/>
  <c r="J113" i="1" s="1"/>
  <c r="F113" i="1"/>
  <c r="E113" i="1"/>
  <c r="C113" i="1"/>
  <c r="B113" i="1"/>
  <c r="A113" i="1"/>
  <c r="AI112" i="1"/>
  <c r="AH112" i="1"/>
  <c r="AF112" i="1"/>
  <c r="AG112" i="1" s="1"/>
  <c r="AE112" i="1"/>
  <c r="AC112" i="1"/>
  <c r="AB112" i="1"/>
  <c r="AD112" i="1" s="1"/>
  <c r="Y112" i="1"/>
  <c r="Z112" i="1" s="1"/>
  <c r="X112" i="1"/>
  <c r="W112" i="1"/>
  <c r="U112" i="1"/>
  <c r="T112" i="1"/>
  <c r="O112" i="1"/>
  <c r="L112" i="1"/>
  <c r="K112" i="1"/>
  <c r="H112" i="1"/>
  <c r="I112" i="1" s="1"/>
  <c r="J112" i="1" s="1"/>
  <c r="F112" i="1"/>
  <c r="G112" i="1" s="1"/>
  <c r="E112" i="1"/>
  <c r="C112" i="1"/>
  <c r="B112" i="1"/>
  <c r="A112" i="1"/>
  <c r="AI111" i="1"/>
  <c r="AH111" i="1"/>
  <c r="AE111" i="1"/>
  <c r="AF111" i="1" s="1"/>
  <c r="AG111" i="1" s="1"/>
  <c r="AC111" i="1"/>
  <c r="AB111" i="1"/>
  <c r="Y111" i="1"/>
  <c r="Z111" i="1" s="1"/>
  <c r="X111" i="1"/>
  <c r="W111" i="1"/>
  <c r="U111" i="1"/>
  <c r="T111" i="1"/>
  <c r="O111" i="1"/>
  <c r="L111" i="1"/>
  <c r="K111" i="1"/>
  <c r="H111" i="1"/>
  <c r="I111" i="1" s="1"/>
  <c r="J111" i="1" s="1"/>
  <c r="F111" i="1"/>
  <c r="E111" i="1"/>
  <c r="C111" i="1"/>
  <c r="B111" i="1"/>
  <c r="A111" i="1"/>
  <c r="AI110" i="1"/>
  <c r="AH110" i="1"/>
  <c r="AE110" i="1"/>
  <c r="AF110" i="1" s="1"/>
  <c r="AG110" i="1" s="1"/>
  <c r="AC110" i="1"/>
  <c r="AB110" i="1"/>
  <c r="Y110" i="1"/>
  <c r="Z110" i="1" s="1"/>
  <c r="X110" i="1"/>
  <c r="W110" i="1"/>
  <c r="U110" i="1"/>
  <c r="T110" i="1"/>
  <c r="O110" i="1"/>
  <c r="L110" i="1"/>
  <c r="K110" i="1"/>
  <c r="H110" i="1"/>
  <c r="I110" i="1" s="1"/>
  <c r="J110" i="1" s="1"/>
  <c r="F110" i="1"/>
  <c r="E110" i="1"/>
  <c r="C110" i="1"/>
  <c r="B110" i="1"/>
  <c r="A110" i="1"/>
  <c r="AI109" i="1"/>
  <c r="AH109" i="1"/>
  <c r="AF109" i="1"/>
  <c r="AG109" i="1" s="1"/>
  <c r="AE109" i="1"/>
  <c r="AC109" i="1"/>
  <c r="AB109" i="1"/>
  <c r="Y109" i="1"/>
  <c r="Z109" i="1" s="1"/>
  <c r="X109" i="1"/>
  <c r="W109" i="1"/>
  <c r="U109" i="1"/>
  <c r="T109" i="1"/>
  <c r="V109" i="1" s="1"/>
  <c r="O109" i="1"/>
  <c r="Q109" i="1" s="1"/>
  <c r="R109" i="1" s="1"/>
  <c r="L109" i="1"/>
  <c r="K109" i="1"/>
  <c r="H109" i="1"/>
  <c r="I109" i="1" s="1"/>
  <c r="J109" i="1" s="1"/>
  <c r="F109" i="1"/>
  <c r="E109" i="1"/>
  <c r="C109" i="1"/>
  <c r="B109" i="1"/>
  <c r="A109" i="1"/>
  <c r="AI108" i="1"/>
  <c r="AH108" i="1"/>
  <c r="AJ108" i="1" s="1"/>
  <c r="AE108" i="1"/>
  <c r="AF108" i="1" s="1"/>
  <c r="AG108" i="1" s="1"/>
  <c r="AC108" i="1"/>
  <c r="AB108" i="1"/>
  <c r="Y108" i="1"/>
  <c r="Z108" i="1" s="1"/>
  <c r="X108" i="1"/>
  <c r="W108" i="1"/>
  <c r="U108" i="1"/>
  <c r="T108" i="1"/>
  <c r="O108" i="1"/>
  <c r="Q108" i="1" s="1"/>
  <c r="R108" i="1" s="1"/>
  <c r="L108" i="1"/>
  <c r="K108" i="1"/>
  <c r="H108" i="1"/>
  <c r="I108" i="1" s="1"/>
  <c r="J108" i="1" s="1"/>
  <c r="F108" i="1"/>
  <c r="E108" i="1"/>
  <c r="C108" i="1"/>
  <c r="B108" i="1"/>
  <c r="A108" i="1"/>
  <c r="AI107" i="1"/>
  <c r="AH107" i="1"/>
  <c r="AE107" i="1"/>
  <c r="AF107" i="1" s="1"/>
  <c r="AG107" i="1" s="1"/>
  <c r="AC107" i="1"/>
  <c r="AB107" i="1"/>
  <c r="Y107" i="1"/>
  <c r="Z107" i="1" s="1"/>
  <c r="X107" i="1"/>
  <c r="W107" i="1"/>
  <c r="U107" i="1"/>
  <c r="T107" i="1"/>
  <c r="O107" i="1"/>
  <c r="P107" i="1" s="1"/>
  <c r="L107" i="1"/>
  <c r="K107" i="1"/>
  <c r="H107" i="1"/>
  <c r="I107" i="1" s="1"/>
  <c r="J107" i="1" s="1"/>
  <c r="F107" i="1"/>
  <c r="E107" i="1"/>
  <c r="C107" i="1"/>
  <c r="B107" i="1"/>
  <c r="A107" i="1"/>
  <c r="AI106" i="1"/>
  <c r="AH106" i="1"/>
  <c r="AE106" i="1"/>
  <c r="AF106" i="1" s="1"/>
  <c r="AG106" i="1" s="1"/>
  <c r="AC106" i="1"/>
  <c r="AB106" i="1"/>
  <c r="Y106" i="1"/>
  <c r="Z106" i="1" s="1"/>
  <c r="X106" i="1"/>
  <c r="W106" i="1"/>
  <c r="U106" i="1"/>
  <c r="V106" i="1" s="1"/>
  <c r="T106" i="1"/>
  <c r="O106" i="1"/>
  <c r="P106" i="1" s="1"/>
  <c r="L106" i="1"/>
  <c r="K106" i="1"/>
  <c r="H106" i="1"/>
  <c r="I106" i="1" s="1"/>
  <c r="J106" i="1" s="1"/>
  <c r="F106" i="1"/>
  <c r="E106" i="1"/>
  <c r="C106" i="1"/>
  <c r="B106" i="1"/>
  <c r="A106" i="1"/>
  <c r="AI105" i="1"/>
  <c r="AH105" i="1"/>
  <c r="AE105" i="1"/>
  <c r="AF105" i="1" s="1"/>
  <c r="AG105" i="1" s="1"/>
  <c r="AC105" i="1"/>
  <c r="AB105" i="1"/>
  <c r="Y105" i="1"/>
  <c r="Z105" i="1" s="1"/>
  <c r="X105" i="1"/>
  <c r="W105" i="1"/>
  <c r="U105" i="1"/>
  <c r="T105" i="1"/>
  <c r="O105" i="1"/>
  <c r="L105" i="1"/>
  <c r="K105" i="1"/>
  <c r="H105" i="1"/>
  <c r="I105" i="1" s="1"/>
  <c r="J105" i="1" s="1"/>
  <c r="F105" i="1"/>
  <c r="E105" i="1"/>
  <c r="C105" i="1"/>
  <c r="B105" i="1"/>
  <c r="A105" i="1"/>
  <c r="AI104" i="1"/>
  <c r="AJ104" i="1" s="1"/>
  <c r="AH104" i="1"/>
  <c r="AE104" i="1"/>
  <c r="AF104" i="1" s="1"/>
  <c r="AG104" i="1" s="1"/>
  <c r="AC104" i="1"/>
  <c r="AB104" i="1"/>
  <c r="AD104" i="1" s="1"/>
  <c r="Y104" i="1"/>
  <c r="Z104" i="1" s="1"/>
  <c r="X104" i="1"/>
  <c r="W104" i="1"/>
  <c r="V104" i="1"/>
  <c r="U104" i="1"/>
  <c r="T104" i="1"/>
  <c r="O104" i="1"/>
  <c r="Q104" i="1" s="1"/>
  <c r="R104" i="1" s="1"/>
  <c r="L104" i="1"/>
  <c r="K104" i="1"/>
  <c r="H104" i="1"/>
  <c r="I104" i="1" s="1"/>
  <c r="J104" i="1" s="1"/>
  <c r="F104" i="1"/>
  <c r="E104" i="1"/>
  <c r="C104" i="1"/>
  <c r="B104" i="1"/>
  <c r="A104" i="1"/>
  <c r="AI103" i="1"/>
  <c r="AH103" i="1"/>
  <c r="AE103" i="1"/>
  <c r="AF103" i="1" s="1"/>
  <c r="AG103" i="1" s="1"/>
  <c r="AC103" i="1"/>
  <c r="AB103" i="1"/>
  <c r="Y103" i="1"/>
  <c r="Z103" i="1" s="1"/>
  <c r="X103" i="1"/>
  <c r="W103" i="1"/>
  <c r="U103" i="1"/>
  <c r="T103" i="1"/>
  <c r="O103" i="1"/>
  <c r="L103" i="1"/>
  <c r="K103" i="1"/>
  <c r="H103" i="1"/>
  <c r="I103" i="1" s="1"/>
  <c r="J103" i="1" s="1"/>
  <c r="F103" i="1"/>
  <c r="E103" i="1"/>
  <c r="C103" i="1"/>
  <c r="B103" i="1"/>
  <c r="A103" i="1"/>
  <c r="AI102" i="1"/>
  <c r="AJ102" i="1" s="1"/>
  <c r="AH102" i="1"/>
  <c r="AE102" i="1"/>
  <c r="AF102" i="1" s="1"/>
  <c r="AG102" i="1" s="1"/>
  <c r="AC102" i="1"/>
  <c r="AB102" i="1"/>
  <c r="Y102" i="1"/>
  <c r="Z102" i="1" s="1"/>
  <c r="X102" i="1"/>
  <c r="W102" i="1"/>
  <c r="U102" i="1"/>
  <c r="T102" i="1"/>
  <c r="O102" i="1"/>
  <c r="P102" i="1" s="1"/>
  <c r="L102" i="1"/>
  <c r="K102" i="1"/>
  <c r="H102" i="1"/>
  <c r="I102" i="1" s="1"/>
  <c r="J102" i="1" s="1"/>
  <c r="M102" i="1" s="1"/>
  <c r="F102" i="1"/>
  <c r="E102" i="1"/>
  <c r="C102" i="1"/>
  <c r="B102" i="1"/>
  <c r="A102" i="1"/>
  <c r="AI101" i="1"/>
  <c r="AH101" i="1"/>
  <c r="AE101" i="1"/>
  <c r="AF101" i="1" s="1"/>
  <c r="AG101" i="1" s="1"/>
  <c r="AC101" i="1"/>
  <c r="AB101" i="1"/>
  <c r="Y101" i="1"/>
  <c r="Z101" i="1" s="1"/>
  <c r="X101" i="1"/>
  <c r="W101" i="1"/>
  <c r="U101" i="1"/>
  <c r="T101" i="1"/>
  <c r="V101" i="1" s="1"/>
  <c r="O101" i="1"/>
  <c r="Q101" i="1" s="1"/>
  <c r="R101" i="1" s="1"/>
  <c r="L101" i="1"/>
  <c r="K101" i="1"/>
  <c r="H101" i="1"/>
  <c r="I101" i="1" s="1"/>
  <c r="J101" i="1" s="1"/>
  <c r="F101" i="1"/>
  <c r="E101" i="1"/>
  <c r="C101" i="1"/>
  <c r="B101" i="1"/>
  <c r="A101" i="1"/>
  <c r="AI100" i="1"/>
  <c r="AH100" i="1"/>
  <c r="AF100" i="1"/>
  <c r="AG100" i="1" s="1"/>
  <c r="AE100" i="1"/>
  <c r="AC100" i="1"/>
  <c r="AB100" i="1"/>
  <c r="Y100" i="1"/>
  <c r="Z100" i="1" s="1"/>
  <c r="X100" i="1"/>
  <c r="W100" i="1"/>
  <c r="U100" i="1"/>
  <c r="T100" i="1"/>
  <c r="O100" i="1"/>
  <c r="Q100" i="1" s="1"/>
  <c r="R100" i="1" s="1"/>
  <c r="L100" i="1"/>
  <c r="K100" i="1"/>
  <c r="H100" i="1"/>
  <c r="I100" i="1" s="1"/>
  <c r="J100" i="1" s="1"/>
  <c r="F100" i="1"/>
  <c r="E100" i="1"/>
  <c r="C100" i="1"/>
  <c r="B100" i="1"/>
  <c r="A100" i="1"/>
  <c r="AI99" i="1"/>
  <c r="AH99" i="1"/>
  <c r="AE99" i="1"/>
  <c r="AF99" i="1" s="1"/>
  <c r="AG99" i="1" s="1"/>
  <c r="AC99" i="1"/>
  <c r="AB99" i="1"/>
  <c r="Y99" i="1"/>
  <c r="Z99" i="1" s="1"/>
  <c r="X99" i="1"/>
  <c r="W99" i="1"/>
  <c r="U99" i="1"/>
  <c r="T99" i="1"/>
  <c r="O99" i="1"/>
  <c r="L99" i="1"/>
  <c r="K99" i="1"/>
  <c r="H99" i="1"/>
  <c r="I99" i="1" s="1"/>
  <c r="J99" i="1" s="1"/>
  <c r="F99" i="1"/>
  <c r="E99" i="1"/>
  <c r="C99" i="1"/>
  <c r="D99" i="1" s="1"/>
  <c r="B99" i="1"/>
  <c r="A99" i="1"/>
  <c r="AI98" i="1"/>
  <c r="AH98" i="1"/>
  <c r="AE98" i="1"/>
  <c r="AF98" i="1" s="1"/>
  <c r="AG98" i="1" s="1"/>
  <c r="AC98" i="1"/>
  <c r="AB98" i="1"/>
  <c r="Y98" i="1"/>
  <c r="Z98" i="1" s="1"/>
  <c r="X98" i="1"/>
  <c r="W98" i="1"/>
  <c r="U98" i="1"/>
  <c r="T98" i="1"/>
  <c r="O98" i="1"/>
  <c r="Q98" i="1" s="1"/>
  <c r="R98" i="1" s="1"/>
  <c r="L98" i="1"/>
  <c r="K98" i="1"/>
  <c r="H98" i="1"/>
  <c r="I98" i="1" s="1"/>
  <c r="J98" i="1" s="1"/>
  <c r="F98" i="1"/>
  <c r="E98" i="1"/>
  <c r="G98" i="1" s="1"/>
  <c r="C98" i="1"/>
  <c r="B98" i="1"/>
  <c r="A98" i="1"/>
  <c r="AI97" i="1"/>
  <c r="AH97" i="1"/>
  <c r="AE97" i="1"/>
  <c r="AF97" i="1" s="1"/>
  <c r="AG97" i="1" s="1"/>
  <c r="AC97" i="1"/>
  <c r="AB97" i="1"/>
  <c r="Y97" i="1"/>
  <c r="Z97" i="1" s="1"/>
  <c r="X97" i="1"/>
  <c r="W97" i="1"/>
  <c r="U97" i="1"/>
  <c r="T97" i="1"/>
  <c r="Q97" i="1"/>
  <c r="R97" i="1" s="1"/>
  <c r="O97" i="1"/>
  <c r="P97" i="1" s="1"/>
  <c r="L97" i="1"/>
  <c r="K97" i="1"/>
  <c r="H97" i="1"/>
  <c r="I97" i="1" s="1"/>
  <c r="J97" i="1" s="1"/>
  <c r="F97" i="1"/>
  <c r="E97" i="1"/>
  <c r="C97" i="1"/>
  <c r="B97" i="1"/>
  <c r="A97" i="1"/>
  <c r="AI96" i="1"/>
  <c r="AH96" i="1"/>
  <c r="AF96" i="1"/>
  <c r="AG96" i="1" s="1"/>
  <c r="AE96" i="1"/>
  <c r="AD96" i="1"/>
  <c r="AC96" i="1"/>
  <c r="AB96" i="1"/>
  <c r="Y96" i="1"/>
  <c r="Z96" i="1" s="1"/>
  <c r="X96" i="1"/>
  <c r="W96" i="1"/>
  <c r="U96" i="1"/>
  <c r="T96" i="1"/>
  <c r="O96" i="1"/>
  <c r="L96" i="1"/>
  <c r="K96" i="1"/>
  <c r="H96" i="1"/>
  <c r="I96" i="1" s="1"/>
  <c r="J96" i="1" s="1"/>
  <c r="F96" i="1"/>
  <c r="E96" i="1"/>
  <c r="G96" i="1" s="1"/>
  <c r="C96" i="1"/>
  <c r="B96" i="1"/>
  <c r="A96" i="1"/>
  <c r="AI95" i="1"/>
  <c r="AH95" i="1"/>
  <c r="AE95" i="1"/>
  <c r="AF95" i="1" s="1"/>
  <c r="AG95" i="1" s="1"/>
  <c r="AC95" i="1"/>
  <c r="AB95" i="1"/>
  <c r="Y95" i="1"/>
  <c r="Z95" i="1" s="1"/>
  <c r="X95" i="1"/>
  <c r="W95" i="1"/>
  <c r="U95" i="1"/>
  <c r="T95" i="1"/>
  <c r="V95" i="1" s="1"/>
  <c r="O95" i="1"/>
  <c r="Q95" i="1" s="1"/>
  <c r="R95" i="1" s="1"/>
  <c r="L95" i="1"/>
  <c r="K95" i="1"/>
  <c r="H95" i="1"/>
  <c r="I95" i="1" s="1"/>
  <c r="J95" i="1" s="1"/>
  <c r="F95" i="1"/>
  <c r="E95" i="1"/>
  <c r="C95" i="1"/>
  <c r="B95" i="1"/>
  <c r="A95" i="1"/>
  <c r="AI94" i="1"/>
  <c r="AH94" i="1"/>
  <c r="AE94" i="1"/>
  <c r="AF94" i="1" s="1"/>
  <c r="AG94" i="1" s="1"/>
  <c r="AC94" i="1"/>
  <c r="AB94" i="1"/>
  <c r="Y94" i="1"/>
  <c r="Z94" i="1" s="1"/>
  <c r="X94" i="1"/>
  <c r="W94" i="1"/>
  <c r="U94" i="1"/>
  <c r="T94" i="1"/>
  <c r="O94" i="1"/>
  <c r="Q94" i="1" s="1"/>
  <c r="R94" i="1" s="1"/>
  <c r="L94" i="1"/>
  <c r="K94" i="1"/>
  <c r="H94" i="1"/>
  <c r="I94" i="1" s="1"/>
  <c r="J94" i="1" s="1"/>
  <c r="F94" i="1"/>
  <c r="E94" i="1"/>
  <c r="C94" i="1"/>
  <c r="B94" i="1"/>
  <c r="A94" i="1"/>
  <c r="AI93" i="1"/>
  <c r="AH93" i="1"/>
  <c r="AE93" i="1"/>
  <c r="AF93" i="1" s="1"/>
  <c r="AG93" i="1" s="1"/>
  <c r="AC93" i="1"/>
  <c r="AB93" i="1"/>
  <c r="Y93" i="1"/>
  <c r="Z93" i="1" s="1"/>
  <c r="X93" i="1"/>
  <c r="W93" i="1"/>
  <c r="U93" i="1"/>
  <c r="T93" i="1"/>
  <c r="O93" i="1"/>
  <c r="L93" i="1"/>
  <c r="K93" i="1"/>
  <c r="H93" i="1"/>
  <c r="I93" i="1" s="1"/>
  <c r="J93" i="1" s="1"/>
  <c r="M93" i="1" s="1"/>
  <c r="F93" i="1"/>
  <c r="E93" i="1"/>
  <c r="C93" i="1"/>
  <c r="B93" i="1"/>
  <c r="A93" i="1"/>
  <c r="AI92" i="1"/>
  <c r="AH92" i="1"/>
  <c r="AE92" i="1"/>
  <c r="AF92" i="1" s="1"/>
  <c r="AG92" i="1" s="1"/>
  <c r="AC92" i="1"/>
  <c r="AB92" i="1"/>
  <c r="Y92" i="1"/>
  <c r="Z92" i="1" s="1"/>
  <c r="X92" i="1"/>
  <c r="W92" i="1"/>
  <c r="U92" i="1"/>
  <c r="T92" i="1"/>
  <c r="O92" i="1"/>
  <c r="P92" i="1" s="1"/>
  <c r="L92" i="1"/>
  <c r="K92" i="1"/>
  <c r="H92" i="1"/>
  <c r="I92" i="1" s="1"/>
  <c r="J92" i="1" s="1"/>
  <c r="F92" i="1"/>
  <c r="E92" i="1"/>
  <c r="C92" i="1"/>
  <c r="B92" i="1"/>
  <c r="A92" i="1"/>
  <c r="AI91" i="1"/>
  <c r="AH91" i="1"/>
  <c r="AE91" i="1"/>
  <c r="AF91" i="1" s="1"/>
  <c r="AG91" i="1" s="1"/>
  <c r="AC91" i="1"/>
  <c r="AB91" i="1"/>
  <c r="Y91" i="1"/>
  <c r="Z91" i="1" s="1"/>
  <c r="X91" i="1"/>
  <c r="W91" i="1"/>
  <c r="U91" i="1"/>
  <c r="T91" i="1"/>
  <c r="O91" i="1"/>
  <c r="Q91" i="1" s="1"/>
  <c r="R91" i="1" s="1"/>
  <c r="L91" i="1"/>
  <c r="K91" i="1"/>
  <c r="H91" i="1"/>
  <c r="I91" i="1" s="1"/>
  <c r="J91" i="1" s="1"/>
  <c r="F91" i="1"/>
  <c r="E91" i="1"/>
  <c r="C91" i="1"/>
  <c r="B91" i="1"/>
  <c r="A91" i="1"/>
  <c r="AI90" i="1"/>
  <c r="AH90" i="1"/>
  <c r="AE90" i="1"/>
  <c r="AF90" i="1" s="1"/>
  <c r="AG90" i="1" s="1"/>
  <c r="AC90" i="1"/>
  <c r="AB90" i="1"/>
  <c r="Y90" i="1"/>
  <c r="Z90" i="1" s="1"/>
  <c r="X90" i="1"/>
  <c r="W90" i="1"/>
  <c r="U90" i="1"/>
  <c r="T90" i="1"/>
  <c r="O90" i="1"/>
  <c r="P90" i="1" s="1"/>
  <c r="L90" i="1"/>
  <c r="K90" i="1"/>
  <c r="I90" i="1"/>
  <c r="J90" i="1" s="1"/>
  <c r="H90" i="1"/>
  <c r="F90" i="1"/>
  <c r="E90" i="1"/>
  <c r="G90" i="1" s="1"/>
  <c r="C90" i="1"/>
  <c r="B90" i="1"/>
  <c r="A90" i="1"/>
  <c r="AI89" i="1"/>
  <c r="AH89" i="1"/>
  <c r="AE89" i="1"/>
  <c r="AF89" i="1" s="1"/>
  <c r="AG89" i="1" s="1"/>
  <c r="AC89" i="1"/>
  <c r="AB89" i="1"/>
  <c r="AD89" i="1" s="1"/>
  <c r="Y89" i="1"/>
  <c r="Z89" i="1" s="1"/>
  <c r="X89" i="1"/>
  <c r="W89" i="1"/>
  <c r="U89" i="1"/>
  <c r="T89" i="1"/>
  <c r="O89" i="1"/>
  <c r="Q89" i="1" s="1"/>
  <c r="R89" i="1" s="1"/>
  <c r="L89" i="1"/>
  <c r="K89" i="1"/>
  <c r="H89" i="1"/>
  <c r="I89" i="1" s="1"/>
  <c r="J89" i="1" s="1"/>
  <c r="F89" i="1"/>
  <c r="E89" i="1"/>
  <c r="C89" i="1"/>
  <c r="B89" i="1"/>
  <c r="A89" i="1"/>
  <c r="AI88" i="1"/>
  <c r="AH88" i="1"/>
  <c r="AE88" i="1"/>
  <c r="AF88" i="1" s="1"/>
  <c r="AG88" i="1" s="1"/>
  <c r="AC88" i="1"/>
  <c r="AB88" i="1"/>
  <c r="Y88" i="1"/>
  <c r="Z88" i="1" s="1"/>
  <c r="X88" i="1"/>
  <c r="W88" i="1"/>
  <c r="U88" i="1"/>
  <c r="T88" i="1"/>
  <c r="O88" i="1"/>
  <c r="L88" i="1"/>
  <c r="K88" i="1"/>
  <c r="H88" i="1"/>
  <c r="I88" i="1" s="1"/>
  <c r="J88" i="1" s="1"/>
  <c r="F88" i="1"/>
  <c r="G88" i="1" s="1"/>
  <c r="E88" i="1"/>
  <c r="C88" i="1"/>
  <c r="B88" i="1"/>
  <c r="A88" i="1"/>
  <c r="AI87" i="1"/>
  <c r="AJ87" i="1" s="1"/>
  <c r="AH87" i="1"/>
  <c r="AE87" i="1"/>
  <c r="AF87" i="1" s="1"/>
  <c r="AG87" i="1" s="1"/>
  <c r="AC87" i="1"/>
  <c r="AB87" i="1"/>
  <c r="AD87" i="1" s="1"/>
  <c r="Y87" i="1"/>
  <c r="Z87" i="1" s="1"/>
  <c r="X87" i="1"/>
  <c r="W87" i="1"/>
  <c r="U87" i="1"/>
  <c r="T87" i="1"/>
  <c r="P87" i="1"/>
  <c r="O87" i="1"/>
  <c r="Q87" i="1" s="1"/>
  <c r="R87" i="1" s="1"/>
  <c r="L87" i="1"/>
  <c r="K87" i="1"/>
  <c r="H87" i="1"/>
  <c r="I87" i="1" s="1"/>
  <c r="J87" i="1" s="1"/>
  <c r="F87" i="1"/>
  <c r="E87" i="1"/>
  <c r="C87" i="1"/>
  <c r="D87" i="1" s="1"/>
  <c r="B87" i="1"/>
  <c r="A87" i="1"/>
  <c r="AI86" i="1"/>
  <c r="AH86" i="1"/>
  <c r="AE86" i="1"/>
  <c r="AF86" i="1" s="1"/>
  <c r="AG86" i="1" s="1"/>
  <c r="AC86" i="1"/>
  <c r="AB86" i="1"/>
  <c r="Y86" i="1"/>
  <c r="Z86" i="1" s="1"/>
  <c r="X86" i="1"/>
  <c r="W86" i="1"/>
  <c r="U86" i="1"/>
  <c r="T86" i="1"/>
  <c r="O86" i="1"/>
  <c r="Q86" i="1" s="1"/>
  <c r="R86" i="1" s="1"/>
  <c r="L86" i="1"/>
  <c r="K86" i="1"/>
  <c r="H86" i="1"/>
  <c r="I86" i="1" s="1"/>
  <c r="J86" i="1" s="1"/>
  <c r="F86" i="1"/>
  <c r="E86" i="1"/>
  <c r="C86" i="1"/>
  <c r="B86" i="1"/>
  <c r="A86" i="1"/>
  <c r="AI85" i="1"/>
  <c r="AH85" i="1"/>
  <c r="AE85" i="1"/>
  <c r="AF85" i="1" s="1"/>
  <c r="AG85" i="1" s="1"/>
  <c r="AC85" i="1"/>
  <c r="AB85" i="1"/>
  <c r="Y85" i="1"/>
  <c r="Z85" i="1" s="1"/>
  <c r="X85" i="1"/>
  <c r="W85" i="1"/>
  <c r="U85" i="1"/>
  <c r="T85" i="1"/>
  <c r="O85" i="1"/>
  <c r="L85" i="1"/>
  <c r="K85" i="1"/>
  <c r="H85" i="1"/>
  <c r="I85" i="1" s="1"/>
  <c r="J85" i="1" s="1"/>
  <c r="M85" i="1" s="1"/>
  <c r="F85" i="1"/>
  <c r="E85" i="1"/>
  <c r="C85" i="1"/>
  <c r="B85" i="1"/>
  <c r="A85" i="1"/>
  <c r="AI84" i="1"/>
  <c r="AH84" i="1"/>
  <c r="AE84" i="1"/>
  <c r="AF84" i="1" s="1"/>
  <c r="AG84" i="1" s="1"/>
  <c r="AC84" i="1"/>
  <c r="AB84" i="1"/>
  <c r="Y84" i="1"/>
  <c r="Z84" i="1" s="1"/>
  <c r="X84" i="1"/>
  <c r="W84" i="1"/>
  <c r="U84" i="1"/>
  <c r="T84" i="1"/>
  <c r="O84" i="1"/>
  <c r="L84" i="1"/>
  <c r="K84" i="1"/>
  <c r="H84" i="1"/>
  <c r="I84" i="1" s="1"/>
  <c r="J84" i="1" s="1"/>
  <c r="F84" i="1"/>
  <c r="E84" i="1"/>
  <c r="C84" i="1"/>
  <c r="B84" i="1"/>
  <c r="A84" i="1"/>
  <c r="AI83" i="1"/>
  <c r="AH83" i="1"/>
  <c r="AE83" i="1"/>
  <c r="AF83" i="1" s="1"/>
  <c r="AG83" i="1" s="1"/>
  <c r="AC83" i="1"/>
  <c r="AB83" i="1"/>
  <c r="Y83" i="1"/>
  <c r="Z83" i="1" s="1"/>
  <c r="X83" i="1"/>
  <c r="W83" i="1"/>
  <c r="U83" i="1"/>
  <c r="T83" i="1"/>
  <c r="O83" i="1"/>
  <c r="P83" i="1" s="1"/>
  <c r="L83" i="1"/>
  <c r="K83" i="1"/>
  <c r="H83" i="1"/>
  <c r="I83" i="1" s="1"/>
  <c r="J83" i="1" s="1"/>
  <c r="F83" i="1"/>
  <c r="E83" i="1"/>
  <c r="C83" i="1"/>
  <c r="B83" i="1"/>
  <c r="A83" i="1"/>
  <c r="AI82" i="1"/>
  <c r="AH82" i="1"/>
  <c r="AE82" i="1"/>
  <c r="AF82" i="1" s="1"/>
  <c r="AG82" i="1" s="1"/>
  <c r="AC82" i="1"/>
  <c r="AB82" i="1"/>
  <c r="Y82" i="1"/>
  <c r="Z82" i="1" s="1"/>
  <c r="X82" i="1"/>
  <c r="W82" i="1"/>
  <c r="U82" i="1"/>
  <c r="T82" i="1"/>
  <c r="O82" i="1"/>
  <c r="P82" i="1" s="1"/>
  <c r="L82" i="1"/>
  <c r="K82" i="1"/>
  <c r="H82" i="1"/>
  <c r="I82" i="1" s="1"/>
  <c r="J82" i="1" s="1"/>
  <c r="F82" i="1"/>
  <c r="E82" i="1"/>
  <c r="C82" i="1"/>
  <c r="B82" i="1"/>
  <c r="A82" i="1"/>
  <c r="AI81" i="1"/>
  <c r="AH81" i="1"/>
  <c r="AE81" i="1"/>
  <c r="AF81" i="1" s="1"/>
  <c r="AG81" i="1" s="1"/>
  <c r="AC81" i="1"/>
  <c r="AB81" i="1"/>
  <c r="Y81" i="1"/>
  <c r="Z81" i="1" s="1"/>
  <c r="X81" i="1"/>
  <c r="W81" i="1"/>
  <c r="U81" i="1"/>
  <c r="T81" i="1"/>
  <c r="R81" i="1"/>
  <c r="O81" i="1"/>
  <c r="Q81" i="1" s="1"/>
  <c r="L81" i="1"/>
  <c r="K81" i="1"/>
  <c r="H81" i="1"/>
  <c r="I81" i="1" s="1"/>
  <c r="J81" i="1" s="1"/>
  <c r="F81" i="1"/>
  <c r="E81" i="1"/>
  <c r="C81" i="1"/>
  <c r="B81" i="1"/>
  <c r="A81" i="1"/>
  <c r="AI80" i="1"/>
  <c r="AH80" i="1"/>
  <c r="AE80" i="1"/>
  <c r="AF80" i="1" s="1"/>
  <c r="AG80" i="1" s="1"/>
  <c r="AC80" i="1"/>
  <c r="AB80" i="1"/>
  <c r="Y80" i="1"/>
  <c r="Z80" i="1" s="1"/>
  <c r="X80" i="1"/>
  <c r="W80" i="1"/>
  <c r="U80" i="1"/>
  <c r="T80" i="1"/>
  <c r="O80" i="1"/>
  <c r="P80" i="1" s="1"/>
  <c r="L80" i="1"/>
  <c r="K80" i="1"/>
  <c r="H80" i="1"/>
  <c r="I80" i="1" s="1"/>
  <c r="J80" i="1" s="1"/>
  <c r="F80" i="1"/>
  <c r="G80" i="1" s="1"/>
  <c r="E80" i="1"/>
  <c r="C80" i="1"/>
  <c r="B80" i="1"/>
  <c r="A80" i="1"/>
  <c r="AI79" i="1"/>
  <c r="AH79" i="1"/>
  <c r="AE79" i="1"/>
  <c r="AF79" i="1" s="1"/>
  <c r="AG79" i="1" s="1"/>
  <c r="AC79" i="1"/>
  <c r="AB79" i="1"/>
  <c r="Y79" i="1"/>
  <c r="Z79" i="1" s="1"/>
  <c r="X79" i="1"/>
  <c r="W79" i="1"/>
  <c r="U79" i="1"/>
  <c r="T79" i="1"/>
  <c r="V79" i="1" s="1"/>
  <c r="O79" i="1"/>
  <c r="P79" i="1" s="1"/>
  <c r="L79" i="1"/>
  <c r="K79" i="1"/>
  <c r="H79" i="1"/>
  <c r="I79" i="1" s="1"/>
  <c r="J79" i="1" s="1"/>
  <c r="F79" i="1"/>
  <c r="E79" i="1"/>
  <c r="C79" i="1"/>
  <c r="B79" i="1"/>
  <c r="A79" i="1"/>
  <c r="AI78" i="1"/>
  <c r="AH78" i="1"/>
  <c r="AE78" i="1"/>
  <c r="AF78" i="1" s="1"/>
  <c r="AG78" i="1" s="1"/>
  <c r="AC78" i="1"/>
  <c r="AB78" i="1"/>
  <c r="Y78" i="1"/>
  <c r="Z78" i="1" s="1"/>
  <c r="X78" i="1"/>
  <c r="W78" i="1"/>
  <c r="U78" i="1"/>
  <c r="T78" i="1"/>
  <c r="O78" i="1"/>
  <c r="L78" i="1"/>
  <c r="K78" i="1"/>
  <c r="H78" i="1"/>
  <c r="I78" i="1" s="1"/>
  <c r="J78" i="1" s="1"/>
  <c r="F78" i="1"/>
  <c r="E78" i="1"/>
  <c r="C78" i="1"/>
  <c r="B78" i="1"/>
  <c r="A78" i="1"/>
  <c r="AI77" i="1"/>
  <c r="AH77" i="1"/>
  <c r="AE77" i="1"/>
  <c r="AF77" i="1" s="1"/>
  <c r="AG77" i="1" s="1"/>
  <c r="AC77" i="1"/>
  <c r="AB77" i="1"/>
  <c r="Y77" i="1"/>
  <c r="Z77" i="1" s="1"/>
  <c r="X77" i="1"/>
  <c r="W77" i="1"/>
  <c r="U77" i="1"/>
  <c r="T77" i="1"/>
  <c r="O77" i="1"/>
  <c r="Q77" i="1" s="1"/>
  <c r="R77" i="1" s="1"/>
  <c r="L77" i="1"/>
  <c r="K77" i="1"/>
  <c r="H77" i="1"/>
  <c r="I77" i="1" s="1"/>
  <c r="J77" i="1" s="1"/>
  <c r="F77" i="1"/>
  <c r="E77" i="1"/>
  <c r="C77" i="1"/>
  <c r="B77" i="1"/>
  <c r="A77" i="1"/>
  <c r="AI76" i="1"/>
  <c r="AH76" i="1"/>
  <c r="AE76" i="1"/>
  <c r="AF76" i="1" s="1"/>
  <c r="AG76" i="1" s="1"/>
  <c r="AC76" i="1"/>
  <c r="AD76" i="1" s="1"/>
  <c r="AB76" i="1"/>
  <c r="Y76" i="1"/>
  <c r="Z76" i="1" s="1"/>
  <c r="X76" i="1"/>
  <c r="W76" i="1"/>
  <c r="U76" i="1"/>
  <c r="T76" i="1"/>
  <c r="O76" i="1"/>
  <c r="Q76" i="1" s="1"/>
  <c r="R76" i="1" s="1"/>
  <c r="L76" i="1"/>
  <c r="K76" i="1"/>
  <c r="H76" i="1"/>
  <c r="I76" i="1" s="1"/>
  <c r="J76" i="1" s="1"/>
  <c r="F76" i="1"/>
  <c r="G76" i="1" s="1"/>
  <c r="E76" i="1"/>
  <c r="C76" i="1"/>
  <c r="B76" i="1"/>
  <c r="A76" i="1"/>
  <c r="AI75" i="1"/>
  <c r="AH75" i="1"/>
  <c r="AE75" i="1"/>
  <c r="AF75" i="1" s="1"/>
  <c r="AG75" i="1" s="1"/>
  <c r="AC75" i="1"/>
  <c r="AB75" i="1"/>
  <c r="Y75" i="1"/>
  <c r="Z75" i="1" s="1"/>
  <c r="X75" i="1"/>
  <c r="W75" i="1"/>
  <c r="U75" i="1"/>
  <c r="T75" i="1"/>
  <c r="O75" i="1"/>
  <c r="Q75" i="1" s="1"/>
  <c r="R75" i="1" s="1"/>
  <c r="L75" i="1"/>
  <c r="K75" i="1"/>
  <c r="H75" i="1"/>
  <c r="I75" i="1" s="1"/>
  <c r="J75" i="1" s="1"/>
  <c r="F75" i="1"/>
  <c r="E75" i="1"/>
  <c r="C75" i="1"/>
  <c r="B75" i="1"/>
  <c r="A75" i="1"/>
  <c r="AI74" i="1"/>
  <c r="AH74" i="1"/>
  <c r="AE74" i="1"/>
  <c r="AF74" i="1" s="1"/>
  <c r="AG74" i="1" s="1"/>
  <c r="AC74" i="1"/>
  <c r="AB74" i="1"/>
  <c r="Y74" i="1"/>
  <c r="Z74" i="1" s="1"/>
  <c r="X74" i="1"/>
  <c r="W74" i="1"/>
  <c r="U74" i="1"/>
  <c r="T74" i="1"/>
  <c r="O74" i="1"/>
  <c r="P74" i="1" s="1"/>
  <c r="L74" i="1"/>
  <c r="K74" i="1"/>
  <c r="H74" i="1"/>
  <c r="I74" i="1" s="1"/>
  <c r="J74" i="1" s="1"/>
  <c r="F74" i="1"/>
  <c r="E74" i="1"/>
  <c r="C74" i="1"/>
  <c r="B74" i="1"/>
  <c r="A74" i="1"/>
  <c r="AI73" i="1"/>
  <c r="AH73" i="1"/>
  <c r="AE73" i="1"/>
  <c r="AF73" i="1" s="1"/>
  <c r="AG73" i="1" s="1"/>
  <c r="AC73" i="1"/>
  <c r="AB73" i="1"/>
  <c r="Y73" i="1"/>
  <c r="Z73" i="1" s="1"/>
  <c r="X73" i="1"/>
  <c r="W73" i="1"/>
  <c r="U73" i="1"/>
  <c r="T73" i="1"/>
  <c r="O73" i="1"/>
  <c r="Q73" i="1" s="1"/>
  <c r="R73" i="1" s="1"/>
  <c r="L73" i="1"/>
  <c r="K73" i="1"/>
  <c r="H73" i="1"/>
  <c r="I73" i="1" s="1"/>
  <c r="J73" i="1" s="1"/>
  <c r="F73" i="1"/>
  <c r="E73" i="1"/>
  <c r="C73" i="1"/>
  <c r="B73" i="1"/>
  <c r="A73" i="1"/>
  <c r="AI72" i="1"/>
  <c r="AH72" i="1"/>
  <c r="AE72" i="1"/>
  <c r="AF72" i="1" s="1"/>
  <c r="AG72" i="1" s="1"/>
  <c r="AC72" i="1"/>
  <c r="AB72" i="1"/>
  <c r="Y72" i="1"/>
  <c r="Z72" i="1" s="1"/>
  <c r="X72" i="1"/>
  <c r="W72" i="1"/>
  <c r="U72" i="1"/>
  <c r="T72" i="1"/>
  <c r="V72" i="1" s="1"/>
  <c r="O72" i="1"/>
  <c r="L72" i="1"/>
  <c r="K72" i="1"/>
  <c r="H72" i="1"/>
  <c r="I72" i="1" s="1"/>
  <c r="J72" i="1" s="1"/>
  <c r="F72" i="1"/>
  <c r="E72" i="1"/>
  <c r="C72" i="1"/>
  <c r="B72" i="1"/>
  <c r="A72" i="1"/>
  <c r="AI71" i="1"/>
  <c r="AH71" i="1"/>
  <c r="AE71" i="1"/>
  <c r="AF71" i="1" s="1"/>
  <c r="AG71" i="1" s="1"/>
  <c r="AC71" i="1"/>
  <c r="AB71" i="1"/>
  <c r="Y71" i="1"/>
  <c r="Z71" i="1" s="1"/>
  <c r="X71" i="1"/>
  <c r="W71" i="1"/>
  <c r="U71" i="1"/>
  <c r="T71" i="1"/>
  <c r="O71" i="1"/>
  <c r="Q71" i="1" s="1"/>
  <c r="R71" i="1" s="1"/>
  <c r="L71" i="1"/>
  <c r="K71" i="1"/>
  <c r="H71" i="1"/>
  <c r="I71" i="1" s="1"/>
  <c r="J71" i="1" s="1"/>
  <c r="F71" i="1"/>
  <c r="E71" i="1"/>
  <c r="C71" i="1"/>
  <c r="B71" i="1"/>
  <c r="A71" i="1"/>
  <c r="AI70" i="1"/>
  <c r="AH70" i="1"/>
  <c r="AE70" i="1"/>
  <c r="AF70" i="1" s="1"/>
  <c r="AG70" i="1" s="1"/>
  <c r="AC70" i="1"/>
  <c r="AB70" i="1"/>
  <c r="Y70" i="1"/>
  <c r="Z70" i="1" s="1"/>
  <c r="X70" i="1"/>
  <c r="W70" i="1"/>
  <c r="U70" i="1"/>
  <c r="T70" i="1"/>
  <c r="O70" i="1"/>
  <c r="P70" i="1" s="1"/>
  <c r="L70" i="1"/>
  <c r="K70" i="1"/>
  <c r="H70" i="1"/>
  <c r="I70" i="1" s="1"/>
  <c r="J70" i="1" s="1"/>
  <c r="F70" i="1"/>
  <c r="E70" i="1"/>
  <c r="C70" i="1"/>
  <c r="B70" i="1"/>
  <c r="A70" i="1"/>
  <c r="AI69" i="1"/>
  <c r="AH69" i="1"/>
  <c r="AE69" i="1"/>
  <c r="AF69" i="1" s="1"/>
  <c r="AG69" i="1" s="1"/>
  <c r="AC69" i="1"/>
  <c r="AB69" i="1"/>
  <c r="Y69" i="1"/>
  <c r="Z69" i="1" s="1"/>
  <c r="X69" i="1"/>
  <c r="W69" i="1"/>
  <c r="U69" i="1"/>
  <c r="T69" i="1"/>
  <c r="O69" i="1"/>
  <c r="P69" i="1" s="1"/>
  <c r="L69" i="1"/>
  <c r="K69" i="1"/>
  <c r="H69" i="1"/>
  <c r="I69" i="1" s="1"/>
  <c r="J69" i="1" s="1"/>
  <c r="F69" i="1"/>
  <c r="E69" i="1"/>
  <c r="D69" i="1"/>
  <c r="C69" i="1"/>
  <c r="B69" i="1"/>
  <c r="A69" i="1"/>
  <c r="AI68" i="1"/>
  <c r="AH68" i="1"/>
  <c r="AE68" i="1"/>
  <c r="AF68" i="1" s="1"/>
  <c r="AG68" i="1" s="1"/>
  <c r="AC68" i="1"/>
  <c r="AB68" i="1"/>
  <c r="Y68" i="1"/>
  <c r="Z68" i="1" s="1"/>
  <c r="X68" i="1"/>
  <c r="W68" i="1"/>
  <c r="U68" i="1"/>
  <c r="T68" i="1"/>
  <c r="O68" i="1"/>
  <c r="L68" i="1"/>
  <c r="K68" i="1"/>
  <c r="H68" i="1"/>
  <c r="I68" i="1" s="1"/>
  <c r="J68" i="1" s="1"/>
  <c r="F68" i="1"/>
  <c r="E68" i="1"/>
  <c r="C68" i="1"/>
  <c r="B68" i="1"/>
  <c r="A68" i="1"/>
  <c r="AI67" i="1"/>
  <c r="AH67" i="1"/>
  <c r="AE67" i="1"/>
  <c r="AF67" i="1" s="1"/>
  <c r="AG67" i="1" s="1"/>
  <c r="AC67" i="1"/>
  <c r="AD67" i="1" s="1"/>
  <c r="AB67" i="1"/>
  <c r="Y67" i="1"/>
  <c r="Z67" i="1" s="1"/>
  <c r="X67" i="1"/>
  <c r="W67" i="1"/>
  <c r="U67" i="1"/>
  <c r="T67" i="1"/>
  <c r="O67" i="1"/>
  <c r="Q67" i="1" s="1"/>
  <c r="R67" i="1" s="1"/>
  <c r="L67" i="1"/>
  <c r="K67" i="1"/>
  <c r="H67" i="1"/>
  <c r="I67" i="1" s="1"/>
  <c r="J67" i="1" s="1"/>
  <c r="F67" i="1"/>
  <c r="E67" i="1"/>
  <c r="C67" i="1"/>
  <c r="B67" i="1"/>
  <c r="A67" i="1"/>
  <c r="AI66" i="1"/>
  <c r="AH66" i="1"/>
  <c r="AE66" i="1"/>
  <c r="AF66" i="1" s="1"/>
  <c r="AG66" i="1" s="1"/>
  <c r="AC66" i="1"/>
  <c r="AB66" i="1"/>
  <c r="Y66" i="1"/>
  <c r="Z66" i="1" s="1"/>
  <c r="X66" i="1"/>
  <c r="W66" i="1"/>
  <c r="U66" i="1"/>
  <c r="T66" i="1"/>
  <c r="O66" i="1"/>
  <c r="P66" i="1" s="1"/>
  <c r="L66" i="1"/>
  <c r="K66" i="1"/>
  <c r="I66" i="1"/>
  <c r="J66" i="1" s="1"/>
  <c r="M66" i="1" s="1"/>
  <c r="H66" i="1"/>
  <c r="F66" i="1"/>
  <c r="E66" i="1"/>
  <c r="C66" i="1"/>
  <c r="B66" i="1"/>
  <c r="A66" i="1"/>
  <c r="AI65" i="1"/>
  <c r="AH65" i="1"/>
  <c r="AE65" i="1"/>
  <c r="AF65" i="1" s="1"/>
  <c r="AG65" i="1" s="1"/>
  <c r="AC65" i="1"/>
  <c r="AB65" i="1"/>
  <c r="Y65" i="1"/>
  <c r="Z65" i="1" s="1"/>
  <c r="X65" i="1"/>
  <c r="W65" i="1"/>
  <c r="U65" i="1"/>
  <c r="T65" i="1"/>
  <c r="O65" i="1"/>
  <c r="Q65" i="1" s="1"/>
  <c r="R65" i="1" s="1"/>
  <c r="L65" i="1"/>
  <c r="K65" i="1"/>
  <c r="H65" i="1"/>
  <c r="I65" i="1" s="1"/>
  <c r="J65" i="1" s="1"/>
  <c r="F65" i="1"/>
  <c r="E65" i="1"/>
  <c r="C65" i="1"/>
  <c r="B65" i="1"/>
  <c r="A65" i="1"/>
  <c r="AI64" i="1"/>
  <c r="AH64" i="1"/>
  <c r="AE64" i="1"/>
  <c r="AF64" i="1" s="1"/>
  <c r="AG64" i="1" s="1"/>
  <c r="AC64" i="1"/>
  <c r="AB64" i="1"/>
  <c r="Y64" i="1"/>
  <c r="Z64" i="1" s="1"/>
  <c r="X64" i="1"/>
  <c r="W64" i="1"/>
  <c r="U64" i="1"/>
  <c r="T64" i="1"/>
  <c r="O64" i="1"/>
  <c r="L64" i="1"/>
  <c r="K64" i="1"/>
  <c r="H64" i="1"/>
  <c r="I64" i="1" s="1"/>
  <c r="J64" i="1" s="1"/>
  <c r="F64" i="1"/>
  <c r="E64" i="1"/>
  <c r="C64" i="1"/>
  <c r="B64" i="1"/>
  <c r="A64" i="1"/>
  <c r="AI63" i="1"/>
  <c r="AH63" i="1"/>
  <c r="AE63" i="1"/>
  <c r="AF63" i="1" s="1"/>
  <c r="AG63" i="1" s="1"/>
  <c r="AC63" i="1"/>
  <c r="AB63" i="1"/>
  <c r="Y63" i="1"/>
  <c r="Z63" i="1" s="1"/>
  <c r="X63" i="1"/>
  <c r="W63" i="1"/>
  <c r="U63" i="1"/>
  <c r="T63" i="1"/>
  <c r="V63" i="1" s="1"/>
  <c r="O63" i="1"/>
  <c r="Q63" i="1" s="1"/>
  <c r="R63" i="1" s="1"/>
  <c r="L63" i="1"/>
  <c r="K63" i="1"/>
  <c r="H63" i="1"/>
  <c r="I63" i="1" s="1"/>
  <c r="J63" i="1" s="1"/>
  <c r="F63" i="1"/>
  <c r="E63" i="1"/>
  <c r="C63" i="1"/>
  <c r="B63" i="1"/>
  <c r="A63" i="1"/>
  <c r="AI62" i="1"/>
  <c r="AH62" i="1"/>
  <c r="AE62" i="1"/>
  <c r="AF62" i="1" s="1"/>
  <c r="AG62" i="1" s="1"/>
  <c r="AC62" i="1"/>
  <c r="AB62" i="1"/>
  <c r="Y62" i="1"/>
  <c r="Z62" i="1" s="1"/>
  <c r="X62" i="1"/>
  <c r="W62" i="1"/>
  <c r="U62" i="1"/>
  <c r="T62" i="1"/>
  <c r="O62" i="1"/>
  <c r="P62" i="1" s="1"/>
  <c r="L62" i="1"/>
  <c r="K62" i="1"/>
  <c r="H62" i="1"/>
  <c r="I62" i="1" s="1"/>
  <c r="J62" i="1" s="1"/>
  <c r="F62" i="1"/>
  <c r="E62" i="1"/>
  <c r="C62" i="1"/>
  <c r="B62" i="1"/>
  <c r="A62" i="1"/>
  <c r="AI61" i="1"/>
  <c r="AH61" i="1"/>
  <c r="AE61" i="1"/>
  <c r="AF61" i="1" s="1"/>
  <c r="AG61" i="1" s="1"/>
  <c r="AC61" i="1"/>
  <c r="AB61" i="1"/>
  <c r="Y61" i="1"/>
  <c r="Z61" i="1" s="1"/>
  <c r="X61" i="1"/>
  <c r="W61" i="1"/>
  <c r="U61" i="1"/>
  <c r="T61" i="1"/>
  <c r="O61" i="1"/>
  <c r="P61" i="1" s="1"/>
  <c r="L61" i="1"/>
  <c r="K61" i="1"/>
  <c r="H61" i="1"/>
  <c r="I61" i="1" s="1"/>
  <c r="J61" i="1" s="1"/>
  <c r="F61" i="1"/>
  <c r="E61" i="1"/>
  <c r="C61" i="1"/>
  <c r="B61" i="1"/>
  <c r="D61" i="1" s="1"/>
  <c r="A61" i="1"/>
  <c r="AI60" i="1"/>
  <c r="AH60" i="1"/>
  <c r="AE60" i="1"/>
  <c r="AF60" i="1" s="1"/>
  <c r="AG60" i="1" s="1"/>
  <c r="AC60" i="1"/>
  <c r="AB60" i="1"/>
  <c r="Y60" i="1"/>
  <c r="Z60" i="1" s="1"/>
  <c r="X60" i="1"/>
  <c r="W60" i="1"/>
  <c r="U60" i="1"/>
  <c r="T60" i="1"/>
  <c r="O60" i="1"/>
  <c r="L60" i="1"/>
  <c r="K60" i="1"/>
  <c r="H60" i="1"/>
  <c r="I60" i="1" s="1"/>
  <c r="J60" i="1" s="1"/>
  <c r="F60" i="1"/>
  <c r="E60" i="1"/>
  <c r="C60" i="1"/>
  <c r="B60" i="1"/>
  <c r="A60" i="1"/>
  <c r="AI59" i="1"/>
  <c r="AH59" i="1"/>
  <c r="AE59" i="1"/>
  <c r="AF59" i="1" s="1"/>
  <c r="AG59" i="1" s="1"/>
  <c r="AC59" i="1"/>
  <c r="AB59" i="1"/>
  <c r="Y59" i="1"/>
  <c r="Z59" i="1" s="1"/>
  <c r="X59" i="1"/>
  <c r="W59" i="1"/>
  <c r="U59" i="1"/>
  <c r="T59" i="1"/>
  <c r="O59" i="1"/>
  <c r="Q59" i="1" s="1"/>
  <c r="R59" i="1" s="1"/>
  <c r="L59" i="1"/>
  <c r="K59" i="1"/>
  <c r="H59" i="1"/>
  <c r="I59" i="1" s="1"/>
  <c r="J59" i="1" s="1"/>
  <c r="F59" i="1"/>
  <c r="E59" i="1"/>
  <c r="C59" i="1"/>
  <c r="B59" i="1"/>
  <c r="A59" i="1"/>
  <c r="AI58" i="1"/>
  <c r="AH58" i="1"/>
  <c r="AE58" i="1"/>
  <c r="AF58" i="1" s="1"/>
  <c r="AG58" i="1" s="1"/>
  <c r="AC58" i="1"/>
  <c r="AB58" i="1"/>
  <c r="Y58" i="1"/>
  <c r="Z58" i="1" s="1"/>
  <c r="X58" i="1"/>
  <c r="W58" i="1"/>
  <c r="U58" i="1"/>
  <c r="T58" i="1"/>
  <c r="O58" i="1"/>
  <c r="L58" i="1"/>
  <c r="K58" i="1"/>
  <c r="I58" i="1"/>
  <c r="J58" i="1" s="1"/>
  <c r="H58" i="1"/>
  <c r="F58" i="1"/>
  <c r="E58" i="1"/>
  <c r="C58" i="1"/>
  <c r="B58" i="1"/>
  <c r="A58" i="1"/>
  <c r="AI57" i="1"/>
  <c r="AH57" i="1"/>
  <c r="AE57" i="1"/>
  <c r="AF57" i="1" s="1"/>
  <c r="AG57" i="1" s="1"/>
  <c r="AC57" i="1"/>
  <c r="AB57" i="1"/>
  <c r="Y57" i="1"/>
  <c r="Z57" i="1" s="1"/>
  <c r="X57" i="1"/>
  <c r="W57" i="1"/>
  <c r="U57" i="1"/>
  <c r="T57" i="1"/>
  <c r="O57" i="1"/>
  <c r="L57" i="1"/>
  <c r="K57" i="1"/>
  <c r="H57" i="1"/>
  <c r="I57" i="1" s="1"/>
  <c r="J57" i="1" s="1"/>
  <c r="F57" i="1"/>
  <c r="E57" i="1"/>
  <c r="C57" i="1"/>
  <c r="B57" i="1"/>
  <c r="A57" i="1"/>
  <c r="AI56" i="1"/>
  <c r="AH56" i="1"/>
  <c r="AE56" i="1"/>
  <c r="AF56" i="1" s="1"/>
  <c r="AG56" i="1" s="1"/>
  <c r="AC56" i="1"/>
  <c r="AB56" i="1"/>
  <c r="Y56" i="1"/>
  <c r="Z56" i="1" s="1"/>
  <c r="X56" i="1"/>
  <c r="W56" i="1"/>
  <c r="U56" i="1"/>
  <c r="T56" i="1"/>
  <c r="V56" i="1" s="1"/>
  <c r="O56" i="1"/>
  <c r="L56" i="1"/>
  <c r="K56" i="1"/>
  <c r="H56" i="1"/>
  <c r="I56" i="1" s="1"/>
  <c r="J56" i="1" s="1"/>
  <c r="F56" i="1"/>
  <c r="E56" i="1"/>
  <c r="C56" i="1"/>
  <c r="B56" i="1"/>
  <c r="A56" i="1"/>
  <c r="AI55" i="1"/>
  <c r="AH55" i="1"/>
  <c r="AE55" i="1"/>
  <c r="AF55" i="1" s="1"/>
  <c r="AG55" i="1" s="1"/>
  <c r="AC55" i="1"/>
  <c r="AB55" i="1"/>
  <c r="Y55" i="1"/>
  <c r="Z55" i="1" s="1"/>
  <c r="X55" i="1"/>
  <c r="W55" i="1"/>
  <c r="U55" i="1"/>
  <c r="T55" i="1"/>
  <c r="O55" i="1"/>
  <c r="Q55" i="1" s="1"/>
  <c r="R55" i="1" s="1"/>
  <c r="L55" i="1"/>
  <c r="K55" i="1"/>
  <c r="H55" i="1"/>
  <c r="I55" i="1" s="1"/>
  <c r="J55" i="1" s="1"/>
  <c r="F55" i="1"/>
  <c r="E55" i="1"/>
  <c r="C55" i="1"/>
  <c r="B55" i="1"/>
  <c r="A55" i="1"/>
  <c r="AI54" i="1"/>
  <c r="AH54" i="1"/>
  <c r="AE54" i="1"/>
  <c r="AF54" i="1" s="1"/>
  <c r="AG54" i="1" s="1"/>
  <c r="AC54" i="1"/>
  <c r="AB54" i="1"/>
  <c r="Y54" i="1"/>
  <c r="Z54" i="1" s="1"/>
  <c r="X54" i="1"/>
  <c r="W54" i="1"/>
  <c r="U54" i="1"/>
  <c r="T54" i="1"/>
  <c r="O54" i="1"/>
  <c r="L54" i="1"/>
  <c r="K54" i="1"/>
  <c r="H54" i="1"/>
  <c r="I54" i="1" s="1"/>
  <c r="J54" i="1" s="1"/>
  <c r="F54" i="1"/>
  <c r="E54" i="1"/>
  <c r="C54" i="1"/>
  <c r="B54" i="1"/>
  <c r="A54" i="1"/>
  <c r="AI53" i="1"/>
  <c r="AH53" i="1"/>
  <c r="AE53" i="1"/>
  <c r="AF53" i="1" s="1"/>
  <c r="AG53" i="1" s="1"/>
  <c r="AC53" i="1"/>
  <c r="AB53" i="1"/>
  <c r="Y53" i="1"/>
  <c r="Z53" i="1" s="1"/>
  <c r="X53" i="1"/>
  <c r="W53" i="1"/>
  <c r="U53" i="1"/>
  <c r="T53" i="1"/>
  <c r="O53" i="1"/>
  <c r="P53" i="1" s="1"/>
  <c r="L53" i="1"/>
  <c r="K53" i="1"/>
  <c r="H53" i="1"/>
  <c r="I53" i="1" s="1"/>
  <c r="J53" i="1" s="1"/>
  <c r="F53" i="1"/>
  <c r="E53" i="1"/>
  <c r="C53" i="1"/>
  <c r="D53" i="1" s="1"/>
  <c r="B53" i="1"/>
  <c r="A53" i="1"/>
  <c r="AI52" i="1"/>
  <c r="AH52" i="1"/>
  <c r="AE52" i="1"/>
  <c r="AF52" i="1" s="1"/>
  <c r="AG52" i="1" s="1"/>
  <c r="AC52" i="1"/>
  <c r="AB52" i="1"/>
  <c r="Y52" i="1"/>
  <c r="Z52" i="1" s="1"/>
  <c r="X52" i="1"/>
  <c r="W52" i="1"/>
  <c r="U52" i="1"/>
  <c r="T52" i="1"/>
  <c r="O52" i="1"/>
  <c r="L52" i="1"/>
  <c r="K52" i="1"/>
  <c r="H52" i="1"/>
  <c r="I52" i="1" s="1"/>
  <c r="J52" i="1" s="1"/>
  <c r="F52" i="1"/>
  <c r="E52" i="1"/>
  <c r="C52" i="1"/>
  <c r="B52" i="1"/>
  <c r="A52" i="1"/>
  <c r="AI51" i="1"/>
  <c r="AH51" i="1"/>
  <c r="AE51" i="1"/>
  <c r="AF51" i="1" s="1"/>
  <c r="AG51" i="1" s="1"/>
  <c r="AC51" i="1"/>
  <c r="AB51" i="1"/>
  <c r="Y51" i="1"/>
  <c r="Z51" i="1" s="1"/>
  <c r="X51" i="1"/>
  <c r="W51" i="1"/>
  <c r="U51" i="1"/>
  <c r="T51" i="1"/>
  <c r="O51" i="1"/>
  <c r="Q51" i="1" s="1"/>
  <c r="R51" i="1" s="1"/>
  <c r="L51" i="1"/>
  <c r="K51" i="1"/>
  <c r="H51" i="1"/>
  <c r="I51" i="1" s="1"/>
  <c r="J51" i="1" s="1"/>
  <c r="F51" i="1"/>
  <c r="E51" i="1"/>
  <c r="C51" i="1"/>
  <c r="B51" i="1"/>
  <c r="A51" i="1"/>
  <c r="AI50" i="1"/>
  <c r="AH50" i="1"/>
  <c r="AE50" i="1"/>
  <c r="AF50" i="1" s="1"/>
  <c r="AG50" i="1" s="1"/>
  <c r="AC50" i="1"/>
  <c r="AB50" i="1"/>
  <c r="Y50" i="1"/>
  <c r="Z50" i="1" s="1"/>
  <c r="X50" i="1"/>
  <c r="W50" i="1"/>
  <c r="U50" i="1"/>
  <c r="T50" i="1"/>
  <c r="O50" i="1"/>
  <c r="P50" i="1" s="1"/>
  <c r="L50" i="1"/>
  <c r="K50" i="1"/>
  <c r="H50" i="1"/>
  <c r="I50" i="1" s="1"/>
  <c r="J50" i="1" s="1"/>
  <c r="F50" i="1"/>
  <c r="E50" i="1"/>
  <c r="C50" i="1"/>
  <c r="D50" i="1" s="1"/>
  <c r="B50" i="1"/>
  <c r="A50" i="1"/>
  <c r="AI49" i="1"/>
  <c r="AH49" i="1"/>
  <c r="AE49" i="1"/>
  <c r="AF49" i="1" s="1"/>
  <c r="AG49" i="1" s="1"/>
  <c r="AC49" i="1"/>
  <c r="AB49" i="1"/>
  <c r="Y49" i="1"/>
  <c r="Z49" i="1" s="1"/>
  <c r="X49" i="1"/>
  <c r="W49" i="1"/>
  <c r="U49" i="1"/>
  <c r="T49" i="1"/>
  <c r="O49" i="1"/>
  <c r="P49" i="1" s="1"/>
  <c r="L49" i="1"/>
  <c r="K49" i="1"/>
  <c r="H49" i="1"/>
  <c r="I49" i="1" s="1"/>
  <c r="J49" i="1" s="1"/>
  <c r="F49" i="1"/>
  <c r="E49" i="1"/>
  <c r="G49" i="1" s="1"/>
  <c r="C49" i="1"/>
  <c r="B49" i="1"/>
  <c r="D49" i="1" s="1"/>
  <c r="A49" i="1"/>
  <c r="AI48" i="1"/>
  <c r="AH48" i="1"/>
  <c r="AE48" i="1"/>
  <c r="AF48" i="1" s="1"/>
  <c r="AG48" i="1" s="1"/>
  <c r="AC48" i="1"/>
  <c r="AB48" i="1"/>
  <c r="Y48" i="1"/>
  <c r="Z48" i="1" s="1"/>
  <c r="X48" i="1"/>
  <c r="W48" i="1"/>
  <c r="U48" i="1"/>
  <c r="T48" i="1"/>
  <c r="O48" i="1"/>
  <c r="L48" i="1"/>
  <c r="K48" i="1"/>
  <c r="H48" i="1"/>
  <c r="I48" i="1" s="1"/>
  <c r="J48" i="1" s="1"/>
  <c r="F48" i="1"/>
  <c r="E48" i="1"/>
  <c r="C48" i="1"/>
  <c r="B48" i="1"/>
  <c r="A48" i="1"/>
  <c r="AI47" i="1"/>
  <c r="AH47" i="1"/>
  <c r="AE47" i="1"/>
  <c r="AF47" i="1" s="1"/>
  <c r="AG47" i="1" s="1"/>
  <c r="AC47" i="1"/>
  <c r="AB47" i="1"/>
  <c r="Y47" i="1"/>
  <c r="Z47" i="1" s="1"/>
  <c r="X47" i="1"/>
  <c r="W47" i="1"/>
  <c r="U47" i="1"/>
  <c r="T47" i="1"/>
  <c r="O47" i="1"/>
  <c r="Q47" i="1" s="1"/>
  <c r="R47" i="1" s="1"/>
  <c r="L47" i="1"/>
  <c r="K47" i="1"/>
  <c r="H47" i="1"/>
  <c r="I47" i="1" s="1"/>
  <c r="J47" i="1" s="1"/>
  <c r="F47" i="1"/>
  <c r="E47" i="1"/>
  <c r="C47" i="1"/>
  <c r="B47" i="1"/>
  <c r="A47" i="1"/>
  <c r="AI46" i="1"/>
  <c r="AH46" i="1"/>
  <c r="AE46" i="1"/>
  <c r="AF46" i="1" s="1"/>
  <c r="AG46" i="1" s="1"/>
  <c r="AC46" i="1"/>
  <c r="AB46" i="1"/>
  <c r="Y46" i="1"/>
  <c r="Z46" i="1" s="1"/>
  <c r="X46" i="1"/>
  <c r="W46" i="1"/>
  <c r="U46" i="1"/>
  <c r="T46" i="1"/>
  <c r="O46" i="1"/>
  <c r="L46" i="1"/>
  <c r="K46" i="1"/>
  <c r="H46" i="1"/>
  <c r="I46" i="1" s="1"/>
  <c r="J46" i="1" s="1"/>
  <c r="F46" i="1"/>
  <c r="E46" i="1"/>
  <c r="G46" i="1" s="1"/>
  <c r="C46" i="1"/>
  <c r="B46" i="1"/>
  <c r="A46" i="1"/>
  <c r="AI45" i="1"/>
  <c r="AJ45" i="1" s="1"/>
  <c r="AH45" i="1"/>
  <c r="AE45" i="1"/>
  <c r="AF45" i="1" s="1"/>
  <c r="AG45" i="1" s="1"/>
  <c r="AC45" i="1"/>
  <c r="AB45" i="1"/>
  <c r="AD45" i="1" s="1"/>
  <c r="Y45" i="1"/>
  <c r="Z45" i="1" s="1"/>
  <c r="X45" i="1"/>
  <c r="W45" i="1"/>
  <c r="U45" i="1"/>
  <c r="T45" i="1"/>
  <c r="O45" i="1"/>
  <c r="Q45" i="1" s="1"/>
  <c r="R45" i="1" s="1"/>
  <c r="L45" i="1"/>
  <c r="K45" i="1"/>
  <c r="H45" i="1"/>
  <c r="I45" i="1" s="1"/>
  <c r="J45" i="1" s="1"/>
  <c r="F45" i="1"/>
  <c r="E45" i="1"/>
  <c r="C45" i="1"/>
  <c r="B45" i="1"/>
  <c r="A45" i="1"/>
  <c r="AI44" i="1"/>
  <c r="AH44" i="1"/>
  <c r="AE44" i="1"/>
  <c r="AF44" i="1" s="1"/>
  <c r="AG44" i="1" s="1"/>
  <c r="AC44" i="1"/>
  <c r="AB44" i="1"/>
  <c r="Y44" i="1"/>
  <c r="Z44" i="1" s="1"/>
  <c r="X44" i="1"/>
  <c r="W44" i="1"/>
  <c r="U44" i="1"/>
  <c r="T44" i="1"/>
  <c r="O44" i="1"/>
  <c r="L44" i="1"/>
  <c r="K44" i="1"/>
  <c r="H44" i="1"/>
  <c r="I44" i="1" s="1"/>
  <c r="J44" i="1" s="1"/>
  <c r="F44" i="1"/>
  <c r="E44" i="1"/>
  <c r="G44" i="1" s="1"/>
  <c r="C44" i="1"/>
  <c r="B44" i="1"/>
  <c r="A44" i="1"/>
  <c r="AI43" i="1"/>
  <c r="AH43" i="1"/>
  <c r="AE43" i="1"/>
  <c r="AF43" i="1" s="1"/>
  <c r="AG43" i="1" s="1"/>
  <c r="AC43" i="1"/>
  <c r="AB43" i="1"/>
  <c r="Y43" i="1"/>
  <c r="Z43" i="1" s="1"/>
  <c r="X43" i="1"/>
  <c r="W43" i="1"/>
  <c r="U43" i="1"/>
  <c r="T43" i="1"/>
  <c r="O43" i="1"/>
  <c r="Q43" i="1" s="1"/>
  <c r="R43" i="1" s="1"/>
  <c r="L43" i="1"/>
  <c r="K43" i="1"/>
  <c r="H43" i="1"/>
  <c r="I43" i="1" s="1"/>
  <c r="J43" i="1" s="1"/>
  <c r="F43" i="1"/>
  <c r="E43" i="1"/>
  <c r="C43" i="1"/>
  <c r="B43" i="1"/>
  <c r="A43" i="1"/>
  <c r="AI42" i="1"/>
  <c r="AH42" i="1"/>
  <c r="AE42" i="1"/>
  <c r="AF42" i="1" s="1"/>
  <c r="AG42" i="1" s="1"/>
  <c r="AC42" i="1"/>
  <c r="AB42" i="1"/>
  <c r="Y42" i="1"/>
  <c r="Z42" i="1" s="1"/>
  <c r="X42" i="1"/>
  <c r="W42" i="1"/>
  <c r="U42" i="1"/>
  <c r="T42" i="1"/>
  <c r="O42" i="1"/>
  <c r="P42" i="1" s="1"/>
  <c r="L42" i="1"/>
  <c r="K42" i="1"/>
  <c r="H42" i="1"/>
  <c r="I42" i="1" s="1"/>
  <c r="J42" i="1" s="1"/>
  <c r="F42" i="1"/>
  <c r="E42" i="1"/>
  <c r="C42" i="1"/>
  <c r="B42" i="1"/>
  <c r="A42" i="1"/>
  <c r="AI41" i="1"/>
  <c r="AH41" i="1"/>
  <c r="AE41" i="1"/>
  <c r="AF41" i="1" s="1"/>
  <c r="AG41" i="1" s="1"/>
  <c r="AC41" i="1"/>
  <c r="AB41" i="1"/>
  <c r="Y41" i="1"/>
  <c r="Z41" i="1" s="1"/>
  <c r="X41" i="1"/>
  <c r="W41" i="1"/>
  <c r="U41" i="1"/>
  <c r="T41" i="1"/>
  <c r="O41" i="1"/>
  <c r="P41" i="1" s="1"/>
  <c r="L41" i="1"/>
  <c r="K41" i="1"/>
  <c r="H41" i="1"/>
  <c r="I41" i="1" s="1"/>
  <c r="J41" i="1" s="1"/>
  <c r="F41" i="1"/>
  <c r="E41" i="1"/>
  <c r="C41" i="1"/>
  <c r="D41" i="1" s="1"/>
  <c r="B41" i="1"/>
  <c r="A41" i="1"/>
  <c r="AI40" i="1"/>
  <c r="AH40" i="1"/>
  <c r="AE40" i="1"/>
  <c r="AF40" i="1" s="1"/>
  <c r="AG40" i="1" s="1"/>
  <c r="AC40" i="1"/>
  <c r="AB40" i="1"/>
  <c r="Y40" i="1"/>
  <c r="Z40" i="1" s="1"/>
  <c r="X40" i="1"/>
  <c r="W40" i="1"/>
  <c r="U40" i="1"/>
  <c r="T40" i="1"/>
  <c r="O40" i="1"/>
  <c r="L40" i="1"/>
  <c r="K40" i="1"/>
  <c r="H40" i="1"/>
  <c r="I40" i="1" s="1"/>
  <c r="J40" i="1" s="1"/>
  <c r="F40" i="1"/>
  <c r="E40" i="1"/>
  <c r="G40" i="1" s="1"/>
  <c r="C40" i="1"/>
  <c r="B40" i="1"/>
  <c r="A40" i="1"/>
  <c r="AI39" i="1"/>
  <c r="AH39" i="1"/>
  <c r="AE39" i="1"/>
  <c r="AF39" i="1" s="1"/>
  <c r="AG39" i="1" s="1"/>
  <c r="AC39" i="1"/>
  <c r="AB39" i="1"/>
  <c r="Y39" i="1"/>
  <c r="Z39" i="1" s="1"/>
  <c r="X39" i="1"/>
  <c r="W39" i="1"/>
  <c r="U39" i="1"/>
  <c r="T39" i="1"/>
  <c r="O39" i="1"/>
  <c r="Q39" i="1" s="1"/>
  <c r="R39" i="1" s="1"/>
  <c r="L39" i="1"/>
  <c r="K39" i="1"/>
  <c r="H39" i="1"/>
  <c r="I39" i="1" s="1"/>
  <c r="J39" i="1" s="1"/>
  <c r="F39" i="1"/>
  <c r="E39" i="1"/>
  <c r="C39" i="1"/>
  <c r="B39" i="1"/>
  <c r="A39" i="1"/>
  <c r="AI38" i="1"/>
  <c r="AH38" i="1"/>
  <c r="AE38" i="1"/>
  <c r="AF38" i="1" s="1"/>
  <c r="AG38" i="1" s="1"/>
  <c r="AC38" i="1"/>
  <c r="AB38" i="1"/>
  <c r="Y38" i="1"/>
  <c r="Z38" i="1" s="1"/>
  <c r="X38" i="1"/>
  <c r="W38" i="1"/>
  <c r="U38" i="1"/>
  <c r="T38" i="1"/>
  <c r="O38" i="1"/>
  <c r="P38" i="1" s="1"/>
  <c r="L38" i="1"/>
  <c r="K38" i="1"/>
  <c r="H38" i="1"/>
  <c r="I38" i="1" s="1"/>
  <c r="J38" i="1" s="1"/>
  <c r="F38" i="1"/>
  <c r="E38" i="1"/>
  <c r="C38" i="1"/>
  <c r="B38" i="1"/>
  <c r="A38" i="1"/>
  <c r="AI37" i="1"/>
  <c r="AH37" i="1"/>
  <c r="AE37" i="1"/>
  <c r="AF37" i="1" s="1"/>
  <c r="AG37" i="1" s="1"/>
  <c r="AC37" i="1"/>
  <c r="AB37" i="1"/>
  <c r="Y37" i="1"/>
  <c r="Z37" i="1" s="1"/>
  <c r="X37" i="1"/>
  <c r="W37" i="1"/>
  <c r="U37" i="1"/>
  <c r="T37" i="1"/>
  <c r="O37" i="1"/>
  <c r="Q37" i="1" s="1"/>
  <c r="R37" i="1" s="1"/>
  <c r="L37" i="1"/>
  <c r="K37" i="1"/>
  <c r="H37" i="1"/>
  <c r="I37" i="1" s="1"/>
  <c r="J37" i="1" s="1"/>
  <c r="F37" i="1"/>
  <c r="E37" i="1"/>
  <c r="G37" i="1" s="1"/>
  <c r="C37" i="1"/>
  <c r="B37" i="1"/>
  <c r="A37" i="1"/>
  <c r="AI36" i="1"/>
  <c r="AH36" i="1"/>
  <c r="AE36" i="1"/>
  <c r="AF36" i="1" s="1"/>
  <c r="AG36" i="1" s="1"/>
  <c r="AC36" i="1"/>
  <c r="AB36" i="1"/>
  <c r="Y36" i="1"/>
  <c r="Z36" i="1" s="1"/>
  <c r="X36" i="1"/>
  <c r="W36" i="1"/>
  <c r="U36" i="1"/>
  <c r="T36" i="1"/>
  <c r="O36" i="1"/>
  <c r="Q36" i="1" s="1"/>
  <c r="R36" i="1" s="1"/>
  <c r="L36" i="1"/>
  <c r="K36" i="1"/>
  <c r="H36" i="1"/>
  <c r="I36" i="1" s="1"/>
  <c r="J36" i="1" s="1"/>
  <c r="F36" i="1"/>
  <c r="G36" i="1" s="1"/>
  <c r="E36" i="1"/>
  <c r="C36" i="1"/>
  <c r="B36" i="1"/>
  <c r="A36" i="1"/>
  <c r="AI35" i="1"/>
  <c r="AH35" i="1"/>
  <c r="AE35" i="1"/>
  <c r="AF35" i="1" s="1"/>
  <c r="AG35" i="1" s="1"/>
  <c r="AC35" i="1"/>
  <c r="AB35" i="1"/>
  <c r="Y35" i="1"/>
  <c r="Z35" i="1" s="1"/>
  <c r="X35" i="1"/>
  <c r="W35" i="1"/>
  <c r="U35" i="1"/>
  <c r="T35" i="1"/>
  <c r="V35" i="1" s="1"/>
  <c r="O35" i="1"/>
  <c r="L35" i="1"/>
  <c r="K35" i="1"/>
  <c r="H35" i="1"/>
  <c r="I35" i="1" s="1"/>
  <c r="J35" i="1" s="1"/>
  <c r="F35" i="1"/>
  <c r="E35" i="1"/>
  <c r="C35" i="1"/>
  <c r="B35" i="1"/>
  <c r="A35" i="1"/>
  <c r="AI34" i="1"/>
  <c r="AH34" i="1"/>
  <c r="AE34" i="1"/>
  <c r="AF34" i="1" s="1"/>
  <c r="AG34" i="1" s="1"/>
  <c r="AC34" i="1"/>
  <c r="AB34" i="1"/>
  <c r="Y34" i="1"/>
  <c r="Z34" i="1" s="1"/>
  <c r="X34" i="1"/>
  <c r="W34" i="1"/>
  <c r="U34" i="1"/>
  <c r="T34" i="1"/>
  <c r="O34" i="1"/>
  <c r="P34" i="1" s="1"/>
  <c r="L34" i="1"/>
  <c r="K34" i="1"/>
  <c r="H34" i="1"/>
  <c r="I34" i="1" s="1"/>
  <c r="J34" i="1" s="1"/>
  <c r="F34" i="1"/>
  <c r="E34" i="1"/>
  <c r="C34" i="1"/>
  <c r="B34" i="1"/>
  <c r="A34" i="1"/>
  <c r="AI33" i="1"/>
  <c r="AH33" i="1"/>
  <c r="AE33" i="1"/>
  <c r="AF33" i="1" s="1"/>
  <c r="AG33" i="1" s="1"/>
  <c r="AC33" i="1"/>
  <c r="AB33" i="1"/>
  <c r="Y33" i="1"/>
  <c r="Z33" i="1" s="1"/>
  <c r="X33" i="1"/>
  <c r="W33" i="1"/>
  <c r="U33" i="1"/>
  <c r="T33" i="1"/>
  <c r="O33" i="1"/>
  <c r="Q33" i="1" s="1"/>
  <c r="R33" i="1" s="1"/>
  <c r="L33" i="1"/>
  <c r="K33" i="1"/>
  <c r="H33" i="1"/>
  <c r="I33" i="1" s="1"/>
  <c r="J33" i="1" s="1"/>
  <c r="F33" i="1"/>
  <c r="E33" i="1"/>
  <c r="C33" i="1"/>
  <c r="D33" i="1" s="1"/>
  <c r="B33" i="1"/>
  <c r="A33" i="1"/>
  <c r="AI32" i="1"/>
  <c r="AH32" i="1"/>
  <c r="AE32" i="1"/>
  <c r="AF32" i="1" s="1"/>
  <c r="AG32" i="1" s="1"/>
  <c r="AC32" i="1"/>
  <c r="AB32" i="1"/>
  <c r="Y32" i="1"/>
  <c r="Z32" i="1" s="1"/>
  <c r="X32" i="1"/>
  <c r="W32" i="1"/>
  <c r="U32" i="1"/>
  <c r="T32" i="1"/>
  <c r="O32" i="1"/>
  <c r="Q32" i="1" s="1"/>
  <c r="R32" i="1" s="1"/>
  <c r="L32" i="1"/>
  <c r="K32" i="1"/>
  <c r="H32" i="1"/>
  <c r="I32" i="1" s="1"/>
  <c r="J32" i="1" s="1"/>
  <c r="F32" i="1"/>
  <c r="E32" i="1"/>
  <c r="C32" i="1"/>
  <c r="B32" i="1"/>
  <c r="A32" i="1"/>
  <c r="AI31" i="1"/>
  <c r="AH31" i="1"/>
  <c r="AE31" i="1"/>
  <c r="AF31" i="1" s="1"/>
  <c r="AG31" i="1" s="1"/>
  <c r="AC31" i="1"/>
  <c r="AB31" i="1"/>
  <c r="Y31" i="1"/>
  <c r="Z31" i="1" s="1"/>
  <c r="X31" i="1"/>
  <c r="W31" i="1"/>
  <c r="U31" i="1"/>
  <c r="T31" i="1"/>
  <c r="O31" i="1"/>
  <c r="L31" i="1"/>
  <c r="K31" i="1"/>
  <c r="H31" i="1"/>
  <c r="I31" i="1" s="1"/>
  <c r="J31" i="1" s="1"/>
  <c r="F31" i="1"/>
  <c r="E31" i="1"/>
  <c r="C31" i="1"/>
  <c r="B31" i="1"/>
  <c r="A31" i="1"/>
  <c r="AI30" i="1"/>
  <c r="AJ30" i="1" s="1"/>
  <c r="AH30" i="1"/>
  <c r="AE30" i="1"/>
  <c r="AF30" i="1" s="1"/>
  <c r="AG30" i="1" s="1"/>
  <c r="AC30" i="1"/>
  <c r="AB30" i="1"/>
  <c r="Y30" i="1"/>
  <c r="Z30" i="1" s="1"/>
  <c r="X30" i="1"/>
  <c r="W30" i="1"/>
  <c r="U30" i="1"/>
  <c r="T30" i="1"/>
  <c r="O30" i="1"/>
  <c r="P30" i="1" s="1"/>
  <c r="L30" i="1"/>
  <c r="K30" i="1"/>
  <c r="H30" i="1"/>
  <c r="I30" i="1" s="1"/>
  <c r="J30" i="1" s="1"/>
  <c r="F30" i="1"/>
  <c r="E30" i="1"/>
  <c r="C30" i="1"/>
  <c r="B30" i="1"/>
  <c r="A30" i="1"/>
  <c r="AI29" i="1"/>
  <c r="AH29" i="1"/>
  <c r="AE29" i="1"/>
  <c r="AF29" i="1" s="1"/>
  <c r="AG29" i="1" s="1"/>
  <c r="AC29" i="1"/>
  <c r="AB29" i="1"/>
  <c r="Y29" i="1"/>
  <c r="Z29" i="1" s="1"/>
  <c r="X29" i="1"/>
  <c r="W29" i="1"/>
  <c r="U29" i="1"/>
  <c r="T29" i="1"/>
  <c r="Q29" i="1"/>
  <c r="R29" i="1" s="1"/>
  <c r="O29" i="1"/>
  <c r="P29" i="1" s="1"/>
  <c r="L29" i="1"/>
  <c r="K29" i="1"/>
  <c r="H29" i="1"/>
  <c r="I29" i="1" s="1"/>
  <c r="J29" i="1" s="1"/>
  <c r="F29" i="1"/>
  <c r="E29" i="1"/>
  <c r="C29" i="1"/>
  <c r="B29" i="1"/>
  <c r="A29" i="1"/>
  <c r="AI28" i="1"/>
  <c r="AH28" i="1"/>
  <c r="AE28" i="1"/>
  <c r="AF28" i="1" s="1"/>
  <c r="AG28" i="1" s="1"/>
  <c r="AC28" i="1"/>
  <c r="AB28" i="1"/>
  <c r="Y28" i="1"/>
  <c r="Z28" i="1" s="1"/>
  <c r="X28" i="1"/>
  <c r="W28" i="1"/>
  <c r="U28" i="1"/>
  <c r="T28" i="1"/>
  <c r="O28" i="1"/>
  <c r="Q28" i="1" s="1"/>
  <c r="R28" i="1" s="1"/>
  <c r="L28" i="1"/>
  <c r="K28" i="1"/>
  <c r="H28" i="1"/>
  <c r="I28" i="1" s="1"/>
  <c r="J28" i="1" s="1"/>
  <c r="F28" i="1"/>
  <c r="E28" i="1"/>
  <c r="C28" i="1"/>
  <c r="B28" i="1"/>
  <c r="A28" i="1"/>
  <c r="AI27" i="1"/>
  <c r="AH27" i="1"/>
  <c r="AE27" i="1"/>
  <c r="AF27" i="1" s="1"/>
  <c r="AG27" i="1" s="1"/>
  <c r="AC27" i="1"/>
  <c r="AD27" i="1" s="1"/>
  <c r="AB27" i="1"/>
  <c r="Y27" i="1"/>
  <c r="Z27" i="1" s="1"/>
  <c r="X27" i="1"/>
  <c r="W27" i="1"/>
  <c r="U27" i="1"/>
  <c r="T27" i="1"/>
  <c r="O27" i="1"/>
  <c r="L27" i="1"/>
  <c r="K27" i="1"/>
  <c r="H27" i="1"/>
  <c r="I27" i="1" s="1"/>
  <c r="J27" i="1" s="1"/>
  <c r="F27" i="1"/>
  <c r="E27" i="1"/>
  <c r="C27" i="1"/>
  <c r="B27" i="1"/>
  <c r="A27" i="1"/>
  <c r="AI26" i="1"/>
  <c r="AH26" i="1"/>
  <c r="AE26" i="1"/>
  <c r="AF26" i="1" s="1"/>
  <c r="AG26" i="1" s="1"/>
  <c r="AC26" i="1"/>
  <c r="AB26" i="1"/>
  <c r="Y26" i="1"/>
  <c r="Z26" i="1" s="1"/>
  <c r="X26" i="1"/>
  <c r="W26" i="1"/>
  <c r="U26" i="1"/>
  <c r="T26" i="1"/>
  <c r="V26" i="1" s="1"/>
  <c r="O26" i="1"/>
  <c r="P26" i="1" s="1"/>
  <c r="L26" i="1"/>
  <c r="K26" i="1"/>
  <c r="I26" i="1"/>
  <c r="J26" i="1" s="1"/>
  <c r="H26" i="1"/>
  <c r="F26" i="1"/>
  <c r="E26" i="1"/>
  <c r="C26" i="1"/>
  <c r="B26" i="1"/>
  <c r="A26" i="1"/>
  <c r="AI25" i="1"/>
  <c r="AH25" i="1"/>
  <c r="AE25" i="1"/>
  <c r="AF25" i="1" s="1"/>
  <c r="AG25" i="1" s="1"/>
  <c r="AC25" i="1"/>
  <c r="AB25" i="1"/>
  <c r="Y25" i="1"/>
  <c r="Z25" i="1" s="1"/>
  <c r="X25" i="1"/>
  <c r="W25" i="1"/>
  <c r="U25" i="1"/>
  <c r="T25" i="1"/>
  <c r="O25" i="1"/>
  <c r="Q25" i="1" s="1"/>
  <c r="R25" i="1" s="1"/>
  <c r="L25" i="1"/>
  <c r="K25" i="1"/>
  <c r="H25" i="1"/>
  <c r="I25" i="1" s="1"/>
  <c r="J25" i="1" s="1"/>
  <c r="F25" i="1"/>
  <c r="E25" i="1"/>
  <c r="C25" i="1"/>
  <c r="B25" i="1"/>
  <c r="A25" i="1"/>
  <c r="AI24" i="1"/>
  <c r="AH24" i="1"/>
  <c r="AE24" i="1"/>
  <c r="AF24" i="1" s="1"/>
  <c r="AG24" i="1" s="1"/>
  <c r="AC24" i="1"/>
  <c r="AB24" i="1"/>
  <c r="Y24" i="1"/>
  <c r="Z24" i="1" s="1"/>
  <c r="X24" i="1"/>
  <c r="W24" i="1"/>
  <c r="U24" i="1"/>
  <c r="T24" i="1"/>
  <c r="O24" i="1"/>
  <c r="P24" i="1" s="1"/>
  <c r="L24" i="1"/>
  <c r="K24" i="1"/>
  <c r="H24" i="1"/>
  <c r="I24" i="1" s="1"/>
  <c r="J24" i="1" s="1"/>
  <c r="F24" i="1"/>
  <c r="E24" i="1"/>
  <c r="C24" i="1"/>
  <c r="B24" i="1"/>
  <c r="A24" i="1"/>
  <c r="AI23" i="1"/>
  <c r="AH23" i="1"/>
  <c r="AE23" i="1"/>
  <c r="AF23" i="1" s="1"/>
  <c r="AG23" i="1" s="1"/>
  <c r="AC23" i="1"/>
  <c r="AB23" i="1"/>
  <c r="Y23" i="1"/>
  <c r="Z23" i="1" s="1"/>
  <c r="X23" i="1"/>
  <c r="W23" i="1"/>
  <c r="U23" i="1"/>
  <c r="T23" i="1"/>
  <c r="O23" i="1"/>
  <c r="Q23" i="1" s="1"/>
  <c r="R23" i="1" s="1"/>
  <c r="L23" i="1"/>
  <c r="K23" i="1"/>
  <c r="H23" i="1"/>
  <c r="I23" i="1" s="1"/>
  <c r="J23" i="1" s="1"/>
  <c r="F23" i="1"/>
  <c r="E23" i="1"/>
  <c r="C23" i="1"/>
  <c r="B23" i="1"/>
  <c r="A23" i="1"/>
  <c r="AI22" i="1"/>
  <c r="AJ22" i="1" s="1"/>
  <c r="AH22" i="1"/>
  <c r="AE22" i="1"/>
  <c r="AF22" i="1" s="1"/>
  <c r="AG22" i="1" s="1"/>
  <c r="AC22" i="1"/>
  <c r="AB22" i="1"/>
  <c r="AD22" i="1" s="1"/>
  <c r="Y22" i="1"/>
  <c r="Z22" i="1" s="1"/>
  <c r="X22" i="1"/>
  <c r="W22" i="1"/>
  <c r="U22" i="1"/>
  <c r="T22" i="1"/>
  <c r="O22" i="1"/>
  <c r="P22" i="1" s="1"/>
  <c r="L22" i="1"/>
  <c r="K22" i="1"/>
  <c r="H22" i="1"/>
  <c r="I22" i="1" s="1"/>
  <c r="J22" i="1" s="1"/>
  <c r="F22" i="1"/>
  <c r="E22" i="1"/>
  <c r="C22" i="1"/>
  <c r="B22" i="1"/>
  <c r="A22" i="1"/>
  <c r="AI21" i="1"/>
  <c r="AH21" i="1"/>
  <c r="AE21" i="1"/>
  <c r="AF21" i="1" s="1"/>
  <c r="AG21" i="1" s="1"/>
  <c r="AC21" i="1"/>
  <c r="AB21" i="1"/>
  <c r="Y21" i="1"/>
  <c r="Z21" i="1" s="1"/>
  <c r="X21" i="1"/>
  <c r="W21" i="1"/>
  <c r="U21" i="1"/>
  <c r="T21" i="1"/>
  <c r="O21" i="1"/>
  <c r="P21" i="1" s="1"/>
  <c r="L21" i="1"/>
  <c r="K21" i="1"/>
  <c r="H21" i="1"/>
  <c r="I21" i="1" s="1"/>
  <c r="J21" i="1" s="1"/>
  <c r="F21" i="1"/>
  <c r="E21" i="1"/>
  <c r="C21" i="1"/>
  <c r="B21" i="1"/>
  <c r="A21" i="1"/>
  <c r="AI20" i="1"/>
  <c r="AH20" i="1"/>
  <c r="AE20" i="1"/>
  <c r="AF20" i="1" s="1"/>
  <c r="AG20" i="1" s="1"/>
  <c r="AC20" i="1"/>
  <c r="AB20" i="1"/>
  <c r="Y20" i="1"/>
  <c r="Z20" i="1" s="1"/>
  <c r="X20" i="1"/>
  <c r="W20" i="1"/>
  <c r="U20" i="1"/>
  <c r="T20" i="1"/>
  <c r="O20" i="1"/>
  <c r="Q20" i="1" s="1"/>
  <c r="R20" i="1" s="1"/>
  <c r="L20" i="1"/>
  <c r="K20" i="1"/>
  <c r="H20" i="1"/>
  <c r="I20" i="1" s="1"/>
  <c r="J20" i="1" s="1"/>
  <c r="F20" i="1"/>
  <c r="E20" i="1"/>
  <c r="C20" i="1"/>
  <c r="B20" i="1"/>
  <c r="A20" i="1"/>
  <c r="AI19" i="1"/>
  <c r="AH19" i="1"/>
  <c r="AE19" i="1"/>
  <c r="AF19" i="1" s="1"/>
  <c r="AG19" i="1" s="1"/>
  <c r="AC19" i="1"/>
  <c r="AD19" i="1" s="1"/>
  <c r="AB19" i="1"/>
  <c r="Y19" i="1"/>
  <c r="Z19" i="1" s="1"/>
  <c r="X19" i="1"/>
  <c r="W19" i="1"/>
  <c r="U19" i="1"/>
  <c r="T19" i="1"/>
  <c r="O19" i="1"/>
  <c r="Q19" i="1" s="1"/>
  <c r="R19" i="1" s="1"/>
  <c r="L19" i="1"/>
  <c r="K19" i="1"/>
  <c r="H19" i="1"/>
  <c r="I19" i="1" s="1"/>
  <c r="J19" i="1" s="1"/>
  <c r="F19" i="1"/>
  <c r="E19" i="1"/>
  <c r="C19" i="1"/>
  <c r="B19" i="1"/>
  <c r="A19" i="1"/>
  <c r="AI18" i="1"/>
  <c r="AH18" i="1"/>
  <c r="AE18" i="1"/>
  <c r="AF18" i="1" s="1"/>
  <c r="AG18" i="1" s="1"/>
  <c r="AC18" i="1"/>
  <c r="AB18" i="1"/>
  <c r="Y18" i="1"/>
  <c r="Z18" i="1" s="1"/>
  <c r="X18" i="1"/>
  <c r="W18" i="1"/>
  <c r="U18" i="1"/>
  <c r="T18" i="1"/>
  <c r="O18" i="1"/>
  <c r="P18" i="1" s="1"/>
  <c r="L18" i="1"/>
  <c r="K18" i="1"/>
  <c r="H18" i="1"/>
  <c r="I18" i="1" s="1"/>
  <c r="J18" i="1" s="1"/>
  <c r="F18" i="1"/>
  <c r="E18" i="1"/>
  <c r="C18" i="1"/>
  <c r="D18" i="1" s="1"/>
  <c r="B18" i="1"/>
  <c r="A18" i="1"/>
  <c r="AI17" i="1"/>
  <c r="AH17" i="1"/>
  <c r="AE17" i="1"/>
  <c r="AF17" i="1" s="1"/>
  <c r="AG17" i="1" s="1"/>
  <c r="AC17" i="1"/>
  <c r="AB17" i="1"/>
  <c r="Y17" i="1"/>
  <c r="Z17" i="1" s="1"/>
  <c r="X17" i="1"/>
  <c r="W17" i="1"/>
  <c r="U17" i="1"/>
  <c r="T17" i="1"/>
  <c r="O17" i="1"/>
  <c r="Q17" i="1" s="1"/>
  <c r="R17" i="1" s="1"/>
  <c r="L17" i="1"/>
  <c r="K17" i="1"/>
  <c r="H17" i="1"/>
  <c r="I17" i="1" s="1"/>
  <c r="J17" i="1" s="1"/>
  <c r="F17" i="1"/>
  <c r="E17" i="1"/>
  <c r="C17" i="1"/>
  <c r="B17" i="1"/>
  <c r="A17" i="1"/>
  <c r="AI16" i="1"/>
  <c r="AH16" i="1"/>
  <c r="AF16" i="1"/>
  <c r="AG16" i="1" s="1"/>
  <c r="AE16" i="1"/>
  <c r="AC16" i="1"/>
  <c r="AB16" i="1"/>
  <c r="Y16" i="1"/>
  <c r="Z16" i="1" s="1"/>
  <c r="X16" i="1"/>
  <c r="W16" i="1"/>
  <c r="U16" i="1"/>
  <c r="T16" i="1"/>
  <c r="O16" i="1"/>
  <c r="Q16" i="1" s="1"/>
  <c r="R16" i="1" s="1"/>
  <c r="L16" i="1"/>
  <c r="K16" i="1"/>
  <c r="H16" i="1"/>
  <c r="I16" i="1" s="1"/>
  <c r="J16" i="1" s="1"/>
  <c r="F16" i="1"/>
  <c r="E16" i="1"/>
  <c r="C16" i="1"/>
  <c r="B16" i="1"/>
  <c r="A16" i="1"/>
  <c r="AI15" i="1"/>
  <c r="AH15" i="1"/>
  <c r="AE15" i="1"/>
  <c r="AF15" i="1" s="1"/>
  <c r="AG15" i="1" s="1"/>
  <c r="AC15" i="1"/>
  <c r="AB15" i="1"/>
  <c r="Y15" i="1"/>
  <c r="Z15" i="1" s="1"/>
  <c r="X15" i="1"/>
  <c r="W15" i="1"/>
  <c r="U15" i="1"/>
  <c r="T15" i="1"/>
  <c r="P15" i="1"/>
  <c r="O15" i="1"/>
  <c r="Q15" i="1" s="1"/>
  <c r="R15" i="1" s="1"/>
  <c r="L15" i="1"/>
  <c r="K15" i="1"/>
  <c r="H15" i="1"/>
  <c r="I15" i="1" s="1"/>
  <c r="J15" i="1" s="1"/>
  <c r="F15" i="1"/>
  <c r="E15" i="1"/>
  <c r="C15" i="1"/>
  <c r="B15" i="1"/>
  <c r="A15" i="1"/>
  <c r="AI14" i="1"/>
  <c r="AH14" i="1"/>
  <c r="AE14" i="1"/>
  <c r="AF14" i="1" s="1"/>
  <c r="AG14" i="1" s="1"/>
  <c r="AC14" i="1"/>
  <c r="AB14" i="1"/>
  <c r="Y14" i="1"/>
  <c r="Z14" i="1" s="1"/>
  <c r="X14" i="1"/>
  <c r="W14" i="1"/>
  <c r="U14" i="1"/>
  <c r="T14" i="1"/>
  <c r="O14" i="1"/>
  <c r="Q14" i="1" s="1"/>
  <c r="R14" i="1" s="1"/>
  <c r="L14" i="1"/>
  <c r="K14" i="1"/>
  <c r="H14" i="1"/>
  <c r="I14" i="1" s="1"/>
  <c r="J14" i="1" s="1"/>
  <c r="F14" i="1"/>
  <c r="E14" i="1"/>
  <c r="C14" i="1"/>
  <c r="B14" i="1"/>
  <c r="A14" i="1"/>
  <c r="AI13" i="1"/>
  <c r="AH13" i="1"/>
  <c r="AE13" i="1"/>
  <c r="AF13" i="1" s="1"/>
  <c r="AG13" i="1" s="1"/>
  <c r="AC13" i="1"/>
  <c r="AB13" i="1"/>
  <c r="Y13" i="1"/>
  <c r="Z13" i="1" s="1"/>
  <c r="X13" i="1"/>
  <c r="W13" i="1"/>
  <c r="U13" i="1"/>
  <c r="T13" i="1"/>
  <c r="O13" i="1"/>
  <c r="Q13" i="1" s="1"/>
  <c r="R13" i="1" s="1"/>
  <c r="L13" i="1"/>
  <c r="K13" i="1"/>
  <c r="H13" i="1"/>
  <c r="I13" i="1" s="1"/>
  <c r="J13" i="1" s="1"/>
  <c r="F13" i="1"/>
  <c r="E13" i="1"/>
  <c r="C13" i="1"/>
  <c r="B13" i="1"/>
  <c r="A13" i="1"/>
  <c r="AI12" i="1"/>
  <c r="AH12" i="1"/>
  <c r="AE12" i="1"/>
  <c r="AF12" i="1" s="1"/>
  <c r="AG12" i="1" s="1"/>
  <c r="AC12" i="1"/>
  <c r="AB12" i="1"/>
  <c r="Y12" i="1"/>
  <c r="Z12" i="1" s="1"/>
  <c r="X12" i="1"/>
  <c r="W12" i="1"/>
  <c r="U12" i="1"/>
  <c r="V12" i="1" s="1"/>
  <c r="T12" i="1"/>
  <c r="O12" i="1"/>
  <c r="P12" i="1" s="1"/>
  <c r="L12" i="1"/>
  <c r="K12" i="1"/>
  <c r="H12" i="1"/>
  <c r="I12" i="1" s="1"/>
  <c r="J12" i="1" s="1"/>
  <c r="F12" i="1"/>
  <c r="E12" i="1"/>
  <c r="C12" i="1"/>
  <c r="B12" i="1"/>
  <c r="D12" i="1" s="1"/>
  <c r="A12" i="1"/>
  <c r="AI11" i="1"/>
  <c r="AH11" i="1"/>
  <c r="AE11" i="1"/>
  <c r="AF11" i="1" s="1"/>
  <c r="AG11" i="1" s="1"/>
  <c r="AC11" i="1"/>
  <c r="AB11" i="1"/>
  <c r="Y11" i="1"/>
  <c r="Z11" i="1" s="1"/>
  <c r="X11" i="1"/>
  <c r="W11" i="1"/>
  <c r="U11" i="1"/>
  <c r="T11" i="1"/>
  <c r="O11" i="1"/>
  <c r="Q11" i="1" s="1"/>
  <c r="R11" i="1" s="1"/>
  <c r="L11" i="1"/>
  <c r="K11" i="1"/>
  <c r="H11" i="1"/>
  <c r="I11" i="1" s="1"/>
  <c r="J11" i="1" s="1"/>
  <c r="F11" i="1"/>
  <c r="E11" i="1"/>
  <c r="C11" i="1"/>
  <c r="B11" i="1"/>
  <c r="A11" i="1"/>
  <c r="AI10" i="1"/>
  <c r="AH10" i="1"/>
  <c r="AE10" i="1"/>
  <c r="AF10" i="1" s="1"/>
  <c r="AG10" i="1" s="1"/>
  <c r="AC10" i="1"/>
  <c r="AB10" i="1"/>
  <c r="Y10" i="1"/>
  <c r="Z10" i="1" s="1"/>
  <c r="X10" i="1"/>
  <c r="W10" i="1"/>
  <c r="U10" i="1"/>
  <c r="T10" i="1"/>
  <c r="O10" i="1"/>
  <c r="Q10" i="1" s="1"/>
  <c r="R10" i="1" s="1"/>
  <c r="L10" i="1"/>
  <c r="K10" i="1"/>
  <c r="H10" i="1"/>
  <c r="I10" i="1" s="1"/>
  <c r="J10" i="1" s="1"/>
  <c r="F10" i="1"/>
  <c r="E10" i="1"/>
  <c r="C10" i="1"/>
  <c r="D10" i="1" s="1"/>
  <c r="B10" i="1"/>
  <c r="A10" i="1"/>
  <c r="AI9" i="1"/>
  <c r="AH9" i="1"/>
  <c r="AE9" i="1"/>
  <c r="AF9" i="1" s="1"/>
  <c r="AG9" i="1" s="1"/>
  <c r="AC9" i="1"/>
  <c r="AB9" i="1"/>
  <c r="Z9" i="1"/>
  <c r="Y9" i="1"/>
  <c r="X9" i="1"/>
  <c r="W9" i="1"/>
  <c r="U9" i="1"/>
  <c r="T9" i="1"/>
  <c r="O9" i="1"/>
  <c r="Q9" i="1" s="1"/>
  <c r="R9" i="1" s="1"/>
  <c r="L9" i="1"/>
  <c r="K9" i="1"/>
  <c r="H9" i="1"/>
  <c r="I9" i="1" s="1"/>
  <c r="J9" i="1" s="1"/>
  <c r="F9" i="1"/>
  <c r="E9" i="1"/>
  <c r="C9" i="1"/>
  <c r="B9" i="1"/>
  <c r="A9" i="1"/>
  <c r="AI8" i="1"/>
  <c r="AH8" i="1"/>
  <c r="AE8" i="1"/>
  <c r="AF8" i="1" s="1"/>
  <c r="AG8" i="1" s="1"/>
  <c r="AC8" i="1"/>
  <c r="AB8" i="1"/>
  <c r="Y8" i="1"/>
  <c r="Z8" i="1" s="1"/>
  <c r="X8" i="1"/>
  <c r="W8" i="1"/>
  <c r="U8" i="1"/>
  <c r="T8" i="1"/>
  <c r="O8" i="1"/>
  <c r="Q8" i="1" s="1"/>
  <c r="R8" i="1" s="1"/>
  <c r="L8" i="1"/>
  <c r="K8" i="1"/>
  <c r="H8" i="1"/>
  <c r="I8" i="1" s="1"/>
  <c r="J8" i="1" s="1"/>
  <c r="F8" i="1"/>
  <c r="E8" i="1"/>
  <c r="C8" i="1"/>
  <c r="B8" i="1"/>
  <c r="A8" i="1"/>
  <c r="AI7" i="1"/>
  <c r="AH7" i="1"/>
  <c r="AE7" i="1"/>
  <c r="AF7" i="1" s="1"/>
  <c r="AG7" i="1" s="1"/>
  <c r="AC7" i="1"/>
  <c r="AB7" i="1"/>
  <c r="Y7" i="1"/>
  <c r="Z7" i="1" s="1"/>
  <c r="X7" i="1"/>
  <c r="W7" i="1"/>
  <c r="U7" i="1"/>
  <c r="T7" i="1"/>
  <c r="P7" i="1"/>
  <c r="O7" i="1"/>
  <c r="Q7" i="1" s="1"/>
  <c r="R7" i="1" s="1"/>
  <c r="L7" i="1"/>
  <c r="K7" i="1"/>
  <c r="H7" i="1"/>
  <c r="I7" i="1" s="1"/>
  <c r="J7" i="1" s="1"/>
  <c r="F7" i="1"/>
  <c r="E7" i="1"/>
  <c r="G7" i="1" s="1"/>
  <c r="C7" i="1"/>
  <c r="B7" i="1"/>
  <c r="A7" i="1"/>
  <c r="AI6" i="1"/>
  <c r="AH6" i="1"/>
  <c r="AE6" i="1"/>
  <c r="AF6" i="1" s="1"/>
  <c r="AG6" i="1" s="1"/>
  <c r="AC6" i="1"/>
  <c r="AB6" i="1"/>
  <c r="AD6" i="1" s="1"/>
  <c r="Y6" i="1"/>
  <c r="Z6" i="1" s="1"/>
  <c r="X6" i="1"/>
  <c r="W6" i="1"/>
  <c r="U6" i="1"/>
  <c r="T6" i="1"/>
  <c r="O6" i="1"/>
  <c r="P6" i="1" s="1"/>
  <c r="L6" i="1"/>
  <c r="K6" i="1"/>
  <c r="H6" i="1"/>
  <c r="I6" i="1" s="1"/>
  <c r="J6" i="1" s="1"/>
  <c r="F6" i="1"/>
  <c r="E6" i="1"/>
  <c r="C6" i="1"/>
  <c r="B6" i="1"/>
  <c r="A6" i="1"/>
  <c r="AI5" i="1"/>
  <c r="AH5" i="1"/>
  <c r="AE5" i="1"/>
  <c r="AF5" i="1" s="1"/>
  <c r="AG5" i="1" s="1"/>
  <c r="AC5" i="1"/>
  <c r="AB5" i="1"/>
  <c r="Y5" i="1"/>
  <c r="Z5" i="1" s="1"/>
  <c r="X5" i="1"/>
  <c r="W5" i="1"/>
  <c r="U5" i="1"/>
  <c r="T5" i="1"/>
  <c r="V5" i="1" s="1"/>
  <c r="O5" i="1"/>
  <c r="Q5" i="1" s="1"/>
  <c r="R5" i="1" s="1"/>
  <c r="L5" i="1"/>
  <c r="K5" i="1"/>
  <c r="H5" i="1"/>
  <c r="I5" i="1" s="1"/>
  <c r="J5" i="1" s="1"/>
  <c r="F5" i="1"/>
  <c r="E5" i="1"/>
  <c r="C5" i="1"/>
  <c r="B5" i="1"/>
  <c r="A5" i="1"/>
  <c r="AJ19" i="1" l="1"/>
  <c r="V22" i="1"/>
  <c r="D28" i="1"/>
  <c r="V55" i="1"/>
  <c r="AJ65" i="1"/>
  <c r="D100" i="1"/>
  <c r="D107" i="1"/>
  <c r="AJ131" i="1"/>
  <c r="AD132" i="1"/>
  <c r="AJ135" i="1"/>
  <c r="M159" i="1"/>
  <c r="AJ160" i="1"/>
  <c r="P177" i="1"/>
  <c r="AD180" i="1"/>
  <c r="AD182" i="1"/>
  <c r="M187" i="1"/>
  <c r="M16" i="1"/>
  <c r="V31" i="1"/>
  <c r="AJ48" i="1"/>
  <c r="V51" i="1"/>
  <c r="AD106" i="1"/>
  <c r="Q116" i="1"/>
  <c r="R116" i="1" s="1"/>
  <c r="S116" i="1" s="1"/>
  <c r="AJ127" i="1"/>
  <c r="AD128" i="1"/>
  <c r="AD142" i="1"/>
  <c r="D146" i="1"/>
  <c r="AJ146" i="1"/>
  <c r="AJ177" i="1"/>
  <c r="M195" i="1"/>
  <c r="P11" i="1"/>
  <c r="D29" i="1"/>
  <c r="Q66" i="1"/>
  <c r="R66" i="1" s="1"/>
  <c r="D68" i="1"/>
  <c r="D118" i="1"/>
  <c r="V132" i="1"/>
  <c r="AJ163" i="1"/>
  <c r="D180" i="1"/>
  <c r="G120" i="1"/>
  <c r="D132" i="1"/>
  <c r="AJ136" i="1"/>
  <c r="D144" i="1"/>
  <c r="AJ144" i="1"/>
  <c r="D149" i="1"/>
  <c r="G25" i="1"/>
  <c r="Q42" i="1"/>
  <c r="R42" i="1" s="1"/>
  <c r="D44" i="1"/>
  <c r="AJ44" i="1"/>
  <c r="V52" i="1"/>
  <c r="AA52" i="1" s="1"/>
  <c r="G56" i="1"/>
  <c r="D73" i="1"/>
  <c r="AJ73" i="1"/>
  <c r="AJ116" i="1"/>
  <c r="M120" i="1"/>
  <c r="G125" i="1"/>
  <c r="M133" i="1"/>
  <c r="G149" i="1"/>
  <c r="M165" i="1"/>
  <c r="V166" i="1"/>
  <c r="AJ166" i="1"/>
  <c r="G168" i="1"/>
  <c r="AJ182" i="1"/>
  <c r="M116" i="1"/>
  <c r="M186" i="1"/>
  <c r="D190" i="1"/>
  <c r="G43" i="1"/>
  <c r="D89" i="1"/>
  <c r="AJ118" i="1"/>
  <c r="Q123" i="1"/>
  <c r="R123" i="1" s="1"/>
  <c r="S123" i="1" s="1"/>
  <c r="AD12" i="1"/>
  <c r="D26" i="1"/>
  <c r="Q26" i="1"/>
  <c r="R26" i="1" s="1"/>
  <c r="G39" i="1"/>
  <c r="AD41" i="1"/>
  <c r="V45" i="1"/>
  <c r="Q69" i="1"/>
  <c r="R69" i="1" s="1"/>
  <c r="AJ71" i="1"/>
  <c r="Q79" i="1"/>
  <c r="R79" i="1" s="1"/>
  <c r="V81" i="1"/>
  <c r="G83" i="1"/>
  <c r="D97" i="1"/>
  <c r="N97" i="1" s="1"/>
  <c r="D117" i="1"/>
  <c r="D126" i="1"/>
  <c r="Q129" i="1"/>
  <c r="R129" i="1" s="1"/>
  <c r="M132" i="1"/>
  <c r="M136" i="1"/>
  <c r="V145" i="1"/>
  <c r="V167" i="1"/>
  <c r="G187" i="1"/>
  <c r="N187" i="1" s="1"/>
  <c r="D27" i="1"/>
  <c r="AJ53" i="1"/>
  <c r="V125" i="1"/>
  <c r="Q159" i="1"/>
  <c r="R159" i="1" s="1"/>
  <c r="AJ175" i="1"/>
  <c r="AD190" i="1"/>
  <c r="AJ21" i="1"/>
  <c r="AD70" i="1"/>
  <c r="D90" i="1"/>
  <c r="G150" i="1"/>
  <c r="V6" i="1"/>
  <c r="P8" i="1"/>
  <c r="M9" i="1"/>
  <c r="G14" i="1"/>
  <c r="G21" i="1"/>
  <c r="AJ29" i="1"/>
  <c r="AD30" i="1"/>
  <c r="P45" i="1"/>
  <c r="AJ49" i="1"/>
  <c r="AD59" i="1"/>
  <c r="G60" i="1"/>
  <c r="AJ90" i="1"/>
  <c r="AJ96" i="1"/>
  <c r="AJ109" i="1"/>
  <c r="V111" i="1"/>
  <c r="AJ115" i="1"/>
  <c r="AJ123" i="1"/>
  <c r="D128" i="1"/>
  <c r="D136" i="1"/>
  <c r="D143" i="1"/>
  <c r="AD145" i="1"/>
  <c r="D159" i="1"/>
  <c r="AJ161" i="1"/>
  <c r="D165" i="1"/>
  <c r="D171" i="1"/>
  <c r="AJ173" i="1"/>
  <c r="AD178" i="1"/>
  <c r="G179" i="1"/>
  <c r="P184" i="1"/>
  <c r="S184" i="1" s="1"/>
  <c r="P192" i="1"/>
  <c r="Q34" i="1"/>
  <c r="R34" i="1" s="1"/>
  <c r="V47" i="1"/>
  <c r="AD50" i="1"/>
  <c r="AD65" i="1"/>
  <c r="G67" i="1"/>
  <c r="AJ75" i="1"/>
  <c r="AJ77" i="1"/>
  <c r="AJ79" i="1"/>
  <c r="V88" i="1"/>
  <c r="D95" i="1"/>
  <c r="D119" i="1"/>
  <c r="AJ119" i="1"/>
  <c r="D122" i="1"/>
  <c r="G128" i="1"/>
  <c r="G134" i="1"/>
  <c r="P136" i="1"/>
  <c r="S136" i="1" s="1"/>
  <c r="AD136" i="1"/>
  <c r="Q147" i="1"/>
  <c r="R147" i="1" s="1"/>
  <c r="M148" i="1"/>
  <c r="D153" i="1"/>
  <c r="AD154" i="1"/>
  <c r="D155" i="1"/>
  <c r="AJ155" i="1"/>
  <c r="AD160" i="1"/>
  <c r="G161" i="1"/>
  <c r="M183" i="1"/>
  <c r="G185" i="1"/>
  <c r="V190" i="1"/>
  <c r="D192" i="1"/>
  <c r="M193" i="1"/>
  <c r="D14" i="1"/>
  <c r="D21" i="1"/>
  <c r="D42" i="1"/>
  <c r="D79" i="1"/>
  <c r="AD84" i="1"/>
  <c r="AD95" i="1"/>
  <c r="V98" i="1"/>
  <c r="G127" i="1"/>
  <c r="D140" i="1"/>
  <c r="AD5" i="1"/>
  <c r="G6" i="1"/>
  <c r="AD7" i="1"/>
  <c r="AD9" i="1"/>
  <c r="G10" i="1"/>
  <c r="V17" i="1"/>
  <c r="G26" i="1"/>
  <c r="M29" i="1"/>
  <c r="Q30" i="1"/>
  <c r="R30" i="1" s="1"/>
  <c r="AD33" i="1"/>
  <c r="AJ36" i="1"/>
  <c r="Q41" i="1"/>
  <c r="R41" i="1" s="1"/>
  <c r="AD44" i="1"/>
  <c r="V57" i="1"/>
  <c r="V59" i="1"/>
  <c r="M63" i="1"/>
  <c r="D70" i="1"/>
  <c r="N70" i="1" s="1"/>
  <c r="G72" i="1"/>
  <c r="P91" i="1"/>
  <c r="AJ93" i="1"/>
  <c r="D110" i="1"/>
  <c r="V117" i="1"/>
  <c r="G137" i="1"/>
  <c r="D139" i="1"/>
  <c r="V147" i="1"/>
  <c r="AA147" i="1" s="1"/>
  <c r="AD150" i="1"/>
  <c r="G155" i="1"/>
  <c r="AD168" i="1"/>
  <c r="AJ169" i="1"/>
  <c r="AD170" i="1"/>
  <c r="D176" i="1"/>
  <c r="AJ176" i="1"/>
  <c r="D182" i="1"/>
  <c r="N182" i="1" s="1"/>
  <c r="G192" i="1"/>
  <c r="Q38" i="1"/>
  <c r="R38" i="1" s="1"/>
  <c r="AD47" i="1"/>
  <c r="AJ125" i="1"/>
  <c r="Q131" i="1"/>
  <c r="R131" i="1" s="1"/>
  <c r="G133" i="1"/>
  <c r="V13" i="1"/>
  <c r="D20" i="1"/>
  <c r="AD21" i="1"/>
  <c r="AD23" i="1"/>
  <c r="G24" i="1"/>
  <c r="G32" i="1"/>
  <c r="AD35" i="1"/>
  <c r="V41" i="1"/>
  <c r="AJ41" i="1"/>
  <c r="AD51" i="1"/>
  <c r="AK51" i="1" s="1"/>
  <c r="M56" i="1"/>
  <c r="AJ57" i="1"/>
  <c r="AD63" i="1"/>
  <c r="G66" i="1"/>
  <c r="G68" i="1"/>
  <c r="AD69" i="1"/>
  <c r="M90" i="1"/>
  <c r="N90" i="1" s="1"/>
  <c r="V91" i="1"/>
  <c r="AA91" i="1" s="1"/>
  <c r="AJ97" i="1"/>
  <c r="AD107" i="1"/>
  <c r="M111" i="1"/>
  <c r="V112" i="1"/>
  <c r="M113" i="1"/>
  <c r="V114" i="1"/>
  <c r="AA114" i="1" s="1"/>
  <c r="AJ114" i="1"/>
  <c r="V120" i="1"/>
  <c r="AA120" i="1" s="1"/>
  <c r="M143" i="1"/>
  <c r="G176" i="1"/>
  <c r="V9" i="1"/>
  <c r="M10" i="1"/>
  <c r="G28" i="1"/>
  <c r="D37" i="1"/>
  <c r="V37" i="1"/>
  <c r="AD49" i="1"/>
  <c r="G50" i="1"/>
  <c r="AD56" i="1"/>
  <c r="V65" i="1"/>
  <c r="V71" i="1"/>
  <c r="G73" i="1"/>
  <c r="M75" i="1"/>
  <c r="G82" i="1"/>
  <c r="AD92" i="1"/>
  <c r="AK92" i="1" s="1"/>
  <c r="G97" i="1"/>
  <c r="M101" i="1"/>
  <c r="G114" i="1"/>
  <c r="G116" i="1"/>
  <c r="V124" i="1"/>
  <c r="V127" i="1"/>
  <c r="G130" i="1"/>
  <c r="AJ133" i="1"/>
  <c r="D135" i="1"/>
  <c r="P138" i="1"/>
  <c r="AD138" i="1"/>
  <c r="P144" i="1"/>
  <c r="G145" i="1"/>
  <c r="M153" i="1"/>
  <c r="AD156" i="1"/>
  <c r="G162" i="1"/>
  <c r="AD173" i="1"/>
  <c r="G186" i="1"/>
  <c r="M192" i="1"/>
  <c r="S193" i="1"/>
  <c r="AD10" i="1"/>
  <c r="M26" i="1"/>
  <c r="M36" i="1"/>
  <c r="M64" i="1"/>
  <c r="M70" i="1"/>
  <c r="AD77" i="1"/>
  <c r="M108" i="1"/>
  <c r="V118" i="1"/>
  <c r="S129" i="1"/>
  <c r="AD134" i="1"/>
  <c r="AD140" i="1"/>
  <c r="M147" i="1"/>
  <c r="AJ152" i="1"/>
  <c r="G164" i="1"/>
  <c r="AD167" i="1"/>
  <c r="AD171" i="1"/>
  <c r="G172" i="1"/>
  <c r="M178" i="1"/>
  <c r="V179" i="1"/>
  <c r="AA179" i="1" s="1"/>
  <c r="V191" i="1"/>
  <c r="AA191" i="1" s="1"/>
  <c r="M194" i="1"/>
  <c r="AJ6" i="1"/>
  <c r="AD8" i="1"/>
  <c r="AJ13" i="1"/>
  <c r="AD14" i="1"/>
  <c r="D15" i="1"/>
  <c r="AJ15" i="1"/>
  <c r="AD17" i="1"/>
  <c r="V18" i="1"/>
  <c r="AA18" i="1" s="1"/>
  <c r="AJ20" i="1"/>
  <c r="Q22" i="1"/>
  <c r="R22" i="1" s="1"/>
  <c r="S22" i="1" s="1"/>
  <c r="AD25" i="1"/>
  <c r="V27" i="1"/>
  <c r="AA27" i="1" s="1"/>
  <c r="P28" i="1"/>
  <c r="S28" i="1" s="1"/>
  <c r="G29" i="1"/>
  <c r="V29" i="1"/>
  <c r="AA29" i="1" s="1"/>
  <c r="AK29" i="1" s="1"/>
  <c r="M30" i="1"/>
  <c r="AD31" i="1"/>
  <c r="M33" i="1"/>
  <c r="AD38" i="1"/>
  <c r="G42" i="1"/>
  <c r="M43" i="1"/>
  <c r="G48" i="1"/>
  <c r="V50" i="1"/>
  <c r="AA50" i="1" s="1"/>
  <c r="M54" i="1"/>
  <c r="G58" i="1"/>
  <c r="Q169" i="1"/>
  <c r="R169" i="1" s="1"/>
  <c r="P169" i="1"/>
  <c r="AA22" i="1"/>
  <c r="AK22" i="1" s="1"/>
  <c r="Q127" i="1"/>
  <c r="R127" i="1" s="1"/>
  <c r="P127" i="1"/>
  <c r="S127" i="1" s="1"/>
  <c r="AD26" i="1"/>
  <c r="AJ28" i="1"/>
  <c r="D34" i="1"/>
  <c r="D38" i="1"/>
  <c r="AD43" i="1"/>
  <c r="AD54" i="1"/>
  <c r="AJ55" i="1"/>
  <c r="M190" i="1"/>
  <c r="AA5" i="1"/>
  <c r="D8" i="1"/>
  <c r="AA9" i="1"/>
  <c r="D7" i="1"/>
  <c r="V8" i="1"/>
  <c r="G9" i="1"/>
  <c r="V14" i="1"/>
  <c r="V19" i="1"/>
  <c r="AA19" i="1" s="1"/>
  <c r="AK19" i="1" s="1"/>
  <c r="M20" i="1"/>
  <c r="Q21" i="1"/>
  <c r="R21" i="1" s="1"/>
  <c r="D25" i="1"/>
  <c r="G34" i="1"/>
  <c r="V34" i="1"/>
  <c r="AA34" i="1" s="1"/>
  <c r="G35" i="1"/>
  <c r="P37" i="1"/>
  <c r="G38" i="1"/>
  <c r="N38" i="1" s="1"/>
  <c r="G41" i="1"/>
  <c r="Q49" i="1"/>
  <c r="R49" i="1" s="1"/>
  <c r="G52" i="1"/>
  <c r="V152" i="1"/>
  <c r="V21" i="1"/>
  <c r="M22" i="1"/>
  <c r="M23" i="1"/>
  <c r="M27" i="1"/>
  <c r="M35" i="1"/>
  <c r="AD39" i="1"/>
  <c r="V40" i="1"/>
  <c r="V43" i="1"/>
  <c r="AA43" i="1" s="1"/>
  <c r="M44" i="1"/>
  <c r="N44" i="1" s="1"/>
  <c r="M47" i="1"/>
  <c r="V49" i="1"/>
  <c r="M50" i="1"/>
  <c r="N50" i="1" s="1"/>
  <c r="M55" i="1"/>
  <c r="Q167" i="1"/>
  <c r="R167" i="1" s="1"/>
  <c r="P167" i="1"/>
  <c r="AJ8" i="1"/>
  <c r="M34" i="1"/>
  <c r="M38" i="1"/>
  <c r="M52" i="1"/>
  <c r="M8" i="1"/>
  <c r="AJ9" i="1"/>
  <c r="D11" i="1"/>
  <c r="AD13" i="1"/>
  <c r="AJ7" i="1"/>
  <c r="AJ11" i="1"/>
  <c r="M17" i="1"/>
  <c r="Q18" i="1"/>
  <c r="R18" i="1" s="1"/>
  <c r="S18" i="1" s="1"/>
  <c r="AJ33" i="1"/>
  <c r="AJ37" i="1"/>
  <c r="V39" i="1"/>
  <c r="AA39" i="1" s="1"/>
  <c r="G45" i="1"/>
  <c r="D51" i="1"/>
  <c r="AJ51" i="1"/>
  <c r="Q53" i="1"/>
  <c r="R53" i="1" s="1"/>
  <c r="G54" i="1"/>
  <c r="AD55" i="1"/>
  <c r="AD57" i="1"/>
  <c r="P58" i="1"/>
  <c r="Q58" i="1"/>
  <c r="R58" i="1" s="1"/>
  <c r="M112" i="1"/>
  <c r="Q132" i="1"/>
  <c r="R132" i="1" s="1"/>
  <c r="P132" i="1"/>
  <c r="V146" i="1"/>
  <c r="AA13" i="1"/>
  <c r="AK13" i="1" s="1"/>
  <c r="M19" i="1"/>
  <c r="M21" i="1"/>
  <c r="M37" i="1"/>
  <c r="AD118" i="1"/>
  <c r="AD127" i="1"/>
  <c r="G65" i="1"/>
  <c r="V68" i="1"/>
  <c r="AA68" i="1" s="1"/>
  <c r="AD72" i="1"/>
  <c r="G79" i="1"/>
  <c r="N79" i="1" s="1"/>
  <c r="AD81" i="1"/>
  <c r="V82" i="1"/>
  <c r="AD86" i="1"/>
  <c r="AD93" i="1"/>
  <c r="V94" i="1"/>
  <c r="AJ94" i="1"/>
  <c r="D105" i="1"/>
  <c r="AJ105" i="1"/>
  <c r="G115" i="1"/>
  <c r="AA125" i="1"/>
  <c r="G126" i="1"/>
  <c r="M134" i="1"/>
  <c r="V136" i="1"/>
  <c r="AJ148" i="1"/>
  <c r="M154" i="1"/>
  <c r="M155" i="1"/>
  <c r="N155" i="1" s="1"/>
  <c r="AD157" i="1"/>
  <c r="V158" i="1"/>
  <c r="AD163" i="1"/>
  <c r="M176" i="1"/>
  <c r="M182" i="1"/>
  <c r="G184" i="1"/>
  <c r="V185" i="1"/>
  <c r="AA185" i="1" s="1"/>
  <c r="AJ188" i="1"/>
  <c r="AJ192" i="1"/>
  <c r="G195" i="1"/>
  <c r="AD61" i="1"/>
  <c r="D62" i="1"/>
  <c r="V64" i="1"/>
  <c r="V67" i="1"/>
  <c r="AA67" i="1" s="1"/>
  <c r="M71" i="1"/>
  <c r="AJ78" i="1"/>
  <c r="AD83" i="1"/>
  <c r="G87" i="1"/>
  <c r="V87" i="1"/>
  <c r="V90" i="1"/>
  <c r="M91" i="1"/>
  <c r="AJ91" i="1"/>
  <c r="M92" i="1"/>
  <c r="D93" i="1"/>
  <c r="N93" i="1" s="1"/>
  <c r="V93" i="1"/>
  <c r="AA93" i="1" s="1"/>
  <c r="D96" i="1"/>
  <c r="G100" i="1"/>
  <c r="D102" i="1"/>
  <c r="V102" i="1"/>
  <c r="M103" i="1"/>
  <c r="G105" i="1"/>
  <c r="V113" i="1"/>
  <c r="AA113" i="1" s="1"/>
  <c r="AD122" i="1"/>
  <c r="D124" i="1"/>
  <c r="V128" i="1"/>
  <c r="D130" i="1"/>
  <c r="D131" i="1"/>
  <c r="AD141" i="1"/>
  <c r="D142" i="1"/>
  <c r="D145" i="1"/>
  <c r="N145" i="1" s="1"/>
  <c r="G146" i="1"/>
  <c r="G156" i="1"/>
  <c r="D157" i="1"/>
  <c r="G158" i="1"/>
  <c r="AD165" i="1"/>
  <c r="G175" i="1"/>
  <c r="G180" i="1"/>
  <c r="AJ180" i="1"/>
  <c r="V183" i="1"/>
  <c r="AA183" i="1" s="1"/>
  <c r="M184" i="1"/>
  <c r="D187" i="1"/>
  <c r="V187" i="1"/>
  <c r="D191" i="1"/>
  <c r="M98" i="1"/>
  <c r="AA143" i="1"/>
  <c r="D167" i="1"/>
  <c r="G191" i="1"/>
  <c r="G59" i="1"/>
  <c r="Q61" i="1"/>
  <c r="R61" i="1" s="1"/>
  <c r="S61" i="1" s="1"/>
  <c r="G64" i="1"/>
  <c r="S69" i="1"/>
  <c r="AD71" i="1"/>
  <c r="AD73" i="1"/>
  <c r="G78" i="1"/>
  <c r="Q83" i="1"/>
  <c r="R83" i="1" s="1"/>
  <c r="V84" i="1"/>
  <c r="AJ86" i="1"/>
  <c r="M87" i="1"/>
  <c r="V89" i="1"/>
  <c r="AA89" i="1" s="1"/>
  <c r="G93" i="1"/>
  <c r="V99" i="1"/>
  <c r="G102" i="1"/>
  <c r="N102" i="1" s="1"/>
  <c r="AD103" i="1"/>
  <c r="D104" i="1"/>
  <c r="M105" i="1"/>
  <c r="Q106" i="1"/>
  <c r="R106" i="1" s="1"/>
  <c r="S106" i="1" s="1"/>
  <c r="G113" i="1"/>
  <c r="M119" i="1"/>
  <c r="P121" i="1"/>
  <c r="AD126" i="1"/>
  <c r="D134" i="1"/>
  <c r="AJ137" i="1"/>
  <c r="AJ139" i="1"/>
  <c r="D141" i="1"/>
  <c r="G143" i="1"/>
  <c r="N143" i="1" s="1"/>
  <c r="AJ143" i="1"/>
  <c r="AJ145" i="1"/>
  <c r="AJ151" i="1"/>
  <c r="D154" i="1"/>
  <c r="M161" i="1"/>
  <c r="D163" i="1"/>
  <c r="G169" i="1"/>
  <c r="V169" i="1"/>
  <c r="AA169" i="1" s="1"/>
  <c r="M170" i="1"/>
  <c r="V171" i="1"/>
  <c r="AA171" i="1" s="1"/>
  <c r="D174" i="1"/>
  <c r="V174" i="1"/>
  <c r="AA174" i="1" s="1"/>
  <c r="AJ174" i="1"/>
  <c r="V176" i="1"/>
  <c r="AJ179" i="1"/>
  <c r="V182" i="1"/>
  <c r="AA182" i="1" s="1"/>
  <c r="AK182" i="1" s="1"/>
  <c r="G183" i="1"/>
  <c r="N183" i="1" s="1"/>
  <c r="AD188" i="1"/>
  <c r="V189" i="1"/>
  <c r="AA189" i="1" s="1"/>
  <c r="G194" i="1"/>
  <c r="M62" i="1"/>
  <c r="M78" i="1"/>
  <c r="S79" i="1"/>
  <c r="AD82" i="1"/>
  <c r="G86" i="1"/>
  <c r="M97" i="1"/>
  <c r="AD98" i="1"/>
  <c r="AD100" i="1"/>
  <c r="G104" i="1"/>
  <c r="V107" i="1"/>
  <c r="AD110" i="1"/>
  <c r="G118" i="1"/>
  <c r="V122" i="1"/>
  <c r="AA122" i="1" s="1"/>
  <c r="AD125" i="1"/>
  <c r="M128" i="1"/>
  <c r="N128" i="1" s="1"/>
  <c r="V133" i="1"/>
  <c r="M144" i="1"/>
  <c r="V148" i="1"/>
  <c r="M156" i="1"/>
  <c r="G160" i="1"/>
  <c r="V165" i="1"/>
  <c r="AA165" i="1" s="1"/>
  <c r="AK165" i="1" s="1"/>
  <c r="AA168" i="1"/>
  <c r="M177" i="1"/>
  <c r="D181" i="1"/>
  <c r="AD184" i="1"/>
  <c r="D185" i="1"/>
  <c r="V186" i="1"/>
  <c r="G189" i="1"/>
  <c r="AJ189" i="1"/>
  <c r="M191" i="1"/>
  <c r="S192" i="1"/>
  <c r="G193" i="1"/>
  <c r="AA154" i="1"/>
  <c r="V195" i="1"/>
  <c r="G57" i="1"/>
  <c r="D60" i="1"/>
  <c r="V60" i="1"/>
  <c r="AA60" i="1" s="1"/>
  <c r="AD62" i="1"/>
  <c r="AJ63" i="1"/>
  <c r="AD64" i="1"/>
  <c r="D65" i="1"/>
  <c r="AJ69" i="1"/>
  <c r="M72" i="1"/>
  <c r="V73" i="1"/>
  <c r="G74" i="1"/>
  <c r="AD75" i="1"/>
  <c r="V76" i="1"/>
  <c r="AA76" i="1" s="1"/>
  <c r="V85" i="1"/>
  <c r="V92" i="1"/>
  <c r="AA92" i="1" s="1"/>
  <c r="AJ92" i="1"/>
  <c r="P94" i="1"/>
  <c r="S94" i="1" s="1"/>
  <c r="P98" i="1"/>
  <c r="AJ101" i="1"/>
  <c r="AD102" i="1"/>
  <c r="V103" i="1"/>
  <c r="AA103" i="1" s="1"/>
  <c r="AJ112" i="1"/>
  <c r="D115" i="1"/>
  <c r="V116" i="1"/>
  <c r="AJ117" i="1"/>
  <c r="M118" i="1"/>
  <c r="G122" i="1"/>
  <c r="N122" i="1" s="1"/>
  <c r="AJ122" i="1"/>
  <c r="V126" i="1"/>
  <c r="AA126" i="1" s="1"/>
  <c r="AK126" i="1" s="1"/>
  <c r="AJ126" i="1"/>
  <c r="AJ134" i="1"/>
  <c r="M135" i="1"/>
  <c r="AD137" i="1"/>
  <c r="D138" i="1"/>
  <c r="P146" i="1"/>
  <c r="S146" i="1" s="1"/>
  <c r="AD146" i="1"/>
  <c r="D152" i="1"/>
  <c r="AD152" i="1"/>
  <c r="G154" i="1"/>
  <c r="P158" i="1"/>
  <c r="AA163" i="1"/>
  <c r="AK163" i="1" s="1"/>
  <c r="M168" i="1"/>
  <c r="G171" i="1"/>
  <c r="M172" i="1"/>
  <c r="AD172" i="1"/>
  <c r="D173" i="1"/>
  <c r="M174" i="1"/>
  <c r="G181" i="1"/>
  <c r="AD183" i="1"/>
  <c r="AK183" i="1" s="1"/>
  <c r="D184" i="1"/>
  <c r="AD191" i="1"/>
  <c r="AA17" i="1"/>
  <c r="P52" i="1"/>
  <c r="Q52" i="1"/>
  <c r="R52" i="1" s="1"/>
  <c r="P84" i="1"/>
  <c r="Q84" i="1"/>
  <c r="R84" i="1" s="1"/>
  <c r="M5" i="1"/>
  <c r="AJ5" i="1"/>
  <c r="M6" i="1"/>
  <c r="M7" i="1"/>
  <c r="AJ10" i="1"/>
  <c r="M11" i="1"/>
  <c r="D16" i="1"/>
  <c r="P16" i="1"/>
  <c r="S16" i="1" s="1"/>
  <c r="AD16" i="1"/>
  <c r="P19" i="1"/>
  <c r="S19" i="1" s="1"/>
  <c r="G23" i="1"/>
  <c r="G31" i="1"/>
  <c r="AJ32" i="1"/>
  <c r="AD34" i="1"/>
  <c r="D35" i="1"/>
  <c r="D36" i="1"/>
  <c r="P36" i="1"/>
  <c r="S36" i="1" s="1"/>
  <c r="AA37" i="1"/>
  <c r="M39" i="1"/>
  <c r="M40" i="1"/>
  <c r="AD46" i="1"/>
  <c r="AK46" i="1" s="1"/>
  <c r="M51" i="1"/>
  <c r="Q112" i="1"/>
  <c r="R112" i="1" s="1"/>
  <c r="P112" i="1"/>
  <c r="AA31" i="1"/>
  <c r="AA6" i="1"/>
  <c r="AK6" i="1" s="1"/>
  <c r="M12" i="1"/>
  <c r="G15" i="1"/>
  <c r="V15" i="1"/>
  <c r="AA15" i="1" s="1"/>
  <c r="G16" i="1"/>
  <c r="D17" i="1"/>
  <c r="AD18" i="1"/>
  <c r="D19" i="1"/>
  <c r="AJ23" i="1"/>
  <c r="M24" i="1"/>
  <c r="AJ24" i="1"/>
  <c r="M25" i="1"/>
  <c r="N25" i="1" s="1"/>
  <c r="AJ25" i="1"/>
  <c r="G27" i="1"/>
  <c r="V28" i="1"/>
  <c r="AA28" i="1" s="1"/>
  <c r="V30" i="1"/>
  <c r="AA30" i="1" s="1"/>
  <c r="AK30" i="1" s="1"/>
  <c r="M31" i="1"/>
  <c r="AJ31" i="1"/>
  <c r="M32" i="1"/>
  <c r="V36" i="1"/>
  <c r="AA36" i="1" s="1"/>
  <c r="V38" i="1"/>
  <c r="AA38" i="1" s="1"/>
  <c r="AJ38" i="1"/>
  <c r="AD40" i="1"/>
  <c r="S42" i="1"/>
  <c r="AD42" i="1"/>
  <c r="P46" i="1"/>
  <c r="Q46" i="1"/>
  <c r="R46" i="1" s="1"/>
  <c r="M48" i="1"/>
  <c r="S49" i="1"/>
  <c r="Q57" i="1"/>
  <c r="R57" i="1" s="1"/>
  <c r="P57" i="1"/>
  <c r="M88" i="1"/>
  <c r="AA124" i="1"/>
  <c r="Q111" i="1"/>
  <c r="R111" i="1" s="1"/>
  <c r="P111" i="1"/>
  <c r="S111" i="1" s="1"/>
  <c r="Q165" i="1"/>
  <c r="R165" i="1" s="1"/>
  <c r="P165" i="1"/>
  <c r="AD11" i="1"/>
  <c r="D13" i="1"/>
  <c r="AJ14" i="1"/>
  <c r="M15" i="1"/>
  <c r="V16" i="1"/>
  <c r="G17" i="1"/>
  <c r="G18" i="1"/>
  <c r="G19" i="1"/>
  <c r="V20" i="1"/>
  <c r="AA20" i="1" s="1"/>
  <c r="AD24" i="1"/>
  <c r="AD32" i="1"/>
  <c r="AJ43" i="1"/>
  <c r="D45" i="1"/>
  <c r="D57" i="1"/>
  <c r="AJ61" i="1"/>
  <c r="AA107" i="1"/>
  <c r="P149" i="1"/>
  <c r="Q149" i="1"/>
  <c r="R149" i="1" s="1"/>
  <c r="D40" i="1"/>
  <c r="N40" i="1" s="1"/>
  <c r="AA40" i="1"/>
  <c r="V42" i="1"/>
  <c r="AA42" i="1" s="1"/>
  <c r="AJ42" i="1"/>
  <c r="AA51" i="1"/>
  <c r="P54" i="1"/>
  <c r="Q54" i="1"/>
  <c r="R54" i="1" s="1"/>
  <c r="S8" i="1"/>
  <c r="S11" i="1"/>
  <c r="D5" i="1"/>
  <c r="V7" i="1"/>
  <c r="AA7" i="1" s="1"/>
  <c r="AK7" i="1" s="1"/>
  <c r="G8" i="1"/>
  <c r="D9" i="1"/>
  <c r="Q12" i="1"/>
  <c r="R12" i="1" s="1"/>
  <c r="S12" i="1" s="1"/>
  <c r="G13" i="1"/>
  <c r="AJ16" i="1"/>
  <c r="AJ17" i="1"/>
  <c r="M18" i="1"/>
  <c r="N18" i="1" s="1"/>
  <c r="AJ18" i="1"/>
  <c r="G20" i="1"/>
  <c r="G22" i="1"/>
  <c r="D23" i="1"/>
  <c r="N23" i="1" s="1"/>
  <c r="D24" i="1"/>
  <c r="Q24" i="1"/>
  <c r="R24" i="1" s="1"/>
  <c r="S24" i="1" s="1"/>
  <c r="P25" i="1"/>
  <c r="AD29" i="1"/>
  <c r="D32" i="1"/>
  <c r="V32" i="1"/>
  <c r="AA32" i="1" s="1"/>
  <c r="P33" i="1"/>
  <c r="S33" i="1" s="1"/>
  <c r="AD37" i="1"/>
  <c r="AJ40" i="1"/>
  <c r="M58" i="1"/>
  <c r="M77" i="1"/>
  <c r="P78" i="1"/>
  <c r="Q78" i="1"/>
  <c r="R78" i="1" s="1"/>
  <c r="AJ107" i="1"/>
  <c r="P110" i="1"/>
  <c r="Q110" i="1"/>
  <c r="R110" i="1" s="1"/>
  <c r="S110" i="1" s="1"/>
  <c r="D6" i="1"/>
  <c r="N6" i="1" s="1"/>
  <c r="G5" i="1"/>
  <c r="N10" i="1"/>
  <c r="V10" i="1"/>
  <c r="AA10" i="1" s="1"/>
  <c r="AK10" i="1" s="1"/>
  <c r="G11" i="1"/>
  <c r="V11" i="1"/>
  <c r="AA11" i="1" s="1"/>
  <c r="AK11" i="1" s="1"/>
  <c r="G12" i="1"/>
  <c r="N12" i="1" s="1"/>
  <c r="AJ12" i="1"/>
  <c r="M13" i="1"/>
  <c r="N13" i="1" s="1"/>
  <c r="M14" i="1"/>
  <c r="AD15" i="1"/>
  <c r="V23" i="1"/>
  <c r="AA23" i="1" s="1"/>
  <c r="AK23" i="1" s="1"/>
  <c r="AD28" i="1"/>
  <c r="G33" i="1"/>
  <c r="AD36" i="1"/>
  <c r="S37" i="1"/>
  <c r="S38" i="1"/>
  <c r="AK38" i="1"/>
  <c r="M42" i="1"/>
  <c r="N42" i="1" s="1"/>
  <c r="V44" i="1"/>
  <c r="AA44" i="1" s="1"/>
  <c r="AK44" i="1" s="1"/>
  <c r="M46" i="1"/>
  <c r="M49" i="1"/>
  <c r="AA59" i="1"/>
  <c r="M80" i="1"/>
  <c r="AJ50" i="1"/>
  <c r="D56" i="1"/>
  <c r="N56" i="1" s="1"/>
  <c r="AA56" i="1"/>
  <c r="M59" i="1"/>
  <c r="AJ59" i="1"/>
  <c r="M60" i="1"/>
  <c r="D64" i="1"/>
  <c r="M67" i="1"/>
  <c r="AJ67" i="1"/>
  <c r="M68" i="1"/>
  <c r="N68" i="1" s="1"/>
  <c r="D72" i="1"/>
  <c r="AA72" i="1"/>
  <c r="V74" i="1"/>
  <c r="AJ74" i="1"/>
  <c r="D78" i="1"/>
  <c r="AD80" i="1"/>
  <c r="D84" i="1"/>
  <c r="AD88" i="1"/>
  <c r="M94" i="1"/>
  <c r="AA99" i="1"/>
  <c r="AK99" i="1" s="1"/>
  <c r="G110" i="1"/>
  <c r="D111" i="1"/>
  <c r="AD111" i="1"/>
  <c r="D112" i="1"/>
  <c r="N112" i="1" s="1"/>
  <c r="AD119" i="1"/>
  <c r="D120" i="1"/>
  <c r="N120" i="1" s="1"/>
  <c r="Q120" i="1"/>
  <c r="R120" i="1" s="1"/>
  <c r="P120" i="1"/>
  <c r="M127" i="1"/>
  <c r="AA129" i="1"/>
  <c r="M131" i="1"/>
  <c r="AJ141" i="1"/>
  <c r="D46" i="1"/>
  <c r="G47" i="1"/>
  <c r="AD52" i="1"/>
  <c r="AD53" i="1"/>
  <c r="AJ56" i="1"/>
  <c r="M57" i="1"/>
  <c r="V58" i="1"/>
  <c r="AA58" i="1" s="1"/>
  <c r="AJ58" i="1"/>
  <c r="AD60" i="1"/>
  <c r="AJ64" i="1"/>
  <c r="M65" i="1"/>
  <c r="N65" i="1" s="1"/>
  <c r="V66" i="1"/>
  <c r="AA66" i="1" s="1"/>
  <c r="AJ66" i="1"/>
  <c r="AD68" i="1"/>
  <c r="D71" i="1"/>
  <c r="AJ72" i="1"/>
  <c r="M73" i="1"/>
  <c r="N73" i="1" s="1"/>
  <c r="D77" i="1"/>
  <c r="V77" i="1"/>
  <c r="AA77" i="1" s="1"/>
  <c r="AK77" i="1" s="1"/>
  <c r="V78" i="1"/>
  <c r="AA78" i="1" s="1"/>
  <c r="Q80" i="1"/>
  <c r="R80" i="1" s="1"/>
  <c r="G81" i="1"/>
  <c r="D82" i="1"/>
  <c r="V83" i="1"/>
  <c r="AA83" i="1" s="1"/>
  <c r="G84" i="1"/>
  <c r="G85" i="1"/>
  <c r="AJ85" i="1"/>
  <c r="M86" i="1"/>
  <c r="G89" i="1"/>
  <c r="AD90" i="1"/>
  <c r="D91" i="1"/>
  <c r="G99" i="1"/>
  <c r="AJ100" i="1"/>
  <c r="M109" i="1"/>
  <c r="G111" i="1"/>
  <c r="N111" i="1" s="1"/>
  <c r="P119" i="1"/>
  <c r="Q119" i="1"/>
  <c r="R119" i="1" s="1"/>
  <c r="AD123" i="1"/>
  <c r="AD129" i="1"/>
  <c r="AA134" i="1"/>
  <c r="AK134" i="1" s="1"/>
  <c r="M141" i="1"/>
  <c r="Q152" i="1"/>
  <c r="R152" i="1" s="1"/>
  <c r="P152" i="1"/>
  <c r="Q176" i="1"/>
  <c r="R176" i="1" s="1"/>
  <c r="P176" i="1"/>
  <c r="AA64" i="1"/>
  <c r="AA71" i="1"/>
  <c r="M74" i="1"/>
  <c r="M79" i="1"/>
  <c r="AA79" i="1"/>
  <c r="AK79" i="1" s="1"/>
  <c r="AL79" i="1" s="1"/>
  <c r="M81" i="1"/>
  <c r="AA81" i="1"/>
  <c r="AA82" i="1"/>
  <c r="M83" i="1"/>
  <c r="AA84" i="1"/>
  <c r="M89" i="1"/>
  <c r="S91" i="1"/>
  <c r="M100" i="1"/>
  <c r="N100" i="1" s="1"/>
  <c r="AA101" i="1"/>
  <c r="M106" i="1"/>
  <c r="AA111" i="1"/>
  <c r="D113" i="1"/>
  <c r="S114" i="1"/>
  <c r="AD114" i="1"/>
  <c r="M125" i="1"/>
  <c r="N125" i="1" s="1"/>
  <c r="M126" i="1"/>
  <c r="N126" i="1" s="1"/>
  <c r="Q130" i="1"/>
  <c r="R130" i="1" s="1"/>
  <c r="P130" i="1"/>
  <c r="S131" i="1"/>
  <c r="V137" i="1"/>
  <c r="AA137" i="1" s="1"/>
  <c r="P161" i="1"/>
  <c r="Q161" i="1"/>
  <c r="R161" i="1" s="1"/>
  <c r="M163" i="1"/>
  <c r="N163" i="1" s="1"/>
  <c r="Q186" i="1"/>
  <c r="R186" i="1" s="1"/>
  <c r="P186" i="1"/>
  <c r="AA190" i="1"/>
  <c r="AK190" i="1" s="1"/>
  <c r="V46" i="1"/>
  <c r="AA46" i="1" s="1"/>
  <c r="AJ46" i="1"/>
  <c r="AD48" i="1"/>
  <c r="D52" i="1"/>
  <c r="G53" i="1"/>
  <c r="G55" i="1"/>
  <c r="G61" i="1"/>
  <c r="V61" i="1"/>
  <c r="G62" i="1"/>
  <c r="Q62" i="1"/>
  <c r="R62" i="1" s="1"/>
  <c r="S62" i="1" s="1"/>
  <c r="G63" i="1"/>
  <c r="G69" i="1"/>
  <c r="N69" i="1" s="1"/>
  <c r="V69" i="1"/>
  <c r="AA69" i="1" s="1"/>
  <c r="AK69" i="1" s="1"/>
  <c r="G70" i="1"/>
  <c r="Q70" i="1"/>
  <c r="R70" i="1" s="1"/>
  <c r="S70" i="1" s="1"/>
  <c r="G71" i="1"/>
  <c r="D75" i="1"/>
  <c r="V75" i="1"/>
  <c r="AA75" i="1" s="1"/>
  <c r="AK75" i="1" s="1"/>
  <c r="G77" i="1"/>
  <c r="V80" i="1"/>
  <c r="AA80" i="1" s="1"/>
  <c r="AJ82" i="1"/>
  <c r="AJ83" i="1"/>
  <c r="AJ84" i="1"/>
  <c r="AJ88" i="1"/>
  <c r="Q90" i="1"/>
  <c r="R90" i="1" s="1"/>
  <c r="G91" i="1"/>
  <c r="AD91" i="1"/>
  <c r="AD94" i="1"/>
  <c r="G95" i="1"/>
  <c r="V96" i="1"/>
  <c r="AA96" i="1" s="1"/>
  <c r="AK96" i="1" s="1"/>
  <c r="AD97" i="1"/>
  <c r="AJ99" i="1"/>
  <c r="Q102" i="1"/>
  <c r="R102" i="1" s="1"/>
  <c r="M110" i="1"/>
  <c r="AJ110" i="1"/>
  <c r="AD113" i="1"/>
  <c r="V115" i="1"/>
  <c r="AA115" i="1" s="1"/>
  <c r="N116" i="1"/>
  <c r="AA118" i="1"/>
  <c r="AK118" i="1" s="1"/>
  <c r="G119" i="1"/>
  <c r="V119" i="1"/>
  <c r="AA119" i="1" s="1"/>
  <c r="Q122" i="1"/>
  <c r="R122" i="1" s="1"/>
  <c r="G123" i="1"/>
  <c r="Q124" i="1"/>
  <c r="R124" i="1" s="1"/>
  <c r="S124" i="1" s="1"/>
  <c r="AD130" i="1"/>
  <c r="AA132" i="1"/>
  <c r="AK132" i="1" s="1"/>
  <c r="Q135" i="1"/>
  <c r="R135" i="1" s="1"/>
  <c r="P135" i="1"/>
  <c r="G147" i="1"/>
  <c r="P151" i="1"/>
  <c r="Q151" i="1"/>
  <c r="R151" i="1" s="1"/>
  <c r="G153" i="1"/>
  <c r="V153" i="1"/>
  <c r="AA153" i="1" s="1"/>
  <c r="AJ153" i="1"/>
  <c r="N186" i="1"/>
  <c r="N87" i="1"/>
  <c r="S87" i="1"/>
  <c r="AA90" i="1"/>
  <c r="AA95" i="1"/>
  <c r="AA102" i="1"/>
  <c r="AA104" i="1"/>
  <c r="AK104" i="1" s="1"/>
  <c r="AA117" i="1"/>
  <c r="Q150" i="1"/>
  <c r="R150" i="1" s="1"/>
  <c r="P150" i="1"/>
  <c r="AA173" i="1"/>
  <c r="AK173" i="1" s="1"/>
  <c r="AA49" i="1"/>
  <c r="AJ52" i="1"/>
  <c r="M53" i="1"/>
  <c r="V54" i="1"/>
  <c r="AA54" i="1" s="1"/>
  <c r="AJ60" i="1"/>
  <c r="M61" i="1"/>
  <c r="N61" i="1" s="1"/>
  <c r="V62" i="1"/>
  <c r="AA62" i="1" s="1"/>
  <c r="AJ62" i="1"/>
  <c r="P65" i="1"/>
  <c r="S65" i="1" s="1"/>
  <c r="AJ68" i="1"/>
  <c r="M69" i="1"/>
  <c r="V70" i="1"/>
  <c r="AA70" i="1" s="1"/>
  <c r="AJ70" i="1"/>
  <c r="P73" i="1"/>
  <c r="S73" i="1" s="1"/>
  <c r="AD74" i="1"/>
  <c r="M76" i="1"/>
  <c r="AJ76" i="1"/>
  <c r="AJ81" i="1"/>
  <c r="M84" i="1"/>
  <c r="AJ89" i="1"/>
  <c r="D92" i="1"/>
  <c r="Q92" i="1"/>
  <c r="R92" i="1" s="1"/>
  <c r="S92" i="1" s="1"/>
  <c r="D94" i="1"/>
  <c r="M95" i="1"/>
  <c r="D101" i="1"/>
  <c r="P101" i="1"/>
  <c r="S101" i="1" s="1"/>
  <c r="G107" i="1"/>
  <c r="D108" i="1"/>
  <c r="P108" i="1"/>
  <c r="S108" i="1" s="1"/>
  <c r="P109" i="1"/>
  <c r="S109" i="1" s="1"/>
  <c r="AD109" i="1"/>
  <c r="Q128" i="1"/>
  <c r="R128" i="1" s="1"/>
  <c r="S128" i="1" s="1"/>
  <c r="G139" i="1"/>
  <c r="M146" i="1"/>
  <c r="N146" i="1" s="1"/>
  <c r="D150" i="1"/>
  <c r="D48" i="1"/>
  <c r="V48" i="1"/>
  <c r="AA48" i="1" s="1"/>
  <c r="AK48" i="1" s="1"/>
  <c r="G51" i="1"/>
  <c r="N51" i="1" s="1"/>
  <c r="D58" i="1"/>
  <c r="S58" i="1"/>
  <c r="AD58" i="1"/>
  <c r="D66" i="1"/>
  <c r="N66" i="1" s="1"/>
  <c r="S66" i="1"/>
  <c r="AD66" i="1"/>
  <c r="D74" i="1"/>
  <c r="Q74" i="1"/>
  <c r="R74" i="1" s="1"/>
  <c r="S74" i="1" s="1"/>
  <c r="G75" i="1"/>
  <c r="N75" i="1" s="1"/>
  <c r="AD78" i="1"/>
  <c r="AD79" i="1"/>
  <c r="P81" i="1"/>
  <c r="S81" i="1" s="1"/>
  <c r="D83" i="1"/>
  <c r="N83" i="1" s="1"/>
  <c r="D85" i="1"/>
  <c r="AD85" i="1"/>
  <c r="D86" i="1"/>
  <c r="P89" i="1"/>
  <c r="S89" i="1" s="1"/>
  <c r="G92" i="1"/>
  <c r="G94" i="1"/>
  <c r="AJ95" i="1"/>
  <c r="AD99" i="1"/>
  <c r="V100" i="1"/>
  <c r="AA100" i="1" s="1"/>
  <c r="AK100" i="1" s="1"/>
  <c r="G101" i="1"/>
  <c r="AD101" i="1"/>
  <c r="G103" i="1"/>
  <c r="AJ103" i="1"/>
  <c r="G108" i="1"/>
  <c r="V108" i="1"/>
  <c r="AA108" i="1" s="1"/>
  <c r="D109" i="1"/>
  <c r="AJ113" i="1"/>
  <c r="M115" i="1"/>
  <c r="N115" i="1" s="1"/>
  <c r="AA121" i="1"/>
  <c r="M123" i="1"/>
  <c r="N154" i="1"/>
  <c r="P155" i="1"/>
  <c r="Q155" i="1"/>
  <c r="R155" i="1" s="1"/>
  <c r="D188" i="1"/>
  <c r="V194" i="1"/>
  <c r="AA194" i="1" s="1"/>
  <c r="D179" i="1"/>
  <c r="AA187" i="1"/>
  <c r="M188" i="1"/>
  <c r="AD117" i="1"/>
  <c r="M121" i="1"/>
  <c r="D123" i="1"/>
  <c r="AD124" i="1"/>
  <c r="AJ128" i="1"/>
  <c r="G131" i="1"/>
  <c r="N131" i="1" s="1"/>
  <c r="G135" i="1"/>
  <c r="N135" i="1" s="1"/>
  <c r="AJ138" i="1"/>
  <c r="AJ147" i="1"/>
  <c r="AD149" i="1"/>
  <c r="D151" i="1"/>
  <c r="V155" i="1"/>
  <c r="AA155" i="1" s="1"/>
  <c r="AA157" i="1"/>
  <c r="AK157" i="1" s="1"/>
  <c r="AD158" i="1"/>
  <c r="V161" i="1"/>
  <c r="V162" i="1"/>
  <c r="AA162" i="1" s="1"/>
  <c r="Q163" i="1"/>
  <c r="R163" i="1" s="1"/>
  <c r="S163" i="1" s="1"/>
  <c r="D164" i="1"/>
  <c r="V164" i="1"/>
  <c r="AJ168" i="1"/>
  <c r="AK168" i="1" s="1"/>
  <c r="G170" i="1"/>
  <c r="P170" i="1"/>
  <c r="S170" i="1" s="1"/>
  <c r="D172" i="1"/>
  <c r="N172" i="1" s="1"/>
  <c r="P173" i="1"/>
  <c r="S173" i="1" s="1"/>
  <c r="M175" i="1"/>
  <c r="D177" i="1"/>
  <c r="N177" i="1" s="1"/>
  <c r="V178" i="1"/>
  <c r="AA178" i="1" s="1"/>
  <c r="Q179" i="1"/>
  <c r="R179" i="1" s="1"/>
  <c r="S179" i="1" s="1"/>
  <c r="P181" i="1"/>
  <c r="AD181" i="1"/>
  <c r="AJ184" i="1"/>
  <c r="AD186" i="1"/>
  <c r="P189" i="1"/>
  <c r="S189" i="1" s="1"/>
  <c r="AD189" i="1"/>
  <c r="AJ194" i="1"/>
  <c r="N133" i="1"/>
  <c r="M140" i="1"/>
  <c r="AJ142" i="1"/>
  <c r="V144" i="1"/>
  <c r="AA144" i="1" s="1"/>
  <c r="AK144" i="1" s="1"/>
  <c r="V150" i="1"/>
  <c r="G151" i="1"/>
  <c r="S159" i="1"/>
  <c r="M162" i="1"/>
  <c r="AJ164" i="1"/>
  <c r="AD166" i="1"/>
  <c r="S167" i="1"/>
  <c r="M169" i="1"/>
  <c r="G173" i="1"/>
  <c r="AD177" i="1"/>
  <c r="AD179" i="1"/>
  <c r="V180" i="1"/>
  <c r="AA180" i="1" s="1"/>
  <c r="M185" i="1"/>
  <c r="N185" i="1" s="1"/>
  <c r="AJ185" i="1"/>
  <c r="G188" i="1"/>
  <c r="V188" i="1"/>
  <c r="AA188" i="1" s="1"/>
  <c r="AD192" i="1"/>
  <c r="AK192" i="1" s="1"/>
  <c r="D193" i="1"/>
  <c r="N193" i="1" s="1"/>
  <c r="AD193" i="1"/>
  <c r="AA158" i="1"/>
  <c r="AA186" i="1"/>
  <c r="M124" i="1"/>
  <c r="AJ124" i="1"/>
  <c r="AJ130" i="1"/>
  <c r="P134" i="1"/>
  <c r="S134" i="1" s="1"/>
  <c r="AL134" i="1" s="1"/>
  <c r="G136" i="1"/>
  <c r="N136" i="1" s="1"/>
  <c r="Q137" i="1"/>
  <c r="R137" i="1" s="1"/>
  <c r="S137" i="1" s="1"/>
  <c r="G138" i="1"/>
  <c r="G141" i="1"/>
  <c r="N141" i="1" s="1"/>
  <c r="Q145" i="1"/>
  <c r="R145" i="1" s="1"/>
  <c r="S145" i="1" s="1"/>
  <c r="D148" i="1"/>
  <c r="P148" i="1"/>
  <c r="S148" i="1" s="1"/>
  <c r="V149" i="1"/>
  <c r="AA149" i="1" s="1"/>
  <c r="AJ149" i="1"/>
  <c r="AJ150" i="1"/>
  <c r="P154" i="1"/>
  <c r="S154" i="1" s="1"/>
  <c r="Q157" i="1"/>
  <c r="R157" i="1" s="1"/>
  <c r="S157" i="1" s="1"/>
  <c r="G159" i="1"/>
  <c r="AJ162" i="1"/>
  <c r="Q166" i="1"/>
  <c r="R166" i="1" s="1"/>
  <c r="S166" i="1" s="1"/>
  <c r="D168" i="1"/>
  <c r="N168" i="1" s="1"/>
  <c r="Q168" i="1"/>
  <c r="R168" i="1" s="1"/>
  <c r="S168" i="1" s="1"/>
  <c r="V170" i="1"/>
  <c r="AA170" i="1" s="1"/>
  <c r="AK170" i="1" s="1"/>
  <c r="AJ172" i="1"/>
  <c r="M173" i="1"/>
  <c r="AD174" i="1"/>
  <c r="AK174" i="1" s="1"/>
  <c r="D178" i="1"/>
  <c r="AJ178" i="1"/>
  <c r="AK178" i="1" s="1"/>
  <c r="V181" i="1"/>
  <c r="AA181" i="1" s="1"/>
  <c r="AK181" i="1" s="1"/>
  <c r="P187" i="1"/>
  <c r="S187" i="1" s="1"/>
  <c r="AJ187" i="1"/>
  <c r="D194" i="1"/>
  <c r="AA195" i="1"/>
  <c r="AK195" i="1" s="1"/>
  <c r="AA130" i="1"/>
  <c r="V131" i="1"/>
  <c r="AA131" i="1" s="1"/>
  <c r="M149" i="1"/>
  <c r="M150" i="1"/>
  <c r="M151" i="1"/>
  <c r="AJ159" i="1"/>
  <c r="M160" i="1"/>
  <c r="M164" i="1"/>
  <c r="G167" i="1"/>
  <c r="AD169" i="1"/>
  <c r="Q171" i="1"/>
  <c r="R171" i="1" s="1"/>
  <c r="S171" i="1" s="1"/>
  <c r="AJ171" i="1"/>
  <c r="D175" i="1"/>
  <c r="N175" i="1" s="1"/>
  <c r="P175" i="1"/>
  <c r="S175" i="1" s="1"/>
  <c r="V177" i="1"/>
  <c r="G178" i="1"/>
  <c r="P178" i="1"/>
  <c r="S178" i="1" s="1"/>
  <c r="M181" i="1"/>
  <c r="G182" i="1"/>
  <c r="AD185" i="1"/>
  <c r="M189" i="1"/>
  <c r="G190" i="1"/>
  <c r="V192" i="1"/>
  <c r="AA192" i="1" s="1"/>
  <c r="AA193" i="1"/>
  <c r="Q194" i="1"/>
  <c r="R194" i="1" s="1"/>
  <c r="S194" i="1" s="1"/>
  <c r="N195" i="1"/>
  <c r="AA138" i="1"/>
  <c r="S140" i="1"/>
  <c r="AA141" i="1"/>
  <c r="AD143" i="1"/>
  <c r="AA145" i="1"/>
  <c r="G148" i="1"/>
  <c r="AD155" i="1"/>
  <c r="D156" i="1"/>
  <c r="AJ156" i="1"/>
  <c r="D161" i="1"/>
  <c r="N161" i="1" s="1"/>
  <c r="AD161" i="1"/>
  <c r="AA166" i="1"/>
  <c r="M167" i="1"/>
  <c r="AD187" i="1"/>
  <c r="AJ191" i="1"/>
  <c r="AA14" i="1"/>
  <c r="N7" i="1"/>
  <c r="S7" i="1"/>
  <c r="N9" i="1"/>
  <c r="N11" i="1"/>
  <c r="AL22" i="1"/>
  <c r="N24" i="1"/>
  <c r="N26" i="1"/>
  <c r="AA8" i="1"/>
  <c r="AK8" i="1" s="1"/>
  <c r="AA12" i="1"/>
  <c r="S15" i="1"/>
  <c r="N34" i="1"/>
  <c r="AA16" i="1"/>
  <c r="P14" i="1"/>
  <c r="S14" i="1" s="1"/>
  <c r="P5" i="1"/>
  <c r="S5" i="1" s="1"/>
  <c r="Q6" i="1"/>
  <c r="R6" i="1" s="1"/>
  <c r="S6" i="1" s="1"/>
  <c r="AL6" i="1" s="1"/>
  <c r="P13" i="1"/>
  <c r="S13" i="1" s="1"/>
  <c r="P20" i="1"/>
  <c r="S20" i="1" s="1"/>
  <c r="S26" i="1"/>
  <c r="AJ26" i="1"/>
  <c r="N29" i="1"/>
  <c r="N37" i="1"/>
  <c r="AD20" i="1"/>
  <c r="AK20" i="1" s="1"/>
  <c r="S21" i="1"/>
  <c r="D22" i="1"/>
  <c r="N22" i="1" s="1"/>
  <c r="S25" i="1"/>
  <c r="M28" i="1"/>
  <c r="N28" i="1" s="1"/>
  <c r="S29" i="1"/>
  <c r="V33" i="1"/>
  <c r="AA33" i="1" s="1"/>
  <c r="AK33" i="1" s="1"/>
  <c r="AL33" i="1" s="1"/>
  <c r="AJ35" i="1"/>
  <c r="AJ39" i="1"/>
  <c r="AK39" i="1" s="1"/>
  <c r="M41" i="1"/>
  <c r="P44" i="1"/>
  <c r="Q44" i="1"/>
  <c r="R44" i="1" s="1"/>
  <c r="S45" i="1"/>
  <c r="AJ47" i="1"/>
  <c r="AK66" i="1"/>
  <c r="N46" i="1"/>
  <c r="P32" i="1"/>
  <c r="S32" i="1" s="1"/>
  <c r="Q35" i="1"/>
  <c r="R35" i="1" s="1"/>
  <c r="P35" i="1"/>
  <c r="D39" i="1"/>
  <c r="AK43" i="1"/>
  <c r="AA45" i="1"/>
  <c r="AK45" i="1" s="1"/>
  <c r="D47" i="1"/>
  <c r="P10" i="1"/>
  <c r="S10" i="1" s="1"/>
  <c r="P9" i="1"/>
  <c r="S9" i="1" s="1"/>
  <c r="P17" i="1"/>
  <c r="S17" i="1" s="1"/>
  <c r="V24" i="1"/>
  <c r="AA24" i="1" s="1"/>
  <c r="V25" i="1"/>
  <c r="AA25" i="1" s="1"/>
  <c r="AK25" i="1" s="1"/>
  <c r="D30" i="1"/>
  <c r="D31" i="1"/>
  <c r="N31" i="1" s="1"/>
  <c r="S34" i="1"/>
  <c r="AJ34" i="1"/>
  <c r="N49" i="1"/>
  <c r="AA26" i="1"/>
  <c r="AK26" i="1" s="1"/>
  <c r="G30" i="1"/>
  <c r="Q31" i="1"/>
  <c r="R31" i="1" s="1"/>
  <c r="P31" i="1"/>
  <c r="Q40" i="1"/>
  <c r="R40" i="1" s="1"/>
  <c r="P40" i="1"/>
  <c r="S41" i="1"/>
  <c r="M45" i="1"/>
  <c r="Q48" i="1"/>
  <c r="R48" i="1" s="1"/>
  <c r="P48" i="1"/>
  <c r="S30" i="1"/>
  <c r="N33" i="1"/>
  <c r="AA21" i="1"/>
  <c r="P23" i="1"/>
  <c r="S23" i="1" s="1"/>
  <c r="Q27" i="1"/>
  <c r="R27" i="1" s="1"/>
  <c r="P27" i="1"/>
  <c r="S27" i="1" s="1"/>
  <c r="AJ27" i="1"/>
  <c r="AK27" i="1" s="1"/>
  <c r="AA35" i="1"/>
  <c r="AK35" i="1" s="1"/>
  <c r="AA41" i="1"/>
  <c r="D43" i="1"/>
  <c r="N43" i="1" s="1"/>
  <c r="AA47" i="1"/>
  <c r="P43" i="1"/>
  <c r="S43" i="1" s="1"/>
  <c r="AL43" i="1" s="1"/>
  <c r="D55" i="1"/>
  <c r="AA61" i="1"/>
  <c r="AK61" i="1" s="1"/>
  <c r="D63" i="1"/>
  <c r="AA74" i="1"/>
  <c r="N84" i="1"/>
  <c r="Q50" i="1"/>
  <c r="R50" i="1" s="1"/>
  <c r="S50" i="1" s="1"/>
  <c r="V53" i="1"/>
  <c r="AA53" i="1" s="1"/>
  <c r="AK53" i="1" s="1"/>
  <c r="Q56" i="1"/>
  <c r="R56" i="1" s="1"/>
  <c r="P56" i="1"/>
  <c r="Q64" i="1"/>
  <c r="R64" i="1" s="1"/>
  <c r="P64" i="1"/>
  <c r="P51" i="1"/>
  <c r="S51" i="1" s="1"/>
  <c r="D54" i="1"/>
  <c r="AJ54" i="1"/>
  <c r="P39" i="1"/>
  <c r="S39" i="1" s="1"/>
  <c r="P47" i="1"/>
  <c r="S47" i="1" s="1"/>
  <c r="AA55" i="1"/>
  <c r="AA57" i="1"/>
  <c r="D59" i="1"/>
  <c r="AA63" i="1"/>
  <c r="AA65" i="1"/>
  <c r="AK65" i="1" s="1"/>
  <c r="D67" i="1"/>
  <c r="S54" i="1"/>
  <c r="S53" i="1"/>
  <c r="P60" i="1"/>
  <c r="Q60" i="1"/>
  <c r="R60" i="1" s="1"/>
  <c r="P68" i="1"/>
  <c r="Q68" i="1"/>
  <c r="R68" i="1" s="1"/>
  <c r="N60" i="1"/>
  <c r="N62" i="1"/>
  <c r="Q72" i="1"/>
  <c r="R72" i="1" s="1"/>
  <c r="P72" i="1"/>
  <c r="AA73" i="1"/>
  <c r="AK73" i="1" s="1"/>
  <c r="P59" i="1"/>
  <c r="S59" i="1" s="1"/>
  <c r="P67" i="1"/>
  <c r="S67" i="1" s="1"/>
  <c r="P75" i="1"/>
  <c r="S75" i="1" s="1"/>
  <c r="D76" i="1"/>
  <c r="D81" i="1"/>
  <c r="D88" i="1"/>
  <c r="Q96" i="1"/>
  <c r="R96" i="1" s="1"/>
  <c r="P96" i="1"/>
  <c r="M104" i="1"/>
  <c r="N104" i="1" s="1"/>
  <c r="AA106" i="1"/>
  <c r="Q82" i="1"/>
  <c r="R82" i="1" s="1"/>
  <c r="S82" i="1" s="1"/>
  <c r="V86" i="1"/>
  <c r="AA86" i="1" s="1"/>
  <c r="AK86" i="1" s="1"/>
  <c r="S90" i="1"/>
  <c r="N91" i="1"/>
  <c r="Q93" i="1"/>
  <c r="R93" i="1" s="1"/>
  <c r="P93" i="1"/>
  <c r="AA94" i="1"/>
  <c r="V110" i="1"/>
  <c r="AA110" i="1" s="1"/>
  <c r="Q85" i="1"/>
  <c r="R85" i="1" s="1"/>
  <c r="P85" i="1"/>
  <c r="Q88" i="1"/>
  <c r="R88" i="1" s="1"/>
  <c r="P88" i="1"/>
  <c r="D80" i="1"/>
  <c r="N80" i="1" s="1"/>
  <c r="AJ80" i="1"/>
  <c r="AK90" i="1"/>
  <c r="AK93" i="1"/>
  <c r="S98" i="1"/>
  <c r="Q105" i="1"/>
  <c r="R105" i="1" s="1"/>
  <c r="P105" i="1"/>
  <c r="P55" i="1"/>
  <c r="S55" i="1" s="1"/>
  <c r="P63" i="1"/>
  <c r="S63" i="1" s="1"/>
  <c r="P71" i="1"/>
  <c r="S71" i="1" s="1"/>
  <c r="P76" i="1"/>
  <c r="S76" i="1" s="1"/>
  <c r="Q103" i="1"/>
  <c r="R103" i="1" s="1"/>
  <c r="P103" i="1"/>
  <c r="M107" i="1"/>
  <c r="N107" i="1" s="1"/>
  <c r="AA112" i="1"/>
  <c r="AK112" i="1" s="1"/>
  <c r="P113" i="1"/>
  <c r="Q113" i="1"/>
  <c r="R113" i="1" s="1"/>
  <c r="S80" i="1"/>
  <c r="M82" i="1"/>
  <c r="S83" i="1"/>
  <c r="AA88" i="1"/>
  <c r="AK88" i="1" s="1"/>
  <c r="AA85" i="1"/>
  <c r="AK102" i="1"/>
  <c r="AA109" i="1"/>
  <c r="P77" i="1"/>
  <c r="S77" i="1" s="1"/>
  <c r="P86" i="1"/>
  <c r="S86" i="1" s="1"/>
  <c r="AL86" i="1" s="1"/>
  <c r="AA87" i="1"/>
  <c r="AK87" i="1" s="1"/>
  <c r="AL87" i="1" s="1"/>
  <c r="AA98" i="1"/>
  <c r="P99" i="1"/>
  <c r="Q99" i="1"/>
  <c r="R99" i="1" s="1"/>
  <c r="D103" i="1"/>
  <c r="AD116" i="1"/>
  <c r="S122" i="1"/>
  <c r="P95" i="1"/>
  <c r="S95" i="1" s="1"/>
  <c r="V97" i="1"/>
  <c r="AA97" i="1" s="1"/>
  <c r="AK97" i="1" s="1"/>
  <c r="AJ98" i="1"/>
  <c r="S102" i="1"/>
  <c r="AL102" i="1" s="1"/>
  <c r="AD105" i="1"/>
  <c r="AD108" i="1"/>
  <c r="AJ111" i="1"/>
  <c r="AK111" i="1" s="1"/>
  <c r="N127" i="1"/>
  <c r="M129" i="1"/>
  <c r="AA116" i="1"/>
  <c r="AK125" i="1"/>
  <c r="D98" i="1"/>
  <c r="V105" i="1"/>
  <c r="AA105" i="1" s="1"/>
  <c r="AJ106" i="1"/>
  <c r="S121" i="1"/>
  <c r="P100" i="1"/>
  <c r="S100" i="1" s="1"/>
  <c r="P104" i="1"/>
  <c r="S104" i="1" s="1"/>
  <c r="D106" i="1"/>
  <c r="Q107" i="1"/>
  <c r="R107" i="1" s="1"/>
  <c r="S107" i="1" s="1"/>
  <c r="S115" i="1"/>
  <c r="M96" i="1"/>
  <c r="N96" i="1" s="1"/>
  <c r="S97" i="1"/>
  <c r="M99" i="1"/>
  <c r="G106" i="1"/>
  <c r="G109" i="1"/>
  <c r="M114" i="1"/>
  <c r="N114" i="1" s="1"/>
  <c r="M117" i="1"/>
  <c r="N117" i="1" s="1"/>
  <c r="Q142" i="1"/>
  <c r="R142" i="1" s="1"/>
  <c r="P142" i="1"/>
  <c r="S142" i="1" s="1"/>
  <c r="P118" i="1"/>
  <c r="S118" i="1" s="1"/>
  <c r="AL118" i="1" s="1"/>
  <c r="V123" i="1"/>
  <c r="AA123" i="1" s="1"/>
  <c r="AK123" i="1" s="1"/>
  <c r="AL123" i="1" s="1"/>
  <c r="Q125" i="1"/>
  <c r="R125" i="1" s="1"/>
  <c r="P125" i="1"/>
  <c r="G132" i="1"/>
  <c r="N132" i="1" s="1"/>
  <c r="G152" i="1"/>
  <c r="AJ120" i="1"/>
  <c r="AA127" i="1"/>
  <c r="AK127" i="1" s="1"/>
  <c r="AA128" i="1"/>
  <c r="D129" i="1"/>
  <c r="M130" i="1"/>
  <c r="AD131" i="1"/>
  <c r="AA133" i="1"/>
  <c r="S138" i="1"/>
  <c r="AJ121" i="1"/>
  <c r="Q143" i="1"/>
  <c r="R143" i="1" s="1"/>
  <c r="S143" i="1" s="1"/>
  <c r="AD115" i="1"/>
  <c r="G124" i="1"/>
  <c r="M137" i="1"/>
  <c r="M145" i="1"/>
  <c r="AK138" i="1"/>
  <c r="P139" i="1"/>
  <c r="Q139" i="1"/>
  <c r="R139" i="1" s="1"/>
  <c r="P141" i="1"/>
  <c r="Q141" i="1"/>
  <c r="R141" i="1" s="1"/>
  <c r="Q117" i="1"/>
  <c r="R117" i="1" s="1"/>
  <c r="P117" i="1"/>
  <c r="D121" i="1"/>
  <c r="P126" i="1"/>
  <c r="S126" i="1" s="1"/>
  <c r="AJ129" i="1"/>
  <c r="AK129" i="1" s="1"/>
  <c r="AL129" i="1" s="1"/>
  <c r="Q133" i="1"/>
  <c r="R133" i="1" s="1"/>
  <c r="P133" i="1"/>
  <c r="AA136" i="1"/>
  <c r="G140" i="1"/>
  <c r="S147" i="1"/>
  <c r="Q153" i="1"/>
  <c r="R153" i="1" s="1"/>
  <c r="P153" i="1"/>
  <c r="AD135" i="1"/>
  <c r="D137" i="1"/>
  <c r="AD139" i="1"/>
  <c r="AA156" i="1"/>
  <c r="AK156" i="1" s="1"/>
  <c r="S158" i="1"/>
  <c r="AD159" i="1"/>
  <c r="Q160" i="1"/>
  <c r="R160" i="1" s="1"/>
  <c r="P160" i="1"/>
  <c r="N169" i="1"/>
  <c r="M138" i="1"/>
  <c r="N138" i="1" s="1"/>
  <c r="AA150" i="1"/>
  <c r="AK150" i="1" s="1"/>
  <c r="M152" i="1"/>
  <c r="V135" i="1"/>
  <c r="AA135" i="1" s="1"/>
  <c r="AK135" i="1" s="1"/>
  <c r="V139" i="1"/>
  <c r="AA139" i="1" s="1"/>
  <c r="AD151" i="1"/>
  <c r="AK154" i="1"/>
  <c r="AL154" i="1" s="1"/>
  <c r="N156" i="1"/>
  <c r="AA140" i="1"/>
  <c r="M142" i="1"/>
  <c r="N142" i="1" s="1"/>
  <c r="G144" i="1"/>
  <c r="N144" i="1" s="1"/>
  <c r="S144" i="1"/>
  <c r="AL144" i="1" s="1"/>
  <c r="AA146" i="1"/>
  <c r="AK146" i="1" s="1"/>
  <c r="AA152" i="1"/>
  <c r="AK152" i="1" s="1"/>
  <c r="S156" i="1"/>
  <c r="V159" i="1"/>
  <c r="AA159" i="1" s="1"/>
  <c r="AA160" i="1"/>
  <c r="AK160" i="1" s="1"/>
  <c r="M166" i="1"/>
  <c r="N166" i="1" s="1"/>
  <c r="AA142" i="1"/>
  <c r="AD147" i="1"/>
  <c r="AA148" i="1"/>
  <c r="V151" i="1"/>
  <c r="AA151" i="1" s="1"/>
  <c r="N153" i="1"/>
  <c r="M157" i="1"/>
  <c r="N157" i="1" s="1"/>
  <c r="M158" i="1"/>
  <c r="N158" i="1" s="1"/>
  <c r="AA164" i="1"/>
  <c r="AK171" i="1"/>
  <c r="AL171" i="1" s="1"/>
  <c r="G165" i="1"/>
  <c r="N165" i="1" s="1"/>
  <c r="AJ167" i="1"/>
  <c r="M171" i="1"/>
  <c r="AA175" i="1"/>
  <c r="AK175" i="1" s="1"/>
  <c r="N176" i="1"/>
  <c r="AK180" i="1"/>
  <c r="S181" i="1"/>
  <c r="AA184" i="1"/>
  <c r="AK184" i="1" s="1"/>
  <c r="Q174" i="1"/>
  <c r="R174" i="1" s="1"/>
  <c r="P174" i="1"/>
  <c r="AA177" i="1"/>
  <c r="N181" i="1"/>
  <c r="Q164" i="1"/>
  <c r="R164" i="1" s="1"/>
  <c r="P164" i="1"/>
  <c r="D170" i="1"/>
  <c r="M179" i="1"/>
  <c r="N179" i="1" s="1"/>
  <c r="N191" i="1"/>
  <c r="N192" i="1"/>
  <c r="AD164" i="1"/>
  <c r="Q172" i="1"/>
  <c r="R172" i="1" s="1"/>
  <c r="P172" i="1"/>
  <c r="M180" i="1"/>
  <c r="N194" i="1"/>
  <c r="AA161" i="1"/>
  <c r="AK161" i="1" s="1"/>
  <c r="AA167" i="1"/>
  <c r="AK167" i="1" s="1"/>
  <c r="D162" i="1"/>
  <c r="N162" i="1" s="1"/>
  <c r="S169" i="1"/>
  <c r="V172" i="1"/>
  <c r="AA172" i="1" s="1"/>
  <c r="AK172" i="1" s="1"/>
  <c r="AA176" i="1"/>
  <c r="S177" i="1"/>
  <c r="S185" i="1"/>
  <c r="P180" i="1"/>
  <c r="S180" i="1" s="1"/>
  <c r="P188" i="1"/>
  <c r="S188" i="1" s="1"/>
  <c r="P195" i="1"/>
  <c r="S195" i="1" s="1"/>
  <c r="P183" i="1"/>
  <c r="S183" i="1" s="1"/>
  <c r="P191" i="1"/>
  <c r="S191" i="1" s="1"/>
  <c r="P182" i="1"/>
  <c r="S182" i="1" s="1"/>
  <c r="P190" i="1"/>
  <c r="S190" i="1" s="1"/>
  <c r="AL190" i="1" s="1"/>
  <c r="AK136" i="1" l="1"/>
  <c r="N55" i="1"/>
  <c r="AK158" i="1"/>
  <c r="S155" i="1"/>
  <c r="AK153" i="1"/>
  <c r="AK42" i="1"/>
  <c r="N105" i="1"/>
  <c r="N8" i="1"/>
  <c r="N27" i="1"/>
  <c r="AL19" i="1"/>
  <c r="N190" i="1"/>
  <c r="N48" i="1"/>
  <c r="N139" i="1"/>
  <c r="N14" i="1"/>
  <c r="N134" i="1"/>
  <c r="AK122" i="1"/>
  <c r="AK71" i="1"/>
  <c r="AK83" i="1"/>
  <c r="AK63" i="1"/>
  <c r="N149" i="1"/>
  <c r="AK49" i="1"/>
  <c r="AL49" i="1" s="1"/>
  <c r="AK50" i="1"/>
  <c r="AL50" i="1" s="1"/>
  <c r="AL38" i="1"/>
  <c r="AK37" i="1"/>
  <c r="N152" i="1"/>
  <c r="N59" i="1"/>
  <c r="AL192" i="1"/>
  <c r="N173" i="1"/>
  <c r="AK186" i="1"/>
  <c r="N94" i="1"/>
  <c r="AL175" i="1"/>
  <c r="AK133" i="1"/>
  <c r="AK57" i="1"/>
  <c r="S31" i="1"/>
  <c r="AL66" i="1"/>
  <c r="N159" i="1"/>
  <c r="AK188" i="1"/>
  <c r="AL188" i="1" s="1"/>
  <c r="AL92" i="1"/>
  <c r="N147" i="1"/>
  <c r="AK119" i="1"/>
  <c r="N78" i="1"/>
  <c r="N64" i="1"/>
  <c r="AK59" i="1"/>
  <c r="N35" i="1"/>
  <c r="N174" i="1"/>
  <c r="AK193" i="1"/>
  <c r="AL193" i="1" s="1"/>
  <c r="N164" i="1"/>
  <c r="N101" i="1"/>
  <c r="N39" i="1"/>
  <c r="N32" i="1"/>
  <c r="N130" i="1"/>
  <c r="AK191" i="1"/>
  <c r="N148" i="1"/>
  <c r="N151" i="1"/>
  <c r="N20" i="1"/>
  <c r="AK5" i="1"/>
  <c r="AL5" i="1" s="1"/>
  <c r="AK176" i="1"/>
  <c r="AK140" i="1"/>
  <c r="AL140" i="1" s="1"/>
  <c r="AK115" i="1"/>
  <c r="N88" i="1"/>
  <c r="AL65" i="1"/>
  <c r="AK21" i="1"/>
  <c r="AL21" i="1" s="1"/>
  <c r="AK14" i="1"/>
  <c r="AK145" i="1"/>
  <c r="AL145" i="1" s="1"/>
  <c r="AK189" i="1"/>
  <c r="AL189" i="1" s="1"/>
  <c r="N123" i="1"/>
  <c r="N189" i="1"/>
  <c r="N118" i="1"/>
  <c r="AK89" i="1"/>
  <c r="AL69" i="1"/>
  <c r="AK67" i="1"/>
  <c r="N184" i="1"/>
  <c r="AK68" i="1"/>
  <c r="N171" i="1"/>
  <c r="AL127" i="1"/>
  <c r="AK41" i="1"/>
  <c r="AK143" i="1"/>
  <c r="N86" i="1"/>
  <c r="S161" i="1"/>
  <c r="AL161" i="1" s="1"/>
  <c r="AK114" i="1"/>
  <c r="AL114" i="1" s="1"/>
  <c r="N36" i="1"/>
  <c r="AL163" i="1"/>
  <c r="AK117" i="1"/>
  <c r="N72" i="1"/>
  <c r="N57" i="1"/>
  <c r="AL71" i="1"/>
  <c r="N180" i="1"/>
  <c r="AL41" i="1"/>
  <c r="AK72" i="1"/>
  <c r="AK52" i="1"/>
  <c r="AK147" i="1"/>
  <c r="AL61" i="1"/>
  <c r="AL10" i="1"/>
  <c r="S44" i="1"/>
  <c r="AL44" i="1" s="1"/>
  <c r="N108" i="1"/>
  <c r="AK36" i="1"/>
  <c r="AL184" i="1"/>
  <c r="S153" i="1"/>
  <c r="S103" i="1"/>
  <c r="AK55" i="1"/>
  <c r="AL55" i="1" s="1"/>
  <c r="N119" i="1"/>
  <c r="AL77" i="1"/>
  <c r="N98" i="1"/>
  <c r="N82" i="1"/>
  <c r="AL30" i="1"/>
  <c r="N89" i="1"/>
  <c r="AL42" i="1"/>
  <c r="N21" i="1"/>
  <c r="AK177" i="1"/>
  <c r="N103" i="1"/>
  <c r="N45" i="1"/>
  <c r="N160" i="1"/>
  <c r="S135" i="1"/>
  <c r="AL135" i="1" s="1"/>
  <c r="AK137" i="1"/>
  <c r="AL137" i="1" s="1"/>
  <c r="S120" i="1"/>
  <c r="AL37" i="1"/>
  <c r="N15" i="1"/>
  <c r="N16" i="1"/>
  <c r="S132" i="1"/>
  <c r="AL132" i="1" s="1"/>
  <c r="N110" i="1"/>
  <c r="AL67" i="1"/>
  <c r="AL8" i="1"/>
  <c r="AK141" i="1"/>
  <c r="N113" i="1"/>
  <c r="AK64" i="1"/>
  <c r="AL53" i="1"/>
  <c r="S40" i="1"/>
  <c r="AL170" i="1"/>
  <c r="AK187" i="1"/>
  <c r="AL187" i="1" s="1"/>
  <c r="AL89" i="1"/>
  <c r="N58" i="1"/>
  <c r="AK103" i="1"/>
  <c r="N71" i="1"/>
  <c r="AK58" i="1"/>
  <c r="AL58" i="1" s="1"/>
  <c r="AK60" i="1"/>
  <c r="AK32" i="1"/>
  <c r="AL182" i="1"/>
  <c r="AL183" i="1"/>
  <c r="AK148" i="1"/>
  <c r="N121" i="1"/>
  <c r="AK149" i="1"/>
  <c r="AK166" i="1"/>
  <c r="AL166" i="1" s="1"/>
  <c r="AL157" i="1"/>
  <c r="AK62" i="1"/>
  <c r="AL62" i="1" s="1"/>
  <c r="S186" i="1"/>
  <c r="AK81" i="1"/>
  <c r="AL81" i="1" s="1"/>
  <c r="AK179" i="1"/>
  <c r="AL179" i="1" s="1"/>
  <c r="S164" i="1"/>
  <c r="AL63" i="1"/>
  <c r="AK94" i="1"/>
  <c r="AL94" i="1" s="1"/>
  <c r="N54" i="1"/>
  <c r="N47" i="1"/>
  <c r="AK155" i="1"/>
  <c r="N74" i="1"/>
  <c r="N92" i="1"/>
  <c r="AK95" i="1"/>
  <c r="AL95" i="1" s="1"/>
  <c r="N53" i="1"/>
  <c r="S57" i="1"/>
  <c r="AL57" i="1" s="1"/>
  <c r="N109" i="1"/>
  <c r="AK131" i="1"/>
  <c r="AL131" i="1" s="1"/>
  <c r="N85" i="1"/>
  <c r="S150" i="1"/>
  <c r="N52" i="1"/>
  <c r="S78" i="1"/>
  <c r="AK9" i="1"/>
  <c r="AL9" i="1" s="1"/>
  <c r="AL186" i="1"/>
  <c r="N137" i="1"/>
  <c r="AL122" i="1"/>
  <c r="S105" i="1"/>
  <c r="S64" i="1"/>
  <c r="AL64" i="1" s="1"/>
  <c r="N30" i="1"/>
  <c r="N41" i="1"/>
  <c r="N167" i="1"/>
  <c r="AK130" i="1"/>
  <c r="N77" i="1"/>
  <c r="AL11" i="1"/>
  <c r="N5" i="1"/>
  <c r="AL178" i="1"/>
  <c r="AL181" i="1"/>
  <c r="AL158" i="1"/>
  <c r="AK101" i="1"/>
  <c r="AL101" i="1" s="1"/>
  <c r="S149" i="1"/>
  <c r="S46" i="1"/>
  <c r="AL46" i="1" s="1"/>
  <c r="AL153" i="1"/>
  <c r="AL168" i="1"/>
  <c r="AK106" i="1"/>
  <c r="AL106" i="1" s="1"/>
  <c r="S176" i="1"/>
  <c r="AL176" i="1" s="1"/>
  <c r="AK107" i="1"/>
  <c r="AL107" i="1" s="1"/>
  <c r="AK124" i="1"/>
  <c r="AL124" i="1" s="1"/>
  <c r="S84" i="1"/>
  <c r="S141" i="1"/>
  <c r="AL141" i="1" s="1"/>
  <c r="AK110" i="1"/>
  <c r="AL156" i="1"/>
  <c r="N178" i="1"/>
  <c r="AK91" i="1"/>
  <c r="AL91" i="1" s="1"/>
  <c r="N19" i="1"/>
  <c r="AL143" i="1"/>
  <c r="N67" i="1"/>
  <c r="AK24" i="1"/>
  <c r="AL24" i="1" s="1"/>
  <c r="N170" i="1"/>
  <c r="AL126" i="1"/>
  <c r="N81" i="1"/>
  <c r="AK18" i="1"/>
  <c r="AL18" i="1" s="1"/>
  <c r="AK194" i="1"/>
  <c r="AL194" i="1" s="1"/>
  <c r="N140" i="1"/>
  <c r="AK128" i="1"/>
  <c r="AL128" i="1" s="1"/>
  <c r="S99" i="1"/>
  <c r="AL99" i="1" s="1"/>
  <c r="AL103" i="1"/>
  <c r="N76" i="1"/>
  <c r="S60" i="1"/>
  <c r="AL60" i="1" s="1"/>
  <c r="AL51" i="1"/>
  <c r="AK34" i="1"/>
  <c r="AL34" i="1" s="1"/>
  <c r="N188" i="1"/>
  <c r="N150" i="1"/>
  <c r="AK70" i="1"/>
  <c r="AL70" i="1" s="1"/>
  <c r="S152" i="1"/>
  <c r="AL152" i="1" s="1"/>
  <c r="S119" i="1"/>
  <c r="AL119" i="1" s="1"/>
  <c r="AK78" i="1"/>
  <c r="S165" i="1"/>
  <c r="AL165" i="1" s="1"/>
  <c r="AK28" i="1"/>
  <c r="AL28" i="1" s="1"/>
  <c r="S52" i="1"/>
  <c r="AL52" i="1" s="1"/>
  <c r="N99" i="1"/>
  <c r="AL148" i="1"/>
  <c r="AK121" i="1"/>
  <c r="AK109" i="1"/>
  <c r="AL109" i="1" s="1"/>
  <c r="AK74" i="1"/>
  <c r="AL74" i="1" s="1"/>
  <c r="N129" i="1"/>
  <c r="AK169" i="1"/>
  <c r="AL169" i="1" s="1"/>
  <c r="AK142" i="1"/>
  <c r="AL142" i="1" s="1"/>
  <c r="AK98" i="1"/>
  <c r="AL98" i="1" s="1"/>
  <c r="AL75" i="1"/>
  <c r="AL14" i="1"/>
  <c r="AK84" i="1"/>
  <c r="AK56" i="1"/>
  <c r="N17" i="1"/>
  <c r="AK17" i="1"/>
  <c r="AL17" i="1" s="1"/>
  <c r="AK159" i="1"/>
  <c r="AL159" i="1" s="1"/>
  <c r="AL155" i="1"/>
  <c r="AL100" i="1"/>
  <c r="AL32" i="1"/>
  <c r="AL191" i="1"/>
  <c r="S160" i="1"/>
  <c r="AL160" i="1" s="1"/>
  <c r="AK85" i="1"/>
  <c r="S113" i="1"/>
  <c r="AL23" i="1"/>
  <c r="AL29" i="1"/>
  <c r="AL36" i="1"/>
  <c r="AL173" i="1"/>
  <c r="S151" i="1"/>
  <c r="N95" i="1"/>
  <c r="AK40" i="1"/>
  <c r="AK31" i="1"/>
  <c r="AL31" i="1" s="1"/>
  <c r="AL78" i="1"/>
  <c r="AL83" i="1"/>
  <c r="AL195" i="1"/>
  <c r="AL167" i="1"/>
  <c r="S172" i="1"/>
  <c r="AL172" i="1" s="1"/>
  <c r="AK185" i="1"/>
  <c r="AL185" i="1" s="1"/>
  <c r="AK162" i="1"/>
  <c r="AL162" i="1" s="1"/>
  <c r="N124" i="1"/>
  <c r="AK113" i="1"/>
  <c r="AK108" i="1"/>
  <c r="AL108" i="1" s="1"/>
  <c r="S93" i="1"/>
  <c r="AL93" i="1" s="1"/>
  <c r="AL59" i="1"/>
  <c r="AL73" i="1"/>
  <c r="N63" i="1"/>
  <c r="AK16" i="1"/>
  <c r="AL16" i="1" s="1"/>
  <c r="AK12" i="1"/>
  <c r="AL12" i="1" s="1"/>
  <c r="S130" i="1"/>
  <c r="AK82" i="1"/>
  <c r="AL82" i="1" s="1"/>
  <c r="AK76" i="1"/>
  <c r="AL76" i="1" s="1"/>
  <c r="AK15" i="1"/>
  <c r="AL15" i="1" s="1"/>
  <c r="S112" i="1"/>
  <c r="AL112" i="1" s="1"/>
  <c r="S117" i="1"/>
  <c r="AL117" i="1" s="1"/>
  <c r="AL97" i="1"/>
  <c r="N106" i="1"/>
  <c r="AL110" i="1"/>
  <c r="AK54" i="1"/>
  <c r="AL54" i="1" s="1"/>
  <c r="AK47" i="1"/>
  <c r="AL47" i="1" s="1"/>
  <c r="AL20" i="1"/>
  <c r="AL177" i="1"/>
  <c r="AL104" i="1"/>
  <c r="S88" i="1"/>
  <c r="AL88" i="1" s="1"/>
  <c r="S72" i="1"/>
  <c r="AL72" i="1" s="1"/>
  <c r="S68" i="1"/>
  <c r="AL68" i="1" s="1"/>
  <c r="AL39" i="1"/>
  <c r="S48" i="1"/>
  <c r="AL48" i="1" s="1"/>
  <c r="AL13" i="1"/>
  <c r="AL7" i="1"/>
  <c r="AL150" i="1"/>
  <c r="AK105" i="1"/>
  <c r="AL105" i="1" s="1"/>
  <c r="AK116" i="1"/>
  <c r="AL116" i="1" s="1"/>
  <c r="S96" i="1"/>
  <c r="AL96" i="1" s="1"/>
  <c r="S56" i="1"/>
  <c r="AL56" i="1" s="1"/>
  <c r="AK151" i="1"/>
  <c r="S133" i="1"/>
  <c r="AL133" i="1" s="1"/>
  <c r="AL146" i="1"/>
  <c r="S85" i="1"/>
  <c r="AK80" i="1"/>
  <c r="AL80" i="1" s="1"/>
  <c r="AL147" i="1"/>
  <c r="AL111" i="1"/>
  <c r="AK164" i="1"/>
  <c r="AL164" i="1" s="1"/>
  <c r="AK120" i="1"/>
  <c r="AL120" i="1" s="1"/>
  <c r="AL45" i="1"/>
  <c r="AL180" i="1"/>
  <c r="S174" i="1"/>
  <c r="AL174" i="1" s="1"/>
  <c r="AK139" i="1"/>
  <c r="AL136" i="1"/>
  <c r="S139" i="1"/>
  <c r="S125" i="1"/>
  <c r="AL125" i="1" s="1"/>
  <c r="AL115" i="1"/>
  <c r="S35" i="1"/>
  <c r="AL35" i="1" s="1"/>
  <c r="AL138" i="1"/>
  <c r="AL121" i="1"/>
  <c r="AL90" i="1"/>
  <c r="AL27" i="1"/>
  <c r="AL25" i="1"/>
  <c r="AL26" i="1"/>
  <c r="AL113" i="1" l="1"/>
  <c r="AL130" i="1"/>
  <c r="AL40" i="1"/>
  <c r="AL149" i="1"/>
  <c r="AL85" i="1"/>
  <c r="AL139" i="1"/>
  <c r="AL151" i="1"/>
  <c r="AL84" i="1"/>
</calcChain>
</file>

<file path=xl/sharedStrings.xml><?xml version="1.0" encoding="utf-8"?>
<sst xmlns="http://schemas.openxmlformats.org/spreadsheetml/2006/main" count="38" uniqueCount="37">
  <si>
    <t>Human Development Index</t>
  </si>
  <si>
    <t>Multidimensional Poverty Index</t>
  </si>
  <si>
    <t>Development &amp; Deprivation</t>
  </si>
  <si>
    <t>Gender Inequality Index</t>
  </si>
  <si>
    <t>Gini Index</t>
  </si>
  <si>
    <t>Inequality</t>
  </si>
  <si>
    <t>Total public Aid (M US$)</t>
  </si>
  <si>
    <t>Public Aid per capita (US$)</t>
  </si>
  <si>
    <t>Net ODA received (% of GNI)</t>
  </si>
  <si>
    <t>Volume of remittances</t>
  </si>
  <si>
    <t>Economic Dependency Index</t>
  </si>
  <si>
    <t>INFORM Socio-Economic Vulnerability</t>
  </si>
  <si>
    <t>Total Uprooted people (1,000 people)</t>
  </si>
  <si>
    <t>Uprooted people (total population)</t>
  </si>
  <si>
    <t>Total/Pop</t>
  </si>
  <si>
    <t>Total Uprooted people (percentage of the total population)</t>
  </si>
  <si>
    <t>Uprooted people</t>
  </si>
  <si>
    <t>Estimated number of people living with HIV - Adult (&gt;15) rate</t>
  </si>
  <si>
    <t>Number of new HIV infections per 1,000 uninfected population</t>
  </si>
  <si>
    <t>HIV</t>
  </si>
  <si>
    <t>Incidence of Tuberculosis</t>
  </si>
  <si>
    <t>Malaria incidence per 1,000 population at risk</t>
  </si>
  <si>
    <t>People requiring interventions against neglected tropical diseases (% of total population)</t>
  </si>
  <si>
    <t>People requiring interventions against neglected tropical diseases</t>
  </si>
  <si>
    <t>Health Conditions</t>
  </si>
  <si>
    <t>Child Mortality</t>
  </si>
  <si>
    <t>Malnutrition in children under 5</t>
  </si>
  <si>
    <t>Children Under 5</t>
  </si>
  <si>
    <t>Total affected by Natural Disasters last 3 years (1,000 people)</t>
  </si>
  <si>
    <t>Natural Disasters % of total pop</t>
  </si>
  <si>
    <t>Recent Shocks</t>
  </si>
  <si>
    <t>Food Availability Score</t>
  </si>
  <si>
    <t>Food Utilization Score</t>
  </si>
  <si>
    <t>Food Security</t>
  </si>
  <si>
    <t>Other Vulnerable Groups</t>
  </si>
  <si>
    <t>INFORM Vulnerable Groups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</si>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</sst>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"/>
    <numFmt numFmtId="166" formatCode="#,##0.0"/>
    <numFmt numFmtId="167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</cellStyleXfs>
  <cellXfs count="36">
    <xf numFmtId="0" fontId="0" fillId="0" borderId="0" xfId="0"/>
    <xf numFmtId="0" fontId="0" fillId="0" borderId="0" xfId="0" applyFill="1" applyBorder="1"/>
    <xf numFmtId="0" fontId="2" fillId="0" borderId="0" xfId="0" applyFont="1" applyFill="1" applyAlignment="1">
      <alignment horizontal="left" indent="1"/>
    </xf>
    <xf numFmtId="0" fontId="2" fillId="0" borderId="1" xfId="8" applyFont="1" applyFill="1" applyBorder="1" applyAlignment="1">
      <alignment horizontal="center" textRotation="90" wrapText="1"/>
    </xf>
    <xf numFmtId="0" fontId="4" fillId="0" borderId="2" xfId="9" applyFont="1" applyFill="1" applyBorder="1" applyAlignment="1">
      <alignment horizontal="center" textRotation="90" wrapText="1"/>
    </xf>
    <xf numFmtId="0" fontId="2" fillId="0" borderId="1" xfId="7" applyFont="1" applyFill="1" applyBorder="1" applyAlignment="1">
      <alignment horizontal="center" textRotation="90" wrapText="1"/>
    </xf>
    <xf numFmtId="3" fontId="2" fillId="0" borderId="1" xfId="7" applyNumberFormat="1" applyFont="1" applyFill="1" applyBorder="1" applyAlignment="1">
      <alignment horizontal="center" textRotation="90" wrapText="1"/>
    </xf>
    <xf numFmtId="0" fontId="2" fillId="0" borderId="2" xfId="8" applyFont="1" applyFill="1" applyBorder="1" applyAlignment="1">
      <alignment horizontal="center" textRotation="90" wrapText="1"/>
    </xf>
    <xf numFmtId="0" fontId="5" fillId="0" borderId="2" xfId="10" applyFont="1" applyFill="1" applyBorder="1" applyAlignment="1">
      <alignment horizontal="center" textRotation="90" wrapText="1"/>
    </xf>
    <xf numFmtId="0" fontId="4" fillId="0" borderId="2" xfId="6" applyFont="1" applyFill="1" applyBorder="1" applyAlignment="1">
      <alignment horizontal="center" textRotation="90" wrapText="1"/>
    </xf>
    <xf numFmtId="0" fontId="4" fillId="0" borderId="3" xfId="6" applyFont="1" applyFill="1" applyBorder="1" applyAlignment="1">
      <alignment horizontal="center" textRotation="90" wrapText="1"/>
    </xf>
    <xf numFmtId="0" fontId="5" fillId="0" borderId="3" xfId="10" applyFont="1" applyFill="1" applyBorder="1" applyAlignment="1">
      <alignment horizontal="center" textRotation="90" wrapText="1"/>
    </xf>
    <xf numFmtId="0" fontId="0" fillId="0" borderId="0" xfId="0" applyFill="1" applyAlignment="1">
      <alignment textRotation="90"/>
    </xf>
    <xf numFmtId="0" fontId="6" fillId="0" borderId="0" xfId="0" applyFont="1" applyFill="1"/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9" fontId="7" fillId="0" borderId="0" xfId="1" applyNumberFormat="1" applyFont="1" applyFill="1" applyAlignment="1">
      <alignment horizontal="center" vertical="center"/>
    </xf>
    <xf numFmtId="0" fontId="8" fillId="0" borderId="0" xfId="0" applyFont="1" applyFill="1"/>
    <xf numFmtId="9" fontId="7" fillId="0" borderId="0" xfId="1" applyFont="1" applyFill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left" indent="1"/>
    </xf>
    <xf numFmtId="165" fontId="2" fillId="0" borderId="5" xfId="8" applyNumberFormat="1" applyFont="1" applyFill="1" applyBorder="1" applyAlignment="1">
      <alignment horizontal="center" vertical="center"/>
    </xf>
    <xf numFmtId="165" fontId="2" fillId="0" borderId="6" xfId="8" applyNumberFormat="1" applyFont="1" applyFill="1" applyBorder="1" applyAlignment="1">
      <alignment horizontal="center" vertical="center"/>
    </xf>
    <xf numFmtId="165" fontId="4" fillId="0" borderId="6" xfId="9" applyNumberFormat="1" applyFont="1" applyFill="1" applyBorder="1" applyAlignment="1">
      <alignment horizontal="center" vertical="center"/>
    </xf>
    <xf numFmtId="3" fontId="2" fillId="0" borderId="6" xfId="7" applyNumberFormat="1" applyFont="1" applyFill="1" applyBorder="1" applyAlignment="1">
      <alignment horizontal="right" vertical="center"/>
    </xf>
    <xf numFmtId="165" fontId="4" fillId="0" borderId="6" xfId="10" applyNumberFormat="1" applyFont="1" applyFill="1" applyBorder="1" applyAlignment="1">
      <alignment horizontal="center" vertical="center"/>
    </xf>
    <xf numFmtId="166" fontId="2" fillId="0" borderId="6" xfId="7" applyNumberFormat="1" applyFont="1" applyFill="1" applyBorder="1" applyAlignment="1">
      <alignment horizontal="right" vertical="center"/>
    </xf>
    <xf numFmtId="10" fontId="2" fillId="0" borderId="6" xfId="7" applyNumberFormat="1" applyFont="1" applyFill="1" applyBorder="1" applyAlignment="1">
      <alignment horizontal="right" vertical="center"/>
    </xf>
    <xf numFmtId="165" fontId="4" fillId="0" borderId="6" xfId="6" applyNumberFormat="1" applyFont="1" applyFill="1" applyBorder="1" applyAlignment="1">
      <alignment horizontal="center" vertical="center"/>
    </xf>
    <xf numFmtId="167" fontId="2" fillId="0" borderId="6" xfId="1" applyNumberFormat="1" applyFont="1" applyFill="1" applyBorder="1" applyAlignment="1">
      <alignment horizontal="right" vertical="center"/>
    </xf>
    <xf numFmtId="165" fontId="5" fillId="0" borderId="6" xfId="10" applyNumberFormat="1" applyFont="1" applyFill="1" applyBorder="1" applyAlignment="1">
      <alignment horizontal="center" vertical="center"/>
    </xf>
    <xf numFmtId="0" fontId="1" fillId="0" borderId="0" xfId="4" applyFill="1" applyBorder="1"/>
    <xf numFmtId="0" fontId="9" fillId="0" borderId="0" xfId="3" applyFont="1" applyFill="1" applyBorder="1"/>
    <xf numFmtId="0" fontId="10" fillId="0" borderId="0" xfId="5" applyFont="1" applyFill="1" applyBorder="1"/>
    <xf numFmtId="0" fontId="10" fillId="0" borderId="0" xfId="2" applyFont="1" applyFill="1" applyBorder="1"/>
    <xf numFmtId="0" fontId="0" fillId="0" borderId="0" xfId="0" applyFill="1" applyBorder="1" applyAlignment="1">
      <alignment horizontal="center"/>
    </xf>
  </cellXfs>
  <cellStyles count="11">
    <cellStyle name="%20 - Vurgu1" xfId="3" builtinId="30"/>
    <cellStyle name="%20 - Vurgu5" xfId="7" builtinId="46"/>
    <cellStyle name="%40 - Vurgu1" xfId="4" builtinId="31"/>
    <cellStyle name="%40 - Vurgu5" xfId="8" builtinId="47"/>
    <cellStyle name="%60 - Vurgu1" xfId="5" builtinId="32"/>
    <cellStyle name="%60 - Vurgu5" xfId="9" builtinId="48"/>
    <cellStyle name="Normal" xfId="0" builtinId="0"/>
    <cellStyle name="Vurgu1" xfId="2" builtinId="29"/>
    <cellStyle name="Vurgu5" xfId="6" builtinId="45"/>
    <cellStyle name="Vurgu6" xfId="10" builtinId="49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zgiOzgen/Desktop/deneme/INFORM_Risk_2022_v06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FORM Risk 2022 (a-z)"/>
      <sheetName val="Hazard &amp; Exposure"/>
      <sheetName val="Vulnerability"/>
      <sheetName val="Lack of Coping Capacity"/>
      <sheetName val="Indicator Data"/>
      <sheetName val="Indicator Date"/>
      <sheetName val="Indicator Date hidden"/>
      <sheetName val="Indicator Date hidden2"/>
      <sheetName val="Indicator Source"/>
      <sheetName val="Indicator Data imputation"/>
      <sheetName val="Imputed and missing data hidden"/>
      <sheetName val="Lack of Reliability Index"/>
      <sheetName val="Indicator Metadata"/>
      <sheetName val="Regions"/>
    </sheetNames>
    <sheetDataSet>
      <sheetData sheetId="0"/>
      <sheetData sheetId="1"/>
      <sheetData sheetId="2"/>
      <sheetData sheetId="3"/>
      <sheetData sheetId="4"/>
      <sheetData sheetId="5">
        <row r="6">
          <cell r="A6" t="str">
            <v>Afghanistan</v>
          </cell>
          <cell r="AL6">
            <v>0.51099997758865401</v>
          </cell>
          <cell r="AM6">
            <v>0.27172123999999998</v>
          </cell>
          <cell r="AN6">
            <v>1952.9012029999999</v>
          </cell>
          <cell r="AO6">
            <v>2660.89</v>
          </cell>
          <cell r="AP6">
            <v>3021.06</v>
          </cell>
          <cell r="AQ6">
            <v>21.861505508422901</v>
          </cell>
          <cell r="AR6">
            <v>3.9830081462860099</v>
          </cell>
          <cell r="AS6">
            <v>60.299999237060497</v>
          </cell>
          <cell r="AT6">
            <v>19.100000381469702</v>
          </cell>
          <cell r="AU6">
            <v>189</v>
          </cell>
          <cell r="AV6">
            <v>0.10000000149011599</v>
          </cell>
          <cell r="AW6">
            <v>7.9999998211860698E-2</v>
          </cell>
          <cell r="AX6">
            <v>29.0058917999268</v>
          </cell>
          <cell r="AY6">
            <v>16222053</v>
          </cell>
          <cell r="AZ6">
            <v>0.65499997138977095</v>
          </cell>
          <cell r="BA6" t="str">
            <v>No data</v>
          </cell>
          <cell r="BB6">
            <v>130942</v>
          </cell>
          <cell r="BC6">
            <v>51817</v>
          </cell>
          <cell r="BD6">
            <v>11031698</v>
          </cell>
          <cell r="BE6">
            <v>4937277</v>
          </cell>
          <cell r="BF6">
            <v>72445</v>
          </cell>
          <cell r="BG6">
            <v>2311</v>
          </cell>
          <cell r="BH6">
            <v>106</v>
          </cell>
          <cell r="BI6">
            <v>25.6</v>
          </cell>
          <cell r="BZ6">
            <v>508.80841064453102</v>
          </cell>
          <cell r="CA6">
            <v>38928341</v>
          </cell>
        </row>
        <row r="7">
          <cell r="A7" t="str">
            <v>Albania</v>
          </cell>
          <cell r="AL7">
            <v>0.79500001668930098</v>
          </cell>
          <cell r="AM7">
            <v>2.7478799999999999E-3</v>
          </cell>
          <cell r="AN7">
            <v>16.907836</v>
          </cell>
          <cell r="AO7">
            <v>147.69</v>
          </cell>
          <cell r="AP7">
            <v>141.37</v>
          </cell>
          <cell r="AQ7">
            <v>0.188334330916405</v>
          </cell>
          <cell r="AR7">
            <v>9.9055767059326207</v>
          </cell>
          <cell r="AS7">
            <v>9.6999998092651403</v>
          </cell>
          <cell r="AT7">
            <v>1.5</v>
          </cell>
          <cell r="AU7">
            <v>16</v>
          </cell>
          <cell r="AV7">
            <v>0.10000000149011599</v>
          </cell>
          <cell r="AW7">
            <v>5.0000000745058101E-2</v>
          </cell>
          <cell r="AX7" t="str">
            <v>No data</v>
          </cell>
          <cell r="AY7">
            <v>0</v>
          </cell>
          <cell r="AZ7">
            <v>0.18099999427795399</v>
          </cell>
          <cell r="BA7">
            <v>33.200000762939503</v>
          </cell>
          <cell r="BB7">
            <v>207825</v>
          </cell>
          <cell r="BC7">
            <v>0</v>
          </cell>
          <cell r="BD7">
            <v>84</v>
          </cell>
          <cell r="BE7">
            <v>0</v>
          </cell>
          <cell r="BF7">
            <v>115</v>
          </cell>
          <cell r="BG7">
            <v>9</v>
          </cell>
          <cell r="BH7">
            <v>137</v>
          </cell>
          <cell r="BI7">
            <v>3.9</v>
          </cell>
          <cell r="BZ7">
            <v>5215.27685546875</v>
          </cell>
          <cell r="CA7">
            <v>2877800</v>
          </cell>
        </row>
        <row r="8">
          <cell r="A8" t="str">
            <v>Algeria</v>
          </cell>
          <cell r="AL8">
            <v>0.74800002574920699</v>
          </cell>
          <cell r="AM8">
            <v>8.1522599999999997E-3</v>
          </cell>
          <cell r="AN8">
            <v>66.205342000000002</v>
          </cell>
          <cell r="AO8">
            <v>88.94</v>
          </cell>
          <cell r="AP8">
            <v>115.03</v>
          </cell>
          <cell r="AQ8">
            <v>0.105249181389809</v>
          </cell>
          <cell r="AR8">
            <v>1.1588948965072601</v>
          </cell>
          <cell r="AS8">
            <v>23.299999237060501</v>
          </cell>
          <cell r="AT8">
            <v>3</v>
          </cell>
          <cell r="AU8">
            <v>61</v>
          </cell>
          <cell r="AV8">
            <v>0.10000000149011599</v>
          </cell>
          <cell r="AW8">
            <v>9.00000035762787E-2</v>
          </cell>
          <cell r="AX8" t="str">
            <v>No data</v>
          </cell>
          <cell r="AY8">
            <v>10339</v>
          </cell>
          <cell r="AZ8">
            <v>0.42899999022483798</v>
          </cell>
          <cell r="BA8">
            <v>27.600000381469702</v>
          </cell>
          <cell r="BB8">
            <v>125025</v>
          </cell>
          <cell r="BC8">
            <v>15000</v>
          </cell>
          <cell r="BD8">
            <v>2503</v>
          </cell>
          <cell r="BE8">
            <v>0</v>
          </cell>
          <cell r="BF8">
            <v>99795</v>
          </cell>
          <cell r="BG8">
            <v>5</v>
          </cell>
          <cell r="BH8">
            <v>151</v>
          </cell>
          <cell r="BI8">
            <v>2.4</v>
          </cell>
          <cell r="BZ8">
            <v>3310.38647460938</v>
          </cell>
          <cell r="CA8">
            <v>43851043</v>
          </cell>
        </row>
        <row r="9">
          <cell r="A9" t="str">
            <v>Angola</v>
          </cell>
          <cell r="AL9">
            <v>0.58099997043609597</v>
          </cell>
          <cell r="AM9">
            <v>0.28243506000000002</v>
          </cell>
          <cell r="AN9">
            <v>34.371423</v>
          </cell>
          <cell r="AO9">
            <v>68.040000000000006</v>
          </cell>
          <cell r="AP9">
            <v>51.53</v>
          </cell>
          <cell r="AQ9">
            <v>6.04877434670925E-2</v>
          </cell>
          <cell r="AR9">
            <v>1.2924810871481901E-2</v>
          </cell>
          <cell r="AS9">
            <v>74.699996948242202</v>
          </cell>
          <cell r="AT9">
            <v>19</v>
          </cell>
          <cell r="AU9">
            <v>351</v>
          </cell>
          <cell r="AV9">
            <v>1.8999999761581401</v>
          </cell>
          <cell r="AW9">
            <v>1.45000004768372</v>
          </cell>
          <cell r="AX9">
            <v>228.90895080566401</v>
          </cell>
          <cell r="AY9">
            <v>15362008</v>
          </cell>
          <cell r="AZ9">
            <v>0.53600001335143999</v>
          </cell>
          <cell r="BA9">
            <v>51.299999237060497</v>
          </cell>
          <cell r="BB9">
            <v>5330</v>
          </cell>
          <cell r="BC9">
            <v>20600</v>
          </cell>
          <cell r="BD9">
            <v>12770</v>
          </cell>
          <cell r="BE9">
            <v>0</v>
          </cell>
          <cell r="BF9">
            <v>70109</v>
          </cell>
          <cell r="BG9">
            <v>4639</v>
          </cell>
          <cell r="BH9">
            <v>116</v>
          </cell>
          <cell r="BI9">
            <v>17.3</v>
          </cell>
          <cell r="BZ9">
            <v>1895.77087402344</v>
          </cell>
          <cell r="CA9">
            <v>32866268</v>
          </cell>
        </row>
        <row r="10">
          <cell r="A10" t="str">
            <v>Antigua and Barbuda</v>
          </cell>
          <cell r="AL10">
            <v>0.77799999713897705</v>
          </cell>
          <cell r="AM10" t="str">
            <v>No data</v>
          </cell>
          <cell r="AN10">
            <v>0.83258600000000005</v>
          </cell>
          <cell r="AO10">
            <v>2.5499999999999998</v>
          </cell>
          <cell r="AP10">
            <v>2.85</v>
          </cell>
          <cell r="AQ10">
            <v>1.7636010646820099</v>
          </cell>
          <cell r="AR10">
            <v>1.7459346055984499</v>
          </cell>
          <cell r="AS10">
            <v>6.5999999046325701</v>
          </cell>
          <cell r="AT10" t="str">
            <v>No data</v>
          </cell>
          <cell r="AU10">
            <v>0</v>
          </cell>
          <cell r="AV10" t="str">
            <v>No data</v>
          </cell>
          <cell r="AW10" t="str">
            <v>No data</v>
          </cell>
          <cell r="AX10" t="str">
            <v>No data</v>
          </cell>
          <cell r="AY10">
            <v>1223</v>
          </cell>
          <cell r="AZ10" t="str">
            <v>No data</v>
          </cell>
          <cell r="BA10" t="str">
            <v>No data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100</v>
          </cell>
          <cell r="BI10">
            <v>16</v>
          </cell>
          <cell r="BZ10">
            <v>14449.99609375</v>
          </cell>
          <cell r="CA10">
            <v>97928</v>
          </cell>
        </row>
        <row r="11">
          <cell r="A11" t="str">
            <v>Argentina</v>
          </cell>
          <cell r="AL11">
            <v>0.84500002861022905</v>
          </cell>
          <cell r="AM11" t="str">
            <v>No data</v>
          </cell>
          <cell r="AN11">
            <v>23.672664999999999</v>
          </cell>
          <cell r="AO11">
            <v>-41.67</v>
          </cell>
          <cell r="AP11">
            <v>-93.61</v>
          </cell>
          <cell r="AQ11">
            <v>4.2679151520133001E-3</v>
          </cell>
          <cell r="AR11">
            <v>0.16506505012512199</v>
          </cell>
          <cell r="AS11">
            <v>9.3000001907348597</v>
          </cell>
          <cell r="AT11">
            <v>1.70000004768372</v>
          </cell>
          <cell r="AU11">
            <v>29</v>
          </cell>
          <cell r="AV11">
            <v>0.40000000596046398</v>
          </cell>
          <cell r="AW11">
            <v>0.239999994635582</v>
          </cell>
          <cell r="AX11" t="str">
            <v>No data</v>
          </cell>
          <cell r="AY11">
            <v>160777</v>
          </cell>
          <cell r="AZ11">
            <v>0.32800000905990601</v>
          </cell>
          <cell r="BA11">
            <v>42.900001525878899</v>
          </cell>
          <cell r="BB11">
            <v>70383</v>
          </cell>
          <cell r="BC11">
            <v>3250</v>
          </cell>
          <cell r="BD11">
            <v>3111</v>
          </cell>
          <cell r="BE11">
            <v>0</v>
          </cell>
          <cell r="BF11">
            <v>184880</v>
          </cell>
          <cell r="BG11">
            <v>5</v>
          </cell>
          <cell r="BH11">
            <v>136</v>
          </cell>
          <cell r="BI11">
            <v>3.9</v>
          </cell>
          <cell r="BZ11">
            <v>8441.919921875</v>
          </cell>
          <cell r="CA11">
            <v>45195777</v>
          </cell>
        </row>
        <row r="12">
          <cell r="A12" t="str">
            <v>Armenia</v>
          </cell>
          <cell r="AL12">
            <v>0.77600002288818404</v>
          </cell>
          <cell r="AM12">
            <v>6.7544999999999997E-4</v>
          </cell>
          <cell r="AN12">
            <v>21.108681000000001</v>
          </cell>
          <cell r="AO12">
            <v>127.95</v>
          </cell>
          <cell r="AP12">
            <v>118.75</v>
          </cell>
          <cell r="AQ12">
            <v>3.0195240974426301</v>
          </cell>
          <cell r="AR12">
            <v>10.493203163146999</v>
          </cell>
          <cell r="AS12">
            <v>11.800000190734901</v>
          </cell>
          <cell r="AT12">
            <v>2.5999999046325701</v>
          </cell>
          <cell r="AU12">
            <v>26</v>
          </cell>
          <cell r="AV12">
            <v>0.20000000298023199</v>
          </cell>
          <cell r="AW12">
            <v>0.10000000149011599</v>
          </cell>
          <cell r="AX12" t="str">
            <v>No data</v>
          </cell>
          <cell r="AY12">
            <v>17</v>
          </cell>
          <cell r="AZ12">
            <v>0.245000004768372</v>
          </cell>
          <cell r="BA12">
            <v>29.899999618530298</v>
          </cell>
          <cell r="BB12">
            <v>11700</v>
          </cell>
          <cell r="BC12">
            <v>2836</v>
          </cell>
          <cell r="BD12">
            <v>0</v>
          </cell>
          <cell r="BE12">
            <v>90640</v>
          </cell>
          <cell r="BF12">
            <v>108066</v>
          </cell>
          <cell r="BG12">
            <v>5</v>
          </cell>
          <cell r="BH12">
            <v>124</v>
          </cell>
          <cell r="BI12">
            <v>3.4</v>
          </cell>
          <cell r="BZ12">
            <v>4267.4521484375</v>
          </cell>
          <cell r="CA12">
            <v>2963234</v>
          </cell>
        </row>
        <row r="13">
          <cell r="A13" t="str">
            <v>Australia</v>
          </cell>
          <cell r="AL13">
            <v>0.94400000572204601</v>
          </cell>
          <cell r="AM13" t="str">
            <v>No data</v>
          </cell>
          <cell r="AN13">
            <v>-7.2128509999999997</v>
          </cell>
          <cell r="AO13">
            <v>0</v>
          </cell>
          <cell r="AP13">
            <v>0</v>
          </cell>
          <cell r="AQ13" t="str">
            <v>No data</v>
          </cell>
          <cell r="AR13">
            <v>8.9568533003330203E-2</v>
          </cell>
          <cell r="AS13">
            <v>3.5999999046325701</v>
          </cell>
          <cell r="AT13" t="str">
            <v>No data</v>
          </cell>
          <cell r="AU13">
            <v>6.9000000953674299</v>
          </cell>
          <cell r="AV13">
            <v>0.10000000149011599</v>
          </cell>
          <cell r="AW13">
            <v>5.9999998658895499E-2</v>
          </cell>
          <cell r="AX13" t="str">
            <v>No data</v>
          </cell>
          <cell r="AY13">
            <v>13700</v>
          </cell>
          <cell r="AZ13">
            <v>9.7000002861022894E-2</v>
          </cell>
          <cell r="BA13">
            <v>34.400001525878899</v>
          </cell>
          <cell r="BB13">
            <v>19410</v>
          </cell>
          <cell r="BC13">
            <v>0</v>
          </cell>
          <cell r="BD13">
            <v>15118</v>
          </cell>
          <cell r="BE13">
            <v>0</v>
          </cell>
          <cell r="BF13">
            <v>138252</v>
          </cell>
          <cell r="BG13">
            <v>0</v>
          </cell>
          <cell r="BH13">
            <v>136</v>
          </cell>
          <cell r="BI13">
            <v>2.4</v>
          </cell>
          <cell r="BZ13">
            <v>51812.15234375</v>
          </cell>
          <cell r="CA13">
            <v>25499881</v>
          </cell>
        </row>
        <row r="14">
          <cell r="A14" t="str">
            <v>Austria</v>
          </cell>
          <cell r="AL14">
            <v>0.92199999094009399</v>
          </cell>
          <cell r="AM14" t="str">
            <v>No data</v>
          </cell>
          <cell r="AN14">
            <v>0</v>
          </cell>
          <cell r="AO14">
            <v>0</v>
          </cell>
          <cell r="AP14">
            <v>0</v>
          </cell>
          <cell r="AQ14" t="str">
            <v>No data</v>
          </cell>
          <cell r="AR14">
            <v>0.72021758556366</v>
          </cell>
          <cell r="AS14">
            <v>3.5</v>
          </cell>
          <cell r="AT14" t="str">
            <v>No data</v>
          </cell>
          <cell r="AU14">
            <v>6.1999998092651403</v>
          </cell>
          <cell r="AV14" t="str">
            <v>No data</v>
          </cell>
          <cell r="AW14" t="str">
            <v>No data</v>
          </cell>
          <cell r="AX14" t="str">
            <v>No data</v>
          </cell>
          <cell r="AY14">
            <v>29</v>
          </cell>
          <cell r="AZ14">
            <v>6.8999998271465302E-2</v>
          </cell>
          <cell r="BA14">
            <v>30.799999237060501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162576</v>
          </cell>
          <cell r="BG14">
            <v>0</v>
          </cell>
          <cell r="BH14">
            <v>147</v>
          </cell>
          <cell r="BI14">
            <v>2.4</v>
          </cell>
          <cell r="BZ14">
            <v>48105.36328125</v>
          </cell>
          <cell r="CA14">
            <v>9006400</v>
          </cell>
        </row>
        <row r="15">
          <cell r="A15" t="str">
            <v>Azerbaijan</v>
          </cell>
          <cell r="AL15">
            <v>0.75599998235702504</v>
          </cell>
          <cell r="AM15" t="str">
            <v>No data</v>
          </cell>
          <cell r="AN15">
            <v>13.341362</v>
          </cell>
          <cell r="AO15">
            <v>102.81</v>
          </cell>
          <cell r="AP15">
            <v>130.9</v>
          </cell>
          <cell r="AQ15">
            <v>0.26235425472259499</v>
          </cell>
          <cell r="AR15">
            <v>3.2930767536163299</v>
          </cell>
          <cell r="AS15">
            <v>20.399999618530298</v>
          </cell>
          <cell r="AT15">
            <v>4.9000000953674299</v>
          </cell>
          <cell r="AU15">
            <v>60</v>
          </cell>
          <cell r="AV15">
            <v>0.10000000149011599</v>
          </cell>
          <cell r="AW15">
            <v>9.00000035762787E-2</v>
          </cell>
          <cell r="AX15" t="str">
            <v>No data</v>
          </cell>
          <cell r="AY15">
            <v>686000</v>
          </cell>
          <cell r="AZ15">
            <v>0.32300001382827798</v>
          </cell>
          <cell r="BA15" t="str">
            <v>No data</v>
          </cell>
          <cell r="BB15">
            <v>0</v>
          </cell>
          <cell r="BC15">
            <v>0</v>
          </cell>
          <cell r="BD15">
            <v>0</v>
          </cell>
          <cell r="BE15">
            <v>735000</v>
          </cell>
          <cell r="BF15">
            <v>1630</v>
          </cell>
          <cell r="BG15">
            <v>17</v>
          </cell>
          <cell r="BH15">
            <v>131</v>
          </cell>
          <cell r="BI15">
            <v>2.4</v>
          </cell>
          <cell r="BZ15">
            <v>4214.3115234375</v>
          </cell>
          <cell r="CA15">
            <v>10139175</v>
          </cell>
        </row>
        <row r="16">
          <cell r="A16" t="str">
            <v>Bahamas</v>
          </cell>
          <cell r="AL16">
            <v>0.81400001049041704</v>
          </cell>
          <cell r="AM16" t="str">
            <v>No data</v>
          </cell>
          <cell r="AN16">
            <v>35.199475999999997</v>
          </cell>
          <cell r="AO16">
            <v>0</v>
          </cell>
          <cell r="AP16">
            <v>0</v>
          </cell>
          <cell r="AQ16" t="str">
            <v>No data</v>
          </cell>
          <cell r="AR16" t="str">
            <v>No data</v>
          </cell>
          <cell r="AS16">
            <v>12.6000003814697</v>
          </cell>
          <cell r="AT16" t="str">
            <v>No data</v>
          </cell>
          <cell r="AU16">
            <v>15</v>
          </cell>
          <cell r="AV16" t="str">
            <v>No data</v>
          </cell>
          <cell r="AW16" t="str">
            <v>No data</v>
          </cell>
          <cell r="AX16" t="str">
            <v>No data</v>
          </cell>
          <cell r="AY16">
            <v>27</v>
          </cell>
          <cell r="AZ16">
            <v>0.34099999070167503</v>
          </cell>
          <cell r="BA16" t="str">
            <v>No data</v>
          </cell>
          <cell r="BB16">
            <v>15000</v>
          </cell>
          <cell r="BC16">
            <v>0</v>
          </cell>
          <cell r="BD16">
            <v>0</v>
          </cell>
          <cell r="BE16">
            <v>0</v>
          </cell>
          <cell r="BF16">
            <v>38</v>
          </cell>
          <cell r="BG16">
            <v>0</v>
          </cell>
          <cell r="BH16">
            <v>107</v>
          </cell>
          <cell r="BI16">
            <v>16</v>
          </cell>
          <cell r="BZ16">
            <v>28607.90234375</v>
          </cell>
          <cell r="CA16">
            <v>393248</v>
          </cell>
        </row>
        <row r="17">
          <cell r="A17" t="str">
            <v>Bahrain</v>
          </cell>
          <cell r="AL17">
            <v>0.85199999809265103</v>
          </cell>
          <cell r="AM17" t="str">
            <v>No data</v>
          </cell>
          <cell r="AN17">
            <v>0</v>
          </cell>
          <cell r="AO17">
            <v>0</v>
          </cell>
          <cell r="AP17">
            <v>0</v>
          </cell>
          <cell r="AQ17" t="str">
            <v>No data</v>
          </cell>
          <cell r="AR17" t="str">
            <v>No data</v>
          </cell>
          <cell r="AS17">
            <v>6.9000000953674299</v>
          </cell>
          <cell r="AT17" t="str">
            <v>No data</v>
          </cell>
          <cell r="AU17">
            <v>12</v>
          </cell>
          <cell r="AV17" t="str">
            <v>No data</v>
          </cell>
          <cell r="AW17" t="str">
            <v>No data</v>
          </cell>
          <cell r="AX17" t="str">
            <v>No data</v>
          </cell>
          <cell r="AY17">
            <v>5</v>
          </cell>
          <cell r="AZ17">
            <v>0.211999997496605</v>
          </cell>
          <cell r="BA17" t="str">
            <v>No data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360</v>
          </cell>
          <cell r="BG17">
            <v>20</v>
          </cell>
          <cell r="BH17">
            <v>124</v>
          </cell>
          <cell r="BI17">
            <v>14.6</v>
          </cell>
          <cell r="BZ17">
            <v>23443.435546875</v>
          </cell>
          <cell r="CA17">
            <v>1701583</v>
          </cell>
        </row>
        <row r="18">
          <cell r="A18" t="str">
            <v>Bangladesh</v>
          </cell>
          <cell r="AL18">
            <v>0.63200002908706698</v>
          </cell>
          <cell r="AM18">
            <v>0.10406029999999999</v>
          </cell>
          <cell r="AN18">
            <v>2020.8935610000001</v>
          </cell>
          <cell r="AO18">
            <v>2354.35</v>
          </cell>
          <cell r="AP18">
            <v>2521.46</v>
          </cell>
          <cell r="AQ18">
            <v>1.4145194292068499</v>
          </cell>
          <cell r="AR18">
            <v>6.7079191207885698</v>
          </cell>
          <cell r="AS18">
            <v>30.799999237060501</v>
          </cell>
          <cell r="AT18">
            <v>21.899999618530298</v>
          </cell>
          <cell r="AU18">
            <v>221</v>
          </cell>
          <cell r="AV18" t="str">
            <v>No data</v>
          </cell>
          <cell r="AW18" t="str">
            <v>No data</v>
          </cell>
          <cell r="AX18">
            <v>0.69273972511291504</v>
          </cell>
          <cell r="AY18">
            <v>56339394</v>
          </cell>
          <cell r="AZ18">
            <v>0.53700000047683705</v>
          </cell>
          <cell r="BA18">
            <v>32.400001525878899</v>
          </cell>
          <cell r="BB18">
            <v>7884067</v>
          </cell>
          <cell r="BC18">
            <v>8048271</v>
          </cell>
          <cell r="BD18">
            <v>1568744</v>
          </cell>
          <cell r="BE18">
            <v>427000</v>
          </cell>
          <cell r="BF18">
            <v>889738</v>
          </cell>
          <cell r="BG18">
            <v>0</v>
          </cell>
          <cell r="BH18">
            <v>114</v>
          </cell>
          <cell r="BI18">
            <v>9.6999999999999993</v>
          </cell>
          <cell r="BZ18">
            <v>1968.79223632813</v>
          </cell>
          <cell r="CA18">
            <v>164689383</v>
          </cell>
        </row>
        <row r="19">
          <cell r="A19" t="str">
            <v>Barbados</v>
          </cell>
          <cell r="AL19">
            <v>0.81400001049041704</v>
          </cell>
          <cell r="AM19">
            <v>8.5288599999999992E-3</v>
          </cell>
          <cell r="AN19">
            <v>1.910404</v>
          </cell>
          <cell r="AO19">
            <v>0</v>
          </cell>
          <cell r="AP19">
            <v>0</v>
          </cell>
          <cell r="AQ19" t="str">
            <v>No data</v>
          </cell>
          <cell r="AR19">
            <v>2.4812092781066899</v>
          </cell>
          <cell r="AS19">
            <v>12.699999809265099</v>
          </cell>
          <cell r="AT19">
            <v>3.5</v>
          </cell>
          <cell r="AU19">
            <v>0</v>
          </cell>
          <cell r="AV19">
            <v>0.80000001192092896</v>
          </cell>
          <cell r="AW19">
            <v>0.34000000357627902</v>
          </cell>
          <cell r="AX19" t="str">
            <v>No data</v>
          </cell>
          <cell r="AY19">
            <v>44</v>
          </cell>
          <cell r="AZ19">
            <v>0.25200000405311601</v>
          </cell>
          <cell r="BA19" t="str">
            <v>No data</v>
          </cell>
          <cell r="BB19">
            <v>0</v>
          </cell>
          <cell r="BC19">
            <v>0</v>
          </cell>
          <cell r="BD19">
            <v>3300</v>
          </cell>
          <cell r="BE19">
            <v>0</v>
          </cell>
          <cell r="BF19">
            <v>5</v>
          </cell>
          <cell r="BG19">
            <v>0</v>
          </cell>
          <cell r="BH19">
            <v>119</v>
          </cell>
          <cell r="BI19">
            <v>4.0999999999999996</v>
          </cell>
          <cell r="BZ19">
            <v>15191.1640625</v>
          </cell>
          <cell r="CA19">
            <v>287371</v>
          </cell>
        </row>
        <row r="20">
          <cell r="A20" t="str">
            <v>Belarus</v>
          </cell>
          <cell r="AL20">
            <v>0.82300001382827803</v>
          </cell>
          <cell r="AM20" t="str">
            <v>No data</v>
          </cell>
          <cell r="AN20">
            <v>3.9754559999999999</v>
          </cell>
          <cell r="AO20">
            <v>69.540000000000006</v>
          </cell>
          <cell r="AP20">
            <v>74.010000000000005</v>
          </cell>
          <cell r="AQ20">
            <v>0.34254929423332198</v>
          </cell>
          <cell r="AR20">
            <v>1.66317510604858</v>
          </cell>
          <cell r="AS20">
            <v>3.2000000476837198</v>
          </cell>
          <cell r="AT20" t="str">
            <v>No data</v>
          </cell>
          <cell r="AU20">
            <v>29</v>
          </cell>
          <cell r="AV20">
            <v>0.5</v>
          </cell>
          <cell r="AW20">
            <v>0.38999998569488498</v>
          </cell>
          <cell r="AX20" t="str">
            <v>No data</v>
          </cell>
          <cell r="AY20">
            <v>0</v>
          </cell>
          <cell r="AZ20">
            <v>0.118000000715256</v>
          </cell>
          <cell r="BA20">
            <v>25.299999237060501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3058</v>
          </cell>
          <cell r="BG20">
            <v>0</v>
          </cell>
          <cell r="BH20">
            <v>135</v>
          </cell>
          <cell r="BI20">
            <v>2.4</v>
          </cell>
          <cell r="BZ20">
            <v>6411.22802734375</v>
          </cell>
          <cell r="CA20">
            <v>9449321</v>
          </cell>
        </row>
        <row r="21">
          <cell r="A21" t="str">
            <v>Belgium</v>
          </cell>
          <cell r="AL21">
            <v>0.93099999427795399</v>
          </cell>
          <cell r="AM21" t="str">
            <v>No data</v>
          </cell>
          <cell r="AN21">
            <v>-10.290557</v>
          </cell>
          <cell r="AO21">
            <v>0</v>
          </cell>
          <cell r="AP21">
            <v>0</v>
          </cell>
          <cell r="AQ21" t="str">
            <v>No data</v>
          </cell>
          <cell r="AR21">
            <v>2.5460963249206499</v>
          </cell>
          <cell r="AS21">
            <v>3.4000000953674299</v>
          </cell>
          <cell r="AT21" t="str">
            <v>No data</v>
          </cell>
          <cell r="AU21">
            <v>8.8999996185302699</v>
          </cell>
          <cell r="AV21" t="str">
            <v>No data</v>
          </cell>
          <cell r="AW21" t="str">
            <v>No data</v>
          </cell>
          <cell r="AX21" t="str">
            <v>No data</v>
          </cell>
          <cell r="AY21">
            <v>22</v>
          </cell>
          <cell r="AZ21">
            <v>4.3000001460313797E-2</v>
          </cell>
          <cell r="BA21">
            <v>27.200000762939499</v>
          </cell>
          <cell r="BB21">
            <v>0</v>
          </cell>
          <cell r="BC21">
            <v>0</v>
          </cell>
          <cell r="BD21">
            <v>1950</v>
          </cell>
          <cell r="BE21">
            <v>0</v>
          </cell>
          <cell r="BF21">
            <v>94338</v>
          </cell>
          <cell r="BG21">
            <v>0</v>
          </cell>
          <cell r="BH21">
            <v>149</v>
          </cell>
          <cell r="BI21">
            <v>2.4</v>
          </cell>
          <cell r="BZ21">
            <v>44594.37890625</v>
          </cell>
          <cell r="CA21">
            <v>11589616</v>
          </cell>
        </row>
        <row r="22">
          <cell r="A22" t="str">
            <v>Belize</v>
          </cell>
          <cell r="AL22">
            <v>0.71600002050399802</v>
          </cell>
          <cell r="AM22">
            <v>1.7108829999999998E-2</v>
          </cell>
          <cell r="AN22">
            <v>2.293221</v>
          </cell>
          <cell r="AO22">
            <v>5.44</v>
          </cell>
          <cell r="AP22">
            <v>8.4</v>
          </cell>
          <cell r="AQ22">
            <v>2.0644457340240501</v>
          </cell>
          <cell r="AR22">
            <v>6.8426537513732901</v>
          </cell>
          <cell r="AS22">
            <v>12.300000190734901</v>
          </cell>
          <cell r="AT22">
            <v>4.5999999046325701</v>
          </cell>
          <cell r="AU22">
            <v>27</v>
          </cell>
          <cell r="AV22" t="str">
            <v>No data</v>
          </cell>
          <cell r="AW22" t="str">
            <v>No data</v>
          </cell>
          <cell r="AX22">
            <v>1.1349964886903799E-2</v>
          </cell>
          <cell r="AY22">
            <v>13317</v>
          </cell>
          <cell r="AZ22">
            <v>0.41499999165535001</v>
          </cell>
          <cell r="BA22" t="str">
            <v>No data</v>
          </cell>
          <cell r="BB22">
            <v>0</v>
          </cell>
          <cell r="BC22">
            <v>60000</v>
          </cell>
          <cell r="BD22">
            <v>0</v>
          </cell>
          <cell r="BE22">
            <v>0</v>
          </cell>
          <cell r="BF22">
            <v>2278</v>
          </cell>
          <cell r="BG22">
            <v>0</v>
          </cell>
          <cell r="BH22">
            <v>121</v>
          </cell>
          <cell r="BI22">
            <v>5.9</v>
          </cell>
          <cell r="BZ22">
            <v>4435.62109375</v>
          </cell>
          <cell r="CA22">
            <v>397621</v>
          </cell>
        </row>
        <row r="23">
          <cell r="A23" t="str">
            <v>Benin</v>
          </cell>
          <cell r="AL23">
            <v>0.54500001668930098</v>
          </cell>
          <cell r="AM23">
            <v>0.36767483000000001</v>
          </cell>
          <cell r="AN23">
            <v>13.912993999999999</v>
          </cell>
          <cell r="AO23">
            <v>267.20999999999998</v>
          </cell>
          <cell r="AP23">
            <v>296.38</v>
          </cell>
          <cell r="AQ23">
            <v>4.2265686988830602</v>
          </cell>
          <cell r="AR23">
            <v>1.31706595420837</v>
          </cell>
          <cell r="AS23">
            <v>90.300003051757798</v>
          </cell>
          <cell r="AT23">
            <v>16.799999237060501</v>
          </cell>
          <cell r="AU23">
            <v>55</v>
          </cell>
          <cell r="AV23">
            <v>1</v>
          </cell>
          <cell r="AW23">
            <v>0.519999980926514</v>
          </cell>
          <cell r="AX23">
            <v>386.182373046875</v>
          </cell>
          <cell r="AY23">
            <v>6070676</v>
          </cell>
          <cell r="AZ23">
            <v>0.61199998855590798</v>
          </cell>
          <cell r="BA23">
            <v>47.799999237060497</v>
          </cell>
          <cell r="BB23">
            <v>24</v>
          </cell>
          <cell r="BC23">
            <v>7000</v>
          </cell>
          <cell r="BD23">
            <v>0</v>
          </cell>
          <cell r="BE23">
            <v>3500</v>
          </cell>
          <cell r="BF23">
            <v>1865</v>
          </cell>
          <cell r="BG23">
            <v>10</v>
          </cell>
          <cell r="BH23">
            <v>124</v>
          </cell>
          <cell r="BI23">
            <v>7.6</v>
          </cell>
          <cell r="BZ23">
            <v>1291.041015625</v>
          </cell>
          <cell r="CA23">
            <v>12123198</v>
          </cell>
        </row>
        <row r="24">
          <cell r="A24" t="str">
            <v>Bhutan</v>
          </cell>
          <cell r="AL24">
            <v>0.653999984264374</v>
          </cell>
          <cell r="AM24">
            <v>0.17486399</v>
          </cell>
          <cell r="AN24">
            <v>7.8176639999999997</v>
          </cell>
          <cell r="AO24">
            <v>27.7</v>
          </cell>
          <cell r="AP24">
            <v>40.67</v>
          </cell>
          <cell r="AQ24">
            <v>7.8839659690856898</v>
          </cell>
          <cell r="AR24">
            <v>3.4630999565124498</v>
          </cell>
          <cell r="AS24">
            <v>28.5</v>
          </cell>
          <cell r="AT24">
            <v>12.699999809265099</v>
          </cell>
          <cell r="AU24">
            <v>165</v>
          </cell>
          <cell r="AV24" t="str">
            <v>No data</v>
          </cell>
          <cell r="AW24" t="str">
            <v>No data</v>
          </cell>
          <cell r="AX24">
            <v>1.07478154823184E-2</v>
          </cell>
          <cell r="AY24">
            <v>229846</v>
          </cell>
          <cell r="AZ24">
            <v>0.42100000381469699</v>
          </cell>
          <cell r="BA24">
            <v>37.400001525878899</v>
          </cell>
          <cell r="BB24">
            <v>0</v>
          </cell>
          <cell r="BC24">
            <v>0</v>
          </cell>
          <cell r="BD24">
            <v>502</v>
          </cell>
          <cell r="BE24">
            <v>0</v>
          </cell>
          <cell r="BF24">
            <v>0</v>
          </cell>
          <cell r="BG24">
            <v>0</v>
          </cell>
          <cell r="BH24">
            <v>113</v>
          </cell>
          <cell r="BI24">
            <v>14.1</v>
          </cell>
          <cell r="BZ24">
            <v>3122.3759765625</v>
          </cell>
          <cell r="CA24">
            <v>771612</v>
          </cell>
        </row>
        <row r="25">
          <cell r="A25" t="str">
            <v>Bolivia</v>
          </cell>
          <cell r="AL25">
            <v>0.71799999475479104</v>
          </cell>
          <cell r="AM25">
            <v>9.3749390000000002E-2</v>
          </cell>
          <cell r="AN25">
            <v>17.158584000000001</v>
          </cell>
          <cell r="AO25">
            <v>261.73</v>
          </cell>
          <cell r="AP25">
            <v>342.69</v>
          </cell>
          <cell r="AQ25">
            <v>1.7878046035766599</v>
          </cell>
          <cell r="AR25">
            <v>3.0583913326263401</v>
          </cell>
          <cell r="AS25">
            <v>26</v>
          </cell>
          <cell r="AT25">
            <v>3.4000000953674299</v>
          </cell>
          <cell r="AU25">
            <v>106</v>
          </cell>
          <cell r="AV25">
            <v>0.20000000298023199</v>
          </cell>
          <cell r="AW25">
            <v>0.140000000596046</v>
          </cell>
          <cell r="AX25">
            <v>1.40547311306</v>
          </cell>
          <cell r="AY25">
            <v>190910</v>
          </cell>
          <cell r="AZ25">
            <v>0.41699999570846602</v>
          </cell>
          <cell r="BA25">
            <v>41.599998474121101</v>
          </cell>
          <cell r="BB25">
            <v>352540</v>
          </cell>
          <cell r="BC25">
            <v>7511</v>
          </cell>
          <cell r="BD25">
            <v>243472</v>
          </cell>
          <cell r="BE25">
            <v>0</v>
          </cell>
          <cell r="BF25">
            <v>10870</v>
          </cell>
          <cell r="BG25">
            <v>5</v>
          </cell>
          <cell r="BH25">
            <v>109</v>
          </cell>
          <cell r="BI25">
            <v>12.6</v>
          </cell>
          <cell r="BZ25">
            <v>3143.04541015625</v>
          </cell>
          <cell r="CA25">
            <v>11673029</v>
          </cell>
        </row>
        <row r="26">
          <cell r="A26" t="str">
            <v>Bosnia and Herzegovina</v>
          </cell>
          <cell r="AL26">
            <v>0.77999997138977095</v>
          </cell>
          <cell r="AM26">
            <v>8.3075000000000006E-3</v>
          </cell>
          <cell r="AN26">
            <v>41.962578000000001</v>
          </cell>
          <cell r="AO26">
            <v>182.84</v>
          </cell>
          <cell r="AP26">
            <v>178.83</v>
          </cell>
          <cell r="AQ26">
            <v>2.3006672859191899</v>
          </cell>
          <cell r="AR26">
            <v>9.1538219451904297</v>
          </cell>
          <cell r="AS26">
            <v>5.9000000953674299</v>
          </cell>
          <cell r="AT26">
            <v>1.6000000238418599</v>
          </cell>
          <cell r="AU26">
            <v>27</v>
          </cell>
          <cell r="AV26" t="str">
            <v>No data</v>
          </cell>
          <cell r="AW26" t="str">
            <v>No data</v>
          </cell>
          <cell r="AX26" t="str">
            <v>No data</v>
          </cell>
          <cell r="AY26">
            <v>0</v>
          </cell>
          <cell r="AZ26">
            <v>0.149000003933907</v>
          </cell>
          <cell r="BA26">
            <v>33</v>
          </cell>
          <cell r="BB26">
            <v>759</v>
          </cell>
          <cell r="BC26">
            <v>15000</v>
          </cell>
          <cell r="BD26">
            <v>0</v>
          </cell>
          <cell r="BE26">
            <v>99000</v>
          </cell>
          <cell r="BF26">
            <v>5513</v>
          </cell>
          <cell r="BG26">
            <v>5</v>
          </cell>
          <cell r="BH26">
            <v>133</v>
          </cell>
          <cell r="BI26">
            <v>2.4</v>
          </cell>
          <cell r="BZ26">
            <v>6031.556640625</v>
          </cell>
          <cell r="CA26">
            <v>3280815</v>
          </cell>
        </row>
        <row r="27">
          <cell r="A27" t="str">
            <v>Botswana</v>
          </cell>
          <cell r="AL27">
            <v>0.73500001430511497</v>
          </cell>
          <cell r="AM27">
            <v>7.26387E-2</v>
          </cell>
          <cell r="AN27">
            <v>6.7962740000000004</v>
          </cell>
          <cell r="AO27">
            <v>68.290000000000006</v>
          </cell>
          <cell r="AP27">
            <v>54.4</v>
          </cell>
          <cell r="AQ27">
            <v>0.40580210089683499</v>
          </cell>
          <cell r="AR27">
            <v>0.29218930006027199</v>
          </cell>
          <cell r="AS27">
            <v>41.599998474121101</v>
          </cell>
          <cell r="AT27" t="str">
            <v>No data</v>
          </cell>
          <cell r="AU27">
            <v>253</v>
          </cell>
          <cell r="AV27">
            <v>20.700000762939499</v>
          </cell>
          <cell r="AW27">
            <v>8.2299995422363299</v>
          </cell>
          <cell r="AX27">
            <v>0.58819556236267101</v>
          </cell>
          <cell r="AY27">
            <v>238203</v>
          </cell>
          <cell r="AZ27">
            <v>0.46500000357627902</v>
          </cell>
          <cell r="BA27">
            <v>53.299999237060497</v>
          </cell>
          <cell r="BB27">
            <v>38000</v>
          </cell>
          <cell r="BC27">
            <v>0</v>
          </cell>
          <cell r="BD27">
            <v>0</v>
          </cell>
          <cell r="BE27">
            <v>0</v>
          </cell>
          <cell r="BF27">
            <v>1059</v>
          </cell>
          <cell r="BG27">
            <v>0</v>
          </cell>
          <cell r="BH27">
            <v>102</v>
          </cell>
          <cell r="BI27">
            <v>29.3</v>
          </cell>
          <cell r="BZ27">
            <v>6710.990234375</v>
          </cell>
          <cell r="CA27">
            <v>2351625</v>
          </cell>
        </row>
        <row r="28">
          <cell r="A28" t="str">
            <v>Brazil</v>
          </cell>
          <cell r="AL28">
            <v>0.76499998569488503</v>
          </cell>
          <cell r="AM28">
            <v>1.6346039999999999E-2</v>
          </cell>
          <cell r="AN28">
            <v>146.08760799999999</v>
          </cell>
          <cell r="AO28">
            <v>339.59</v>
          </cell>
          <cell r="AP28">
            <v>270.76</v>
          </cell>
          <cell r="AQ28">
            <v>1.5881147235631901E-2</v>
          </cell>
          <cell r="AR28">
            <v>0.246842756867409</v>
          </cell>
          <cell r="AS28">
            <v>13.8999996185303</v>
          </cell>
          <cell r="AT28" t="str">
            <v>No data</v>
          </cell>
          <cell r="AU28">
            <v>46</v>
          </cell>
          <cell r="AV28">
            <v>0.5</v>
          </cell>
          <cell r="AW28" t="str">
            <v>No data</v>
          </cell>
          <cell r="AX28">
            <v>5.1243734359741202</v>
          </cell>
          <cell r="AY28">
            <v>9560959</v>
          </cell>
          <cell r="AZ28">
            <v>0.40799999237060502</v>
          </cell>
          <cell r="BA28">
            <v>53.400001525878899</v>
          </cell>
          <cell r="BB28">
            <v>46778</v>
          </cell>
          <cell r="BC28">
            <v>18280</v>
          </cell>
          <cell r="BD28">
            <v>571884</v>
          </cell>
          <cell r="BE28">
            <v>0</v>
          </cell>
          <cell r="BF28">
            <v>420191</v>
          </cell>
          <cell r="BG28">
            <v>0</v>
          </cell>
          <cell r="BH28">
            <v>134</v>
          </cell>
          <cell r="BI28">
            <v>2.4</v>
          </cell>
          <cell r="BZ28">
            <v>6796.8447265625</v>
          </cell>
          <cell r="CA28">
            <v>212559409</v>
          </cell>
        </row>
        <row r="29">
          <cell r="A29" t="str">
            <v>Brunei Darussalam</v>
          </cell>
          <cell r="AL29">
            <v>0.83799999952316295</v>
          </cell>
          <cell r="AM29" t="str">
            <v>No data</v>
          </cell>
          <cell r="AN29">
            <v>0</v>
          </cell>
          <cell r="AO29">
            <v>0</v>
          </cell>
          <cell r="AP29">
            <v>0</v>
          </cell>
          <cell r="AQ29" t="str">
            <v>No data</v>
          </cell>
          <cell r="AR29" t="str">
            <v>No data</v>
          </cell>
          <cell r="AS29">
            <v>11.3999996185303</v>
          </cell>
          <cell r="AT29" t="str">
            <v>No data</v>
          </cell>
          <cell r="AU29">
            <v>64</v>
          </cell>
          <cell r="AV29" t="str">
            <v>No data</v>
          </cell>
          <cell r="AW29" t="str">
            <v>No data</v>
          </cell>
          <cell r="AX29" t="str">
            <v>No data</v>
          </cell>
          <cell r="AY29">
            <v>0</v>
          </cell>
          <cell r="AZ29">
            <v>0.25499999523162797</v>
          </cell>
          <cell r="BA29" t="str">
            <v>No data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129</v>
          </cell>
          <cell r="BI29">
            <v>2.4</v>
          </cell>
          <cell r="BZ29">
            <v>27466.33984375</v>
          </cell>
          <cell r="CA29">
            <v>437483</v>
          </cell>
        </row>
        <row r="30">
          <cell r="A30" t="str">
            <v>Bulgaria</v>
          </cell>
          <cell r="AL30">
            <v>0.81599998474121105</v>
          </cell>
          <cell r="AM30" t="str">
            <v>No data</v>
          </cell>
          <cell r="AN30">
            <v>1.469892</v>
          </cell>
          <cell r="AO30">
            <v>0</v>
          </cell>
          <cell r="AP30">
            <v>0</v>
          </cell>
          <cell r="AQ30" t="str">
            <v>No data</v>
          </cell>
          <cell r="AR30">
            <v>1.3818372488021899</v>
          </cell>
          <cell r="AS30">
            <v>6.6999998092651403</v>
          </cell>
          <cell r="AT30">
            <v>1.8999999761581401</v>
          </cell>
          <cell r="AU30">
            <v>21</v>
          </cell>
          <cell r="AV30">
            <v>0.10000000149011599</v>
          </cell>
          <cell r="AW30">
            <v>7.9999998211860698E-2</v>
          </cell>
          <cell r="AX30" t="str">
            <v>No data</v>
          </cell>
          <cell r="AY30">
            <v>193</v>
          </cell>
          <cell r="AZ30">
            <v>0.206000000238419</v>
          </cell>
          <cell r="BA30">
            <v>41.299999237060497</v>
          </cell>
          <cell r="BB30">
            <v>0</v>
          </cell>
          <cell r="BC30">
            <v>0</v>
          </cell>
          <cell r="BD30">
            <v>525</v>
          </cell>
          <cell r="BE30">
            <v>0</v>
          </cell>
          <cell r="BF30">
            <v>23106</v>
          </cell>
          <cell r="BG30">
            <v>0</v>
          </cell>
          <cell r="BH30">
            <v>115</v>
          </cell>
          <cell r="BI30">
            <v>3</v>
          </cell>
          <cell r="BZ30">
            <v>9975.7802734375</v>
          </cell>
          <cell r="CA30">
            <v>6948445</v>
          </cell>
        </row>
        <row r="31">
          <cell r="A31" t="str">
            <v>Burkina Faso</v>
          </cell>
          <cell r="AL31">
            <v>0.451999992132187</v>
          </cell>
          <cell r="AM31">
            <v>0.51905924000000003</v>
          </cell>
          <cell r="AN31">
            <v>631.73056299999996</v>
          </cell>
          <cell r="AO31">
            <v>437.65</v>
          </cell>
          <cell r="AP31">
            <v>543.1</v>
          </cell>
          <cell r="AQ31">
            <v>7.4955935478210396</v>
          </cell>
          <cell r="AR31">
            <v>2.6753180027008101</v>
          </cell>
          <cell r="AS31">
            <v>87.5</v>
          </cell>
          <cell r="AT31">
            <v>17.700000762939499</v>
          </cell>
          <cell r="AU31">
            <v>47</v>
          </cell>
          <cell r="AV31">
            <v>0.69999998807907104</v>
          </cell>
          <cell r="AW31">
            <v>0.18999999761581399</v>
          </cell>
          <cell r="AX31">
            <v>398.73370361328102</v>
          </cell>
          <cell r="AY31">
            <v>3652080</v>
          </cell>
          <cell r="AZ31">
            <v>0.59399998188018799</v>
          </cell>
          <cell r="BA31">
            <v>35.299999237060497</v>
          </cell>
          <cell r="BB31">
            <v>0</v>
          </cell>
          <cell r="BC31">
            <v>2939043</v>
          </cell>
          <cell r="BD31">
            <v>0</v>
          </cell>
          <cell r="BE31">
            <v>1368164</v>
          </cell>
          <cell r="BF31">
            <v>20282</v>
          </cell>
          <cell r="BG31">
            <v>0</v>
          </cell>
          <cell r="BH31">
            <v>124</v>
          </cell>
          <cell r="BI31">
            <v>14.4</v>
          </cell>
          <cell r="BZ31">
            <v>830.92517089843795</v>
          </cell>
          <cell r="CA31">
            <v>20903278</v>
          </cell>
        </row>
        <row r="32">
          <cell r="A32" t="str">
            <v>Burundi</v>
          </cell>
          <cell r="AL32">
            <v>0.43299999833107</v>
          </cell>
          <cell r="AM32">
            <v>0.40317395</v>
          </cell>
          <cell r="AN32">
            <v>248.736133</v>
          </cell>
          <cell r="AO32">
            <v>216.9</v>
          </cell>
          <cell r="AP32">
            <v>206.95</v>
          </cell>
          <cell r="AQ32">
            <v>19.504467010498001</v>
          </cell>
          <cell r="AR32">
            <v>1.40049147605896</v>
          </cell>
          <cell r="AS32">
            <v>56.5</v>
          </cell>
          <cell r="AT32">
            <v>27.200000762939499</v>
          </cell>
          <cell r="AU32">
            <v>107</v>
          </cell>
          <cell r="AV32">
            <v>1</v>
          </cell>
          <cell r="AW32">
            <v>0.20000000298023199</v>
          </cell>
          <cell r="AX32">
            <v>250.27249145507801</v>
          </cell>
          <cell r="AY32">
            <v>3418124</v>
          </cell>
          <cell r="AZ32">
            <v>0.50400000810623202</v>
          </cell>
          <cell r="BA32">
            <v>38.599998474121101</v>
          </cell>
          <cell r="BB32">
            <v>13715</v>
          </cell>
          <cell r="BC32">
            <v>41762</v>
          </cell>
          <cell r="BD32">
            <v>40000</v>
          </cell>
          <cell r="BE32">
            <v>22000</v>
          </cell>
          <cell r="BF32">
            <v>80599</v>
          </cell>
          <cell r="BG32">
            <v>40852</v>
          </cell>
          <cell r="BH32">
            <v>96</v>
          </cell>
          <cell r="BI32">
            <v>26.6</v>
          </cell>
          <cell r="BZ32">
            <v>274.009521484375</v>
          </cell>
          <cell r="CA32">
            <v>11890781</v>
          </cell>
        </row>
        <row r="33">
          <cell r="A33" t="str">
            <v>Cabo Verde</v>
          </cell>
          <cell r="AL33">
            <v>0.66500002145767201</v>
          </cell>
          <cell r="AM33" t="str">
            <v>No data</v>
          </cell>
          <cell r="AN33">
            <v>0.76111600000000001</v>
          </cell>
          <cell r="AO33">
            <v>56.02</v>
          </cell>
          <cell r="AP33">
            <v>58.18</v>
          </cell>
          <cell r="AQ33">
            <v>7.8650960922241202</v>
          </cell>
          <cell r="AR33">
            <v>14.296470642089799</v>
          </cell>
          <cell r="AS33">
            <v>14.8999996185303</v>
          </cell>
          <cell r="AT33" t="str">
            <v>No data</v>
          </cell>
          <cell r="AU33">
            <v>46</v>
          </cell>
          <cell r="AV33">
            <v>0.60000002384185802</v>
          </cell>
          <cell r="AW33">
            <v>0.28999999165535001</v>
          </cell>
          <cell r="AX33">
            <v>1.4146472327411201E-2</v>
          </cell>
          <cell r="AY33">
            <v>137073</v>
          </cell>
          <cell r="AZ33">
            <v>0.39700001478195202</v>
          </cell>
          <cell r="BA33">
            <v>42.400001525878899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107</v>
          </cell>
          <cell r="BI33">
            <v>15.4</v>
          </cell>
          <cell r="BZ33">
            <v>3064.2724609375</v>
          </cell>
          <cell r="CA33">
            <v>555988</v>
          </cell>
        </row>
        <row r="34">
          <cell r="A34" t="str">
            <v>Cambodia</v>
          </cell>
          <cell r="AL34">
            <v>0.59399998188018799</v>
          </cell>
          <cell r="AM34">
            <v>0.17034811999999999</v>
          </cell>
          <cell r="AN34">
            <v>67.582128999999995</v>
          </cell>
          <cell r="AO34">
            <v>546.01</v>
          </cell>
          <cell r="AP34">
            <v>638.16999999999996</v>
          </cell>
          <cell r="AQ34">
            <v>3.8552341461181601</v>
          </cell>
          <cell r="AR34">
            <v>5.0292129516601598</v>
          </cell>
          <cell r="AS34">
            <v>26.600000381469702</v>
          </cell>
          <cell r="AT34">
            <v>24.100000381469702</v>
          </cell>
          <cell r="AU34">
            <v>287</v>
          </cell>
          <cell r="AV34">
            <v>0.5</v>
          </cell>
          <cell r="AW34">
            <v>7.9999998211860698E-2</v>
          </cell>
          <cell r="AX34">
            <v>23.692943572998001</v>
          </cell>
          <cell r="AY34">
            <v>5068956</v>
          </cell>
          <cell r="AZ34">
            <v>0.47400000691413902</v>
          </cell>
          <cell r="BA34" t="str">
            <v>No data</v>
          </cell>
          <cell r="BB34">
            <v>435000</v>
          </cell>
          <cell r="BC34">
            <v>759360</v>
          </cell>
          <cell r="BD34">
            <v>0</v>
          </cell>
          <cell r="BE34">
            <v>0</v>
          </cell>
          <cell r="BF34">
            <v>12</v>
          </cell>
          <cell r="BG34">
            <v>10</v>
          </cell>
          <cell r="BH34">
            <v>120</v>
          </cell>
          <cell r="BI34">
            <v>6.2</v>
          </cell>
          <cell r="BZ34">
            <v>1512.72778320313</v>
          </cell>
          <cell r="CA34">
            <v>16718971</v>
          </cell>
        </row>
        <row r="35">
          <cell r="A35" t="str">
            <v>Cameroon</v>
          </cell>
          <cell r="AL35">
            <v>0.56300002336502097</v>
          </cell>
          <cell r="AM35">
            <v>0.24268993999999999</v>
          </cell>
          <cell r="AN35">
            <v>547.88943600000005</v>
          </cell>
          <cell r="AO35">
            <v>648.66999999999996</v>
          </cell>
          <cell r="AP35">
            <v>682.94</v>
          </cell>
          <cell r="AQ35">
            <v>3.4898769855499299</v>
          </cell>
          <cell r="AR35">
            <v>0.85339421033859297</v>
          </cell>
          <cell r="AS35">
            <v>74.800003051757798</v>
          </cell>
          <cell r="AT35">
            <v>11</v>
          </cell>
          <cell r="AU35">
            <v>179</v>
          </cell>
          <cell r="AV35">
            <v>3.0999999046325701</v>
          </cell>
          <cell r="AW35">
            <v>1.1000000238418599</v>
          </cell>
          <cell r="AX35">
            <v>246.98959350585901</v>
          </cell>
          <cell r="AY35">
            <v>16891418</v>
          </cell>
          <cell r="AZ35">
            <v>0.56000000238418601</v>
          </cell>
          <cell r="BA35">
            <v>46.599998474121101</v>
          </cell>
          <cell r="BB35">
            <v>0</v>
          </cell>
          <cell r="BC35">
            <v>26402</v>
          </cell>
          <cell r="BD35">
            <v>0</v>
          </cell>
          <cell r="BE35">
            <v>1003000</v>
          </cell>
          <cell r="BF35">
            <v>451750</v>
          </cell>
          <cell r="BG35">
            <v>18279</v>
          </cell>
          <cell r="BH35">
            <v>124</v>
          </cell>
          <cell r="BI35">
            <v>5.3</v>
          </cell>
          <cell r="BZ35">
            <v>1499.37280273438</v>
          </cell>
          <cell r="CA35">
            <v>26545864</v>
          </cell>
        </row>
        <row r="36">
          <cell r="A36" t="str">
            <v>Canada</v>
          </cell>
          <cell r="AL36">
            <v>0.92900002002716098</v>
          </cell>
          <cell r="AM36" t="str">
            <v>No data</v>
          </cell>
          <cell r="AN36">
            <v>-4.923921</v>
          </cell>
          <cell r="AO36">
            <v>0</v>
          </cell>
          <cell r="AP36">
            <v>0</v>
          </cell>
          <cell r="AQ36">
            <v>0</v>
          </cell>
          <cell r="AR36">
            <v>5.5423770099878297E-2</v>
          </cell>
          <cell r="AS36">
            <v>4.9000000953674299</v>
          </cell>
          <cell r="AT36" t="str">
            <v>No data</v>
          </cell>
          <cell r="AU36">
            <v>5.5</v>
          </cell>
          <cell r="AV36" t="str">
            <v>No data</v>
          </cell>
          <cell r="AW36" t="str">
            <v>No data</v>
          </cell>
          <cell r="AX36" t="str">
            <v>No data</v>
          </cell>
          <cell r="AY36">
            <v>0</v>
          </cell>
          <cell r="AZ36">
            <v>7.9999998211860698E-2</v>
          </cell>
          <cell r="BA36">
            <v>33.299999237060497</v>
          </cell>
          <cell r="BB36">
            <v>19500</v>
          </cell>
          <cell r="BC36">
            <v>72936</v>
          </cell>
          <cell r="BD36">
            <v>552</v>
          </cell>
          <cell r="BE36">
            <v>0</v>
          </cell>
          <cell r="BF36">
            <v>194616</v>
          </cell>
          <cell r="BG36">
            <v>0</v>
          </cell>
          <cell r="BH36">
            <v>145</v>
          </cell>
          <cell r="BI36">
            <v>2.4</v>
          </cell>
          <cell r="BZ36">
            <v>43241.6171875</v>
          </cell>
          <cell r="CA36">
            <v>37742157</v>
          </cell>
        </row>
        <row r="37">
          <cell r="A37" t="str">
            <v>Central African Republic</v>
          </cell>
          <cell r="AL37">
            <v>0.39700001478195202</v>
          </cell>
          <cell r="AM37">
            <v>0.46486375000000002</v>
          </cell>
          <cell r="AN37">
            <v>1108.5758269999999</v>
          </cell>
          <cell r="AO37">
            <v>280.20999999999998</v>
          </cell>
          <cell r="AP37">
            <v>319.29000000000002</v>
          </cell>
          <cell r="AQ37">
            <v>31.594408035278299</v>
          </cell>
          <cell r="AR37">
            <v>0</v>
          </cell>
          <cell r="AS37">
            <v>110.09999847412099</v>
          </cell>
          <cell r="AT37">
            <v>20.799999237060501</v>
          </cell>
          <cell r="AU37">
            <v>540</v>
          </cell>
          <cell r="AV37">
            <v>3.5</v>
          </cell>
          <cell r="AW37">
            <v>2</v>
          </cell>
          <cell r="AX37">
            <v>347.32699584960898</v>
          </cell>
          <cell r="AY37">
            <v>4442825</v>
          </cell>
          <cell r="AZ37">
            <v>0.68000000715255704</v>
          </cell>
          <cell r="BA37">
            <v>56.200000762939503</v>
          </cell>
          <cell r="BB37">
            <v>23600</v>
          </cell>
          <cell r="BC37">
            <v>0</v>
          </cell>
          <cell r="BD37">
            <v>0</v>
          </cell>
          <cell r="BE37">
            <v>690705</v>
          </cell>
          <cell r="BF37">
            <v>9383</v>
          </cell>
          <cell r="BG37">
            <v>4978</v>
          </cell>
          <cell r="BH37">
            <v>86</v>
          </cell>
          <cell r="BI37">
            <v>48.2</v>
          </cell>
          <cell r="BZ37">
            <v>476.85110473632801</v>
          </cell>
          <cell r="CA37">
            <v>4829764</v>
          </cell>
        </row>
        <row r="38">
          <cell r="A38" t="str">
            <v>Chad</v>
          </cell>
          <cell r="AL38">
            <v>0.39800000190734902</v>
          </cell>
          <cell r="AM38">
            <v>0.53344195999999999</v>
          </cell>
          <cell r="AN38">
            <v>779.96795899999995</v>
          </cell>
          <cell r="AO38">
            <v>308.73</v>
          </cell>
          <cell r="AP38">
            <v>277.23</v>
          </cell>
          <cell r="AQ38">
            <v>6.3463788032531703</v>
          </cell>
          <cell r="AR38">
            <v>0</v>
          </cell>
          <cell r="AS38">
            <v>113.800003051758</v>
          </cell>
          <cell r="AT38">
            <v>29.399999618530298</v>
          </cell>
          <cell r="AU38">
            <v>142</v>
          </cell>
          <cell r="AV38">
            <v>1.20000004768372</v>
          </cell>
          <cell r="AW38">
            <v>0.5</v>
          </cell>
          <cell r="AX38">
            <v>164.831954956055</v>
          </cell>
          <cell r="AY38">
            <v>6270047</v>
          </cell>
          <cell r="AZ38">
            <v>0.70999997854232799</v>
          </cell>
          <cell r="BA38">
            <v>43.299999237060497</v>
          </cell>
          <cell r="BB38">
            <v>460</v>
          </cell>
          <cell r="BC38">
            <v>36934</v>
          </cell>
          <cell r="BD38">
            <v>22230</v>
          </cell>
          <cell r="BE38">
            <v>401511</v>
          </cell>
          <cell r="BF38">
            <v>503963</v>
          </cell>
          <cell r="BG38">
            <v>306</v>
          </cell>
          <cell r="BH38">
            <v>104</v>
          </cell>
          <cell r="BI38">
            <v>31.7</v>
          </cell>
          <cell r="BZ38">
            <v>614.46520996093795</v>
          </cell>
          <cell r="CA38">
            <v>16425859</v>
          </cell>
        </row>
        <row r="39">
          <cell r="A39" t="str">
            <v>Chile</v>
          </cell>
          <cell r="AL39">
            <v>0.85100001096725497</v>
          </cell>
          <cell r="AM39" t="str">
            <v>No data</v>
          </cell>
          <cell r="AN39">
            <v>22.938811000000001</v>
          </cell>
          <cell r="AO39">
            <v>0</v>
          </cell>
          <cell r="AP39">
            <v>0</v>
          </cell>
          <cell r="AQ39">
            <v>2.64744218438864E-2</v>
          </cell>
          <cell r="AR39">
            <v>2.8040925040841099E-2</v>
          </cell>
          <cell r="AS39">
            <v>7</v>
          </cell>
          <cell r="AT39">
            <v>0.5</v>
          </cell>
          <cell r="AU39">
            <v>18</v>
          </cell>
          <cell r="AV39">
            <v>0.5</v>
          </cell>
          <cell r="AW39">
            <v>0.46000000834464999</v>
          </cell>
          <cell r="AX39" t="str">
            <v>No data</v>
          </cell>
          <cell r="AY39">
            <v>33</v>
          </cell>
          <cell r="AZ39">
            <v>0.24699999392032601</v>
          </cell>
          <cell r="BA39">
            <v>44.400001525878899</v>
          </cell>
          <cell r="BB39">
            <v>2127</v>
          </cell>
          <cell r="BC39">
            <v>0</v>
          </cell>
          <cell r="BD39">
            <v>1131</v>
          </cell>
          <cell r="BE39">
            <v>0</v>
          </cell>
          <cell r="BF39">
            <v>464694</v>
          </cell>
          <cell r="BG39">
            <v>7</v>
          </cell>
          <cell r="BH39">
            <v>124</v>
          </cell>
          <cell r="BI39">
            <v>3.4</v>
          </cell>
          <cell r="BZ39">
            <v>13231.7041015625</v>
          </cell>
          <cell r="CA39">
            <v>19116209</v>
          </cell>
        </row>
        <row r="40">
          <cell r="A40" t="str">
            <v>China</v>
          </cell>
          <cell r="AL40">
            <v>0.76099997758865401</v>
          </cell>
          <cell r="AM40">
            <v>1.5957510000000001E-2</v>
          </cell>
          <cell r="AN40">
            <v>15.8505</v>
          </cell>
          <cell r="AO40">
            <v>-380.92</v>
          </cell>
          <cell r="AP40">
            <v>-202.55</v>
          </cell>
          <cell r="AQ40">
            <v>-4.1413377039134502E-3</v>
          </cell>
          <cell r="AR40">
            <v>0.12838654220104201</v>
          </cell>
          <cell r="AS40">
            <v>7.9000000953674299</v>
          </cell>
          <cell r="AT40">
            <v>2.4000000953674299</v>
          </cell>
          <cell r="AU40">
            <v>58</v>
          </cell>
          <cell r="AV40" t="str">
            <v>No data</v>
          </cell>
          <cell r="AW40" t="str">
            <v>No data</v>
          </cell>
          <cell r="AX40" t="str">
            <v>No data</v>
          </cell>
          <cell r="AY40">
            <v>22841</v>
          </cell>
          <cell r="AZ40">
            <v>0.167999997735024</v>
          </cell>
          <cell r="BA40">
            <v>38.5</v>
          </cell>
          <cell r="BB40">
            <v>5355183</v>
          </cell>
          <cell r="BC40">
            <v>14925979</v>
          </cell>
          <cell r="BD40">
            <v>6007310</v>
          </cell>
          <cell r="BE40">
            <v>0</v>
          </cell>
          <cell r="BF40">
            <v>304153</v>
          </cell>
          <cell r="BG40">
            <v>0</v>
          </cell>
          <cell r="BH40">
            <v>134</v>
          </cell>
          <cell r="BI40">
            <v>2.4</v>
          </cell>
          <cell r="BZ40">
            <v>10500.3955078125</v>
          </cell>
          <cell r="CA40">
            <v>1439323774</v>
          </cell>
        </row>
        <row r="41">
          <cell r="A41" t="str">
            <v>Colombia</v>
          </cell>
          <cell r="AL41">
            <v>0.76700001955032304</v>
          </cell>
          <cell r="AM41">
            <v>1.9657270000000001E-2</v>
          </cell>
          <cell r="AN41">
            <v>1141.4810419999999</v>
          </cell>
          <cell r="AO41">
            <v>1636.96</v>
          </cell>
          <cell r="AP41">
            <v>754.87</v>
          </cell>
          <cell r="AQ41">
            <v>0.28534412384033198</v>
          </cell>
          <cell r="AR41">
            <v>2.53312420845032</v>
          </cell>
          <cell r="AS41">
            <v>13.800000190734901</v>
          </cell>
          <cell r="AT41">
            <v>3.7000000476837198</v>
          </cell>
          <cell r="AU41">
            <v>35</v>
          </cell>
          <cell r="AV41">
            <v>0.5</v>
          </cell>
          <cell r="AW41">
            <v>0.40000000596046398</v>
          </cell>
          <cell r="AX41">
            <v>8.5013713836669904</v>
          </cell>
          <cell r="AY41">
            <v>3186736</v>
          </cell>
          <cell r="AZ41">
            <v>0.42800000309944197</v>
          </cell>
          <cell r="BA41">
            <v>51.299999237060497</v>
          </cell>
          <cell r="BB41">
            <v>119536</v>
          </cell>
          <cell r="BC41">
            <v>334429</v>
          </cell>
          <cell r="BD41">
            <v>9439</v>
          </cell>
          <cell r="BE41">
            <v>4922000</v>
          </cell>
          <cell r="BF41">
            <v>1750467</v>
          </cell>
          <cell r="BG41">
            <v>31</v>
          </cell>
          <cell r="BH41">
            <v>122</v>
          </cell>
          <cell r="BI41">
            <v>8.8000000000000007</v>
          </cell>
          <cell r="BZ41">
            <v>5332.7734375</v>
          </cell>
          <cell r="CA41">
            <v>50882884</v>
          </cell>
        </row>
        <row r="42">
          <cell r="A42" t="str">
            <v>Comoros</v>
          </cell>
          <cell r="AL42">
            <v>0.55400002002716098</v>
          </cell>
          <cell r="AM42">
            <v>0.18077140999999999</v>
          </cell>
          <cell r="AN42">
            <v>9.6004459999999998</v>
          </cell>
          <cell r="AO42">
            <v>25.62</v>
          </cell>
          <cell r="AP42">
            <v>26.81</v>
          </cell>
          <cell r="AQ42">
            <v>6.6815423965454102</v>
          </cell>
          <cell r="AR42">
            <v>13.2329244613647</v>
          </cell>
          <cell r="AS42">
            <v>62.900001525878899</v>
          </cell>
          <cell r="AT42">
            <v>16.899999618530298</v>
          </cell>
          <cell r="AU42">
            <v>35</v>
          </cell>
          <cell r="AV42">
            <v>0.10000000149011599</v>
          </cell>
          <cell r="AW42">
            <v>9.9999997764825804E-3</v>
          </cell>
          <cell r="AX42">
            <v>18.758365631103501</v>
          </cell>
          <cell r="AY42">
            <v>788813</v>
          </cell>
          <cell r="AZ42" t="str">
            <v>No data</v>
          </cell>
          <cell r="BA42">
            <v>45.299999237060497</v>
          </cell>
          <cell r="BB42">
            <v>345311</v>
          </cell>
          <cell r="BC42">
            <v>0</v>
          </cell>
          <cell r="BD42">
            <v>0</v>
          </cell>
          <cell r="BE42">
            <v>0</v>
          </cell>
          <cell r="BF42">
            <v>5</v>
          </cell>
          <cell r="BG42">
            <v>0</v>
          </cell>
          <cell r="BH42">
            <v>99</v>
          </cell>
          <cell r="BI42">
            <v>26.6</v>
          </cell>
          <cell r="BZ42">
            <v>1402.59545898438</v>
          </cell>
          <cell r="CA42">
            <v>869595</v>
          </cell>
        </row>
        <row r="43">
          <cell r="A43" t="str">
            <v>Congo</v>
          </cell>
          <cell r="AL43">
            <v>0.57400000095367398</v>
          </cell>
          <cell r="AM43">
            <v>0.11167630000000001</v>
          </cell>
          <cell r="AN43">
            <v>46.851134999999999</v>
          </cell>
          <cell r="AO43">
            <v>71.599999999999994</v>
          </cell>
          <cell r="AP43">
            <v>104.61</v>
          </cell>
          <cell r="AQ43">
            <v>1.8801122903823899</v>
          </cell>
          <cell r="AR43">
            <v>7.5845628976821899E-2</v>
          </cell>
          <cell r="AS43">
            <v>47.799999237060497</v>
          </cell>
          <cell r="AT43">
            <v>12.300000190734901</v>
          </cell>
          <cell r="AU43">
            <v>373</v>
          </cell>
          <cell r="AV43">
            <v>3.0999999046325701</v>
          </cell>
          <cell r="AW43">
            <v>2.5</v>
          </cell>
          <cell r="AX43">
            <v>235.07431030273401</v>
          </cell>
          <cell r="AY43">
            <v>1407153</v>
          </cell>
          <cell r="AZ43">
            <v>0.56999999284744296</v>
          </cell>
          <cell r="BA43">
            <v>48.900001525878899</v>
          </cell>
          <cell r="BB43">
            <v>421246</v>
          </cell>
          <cell r="BC43">
            <v>66000</v>
          </cell>
          <cell r="BD43">
            <v>0</v>
          </cell>
          <cell r="BE43">
            <v>134000</v>
          </cell>
          <cell r="BF43">
            <v>227790</v>
          </cell>
          <cell r="BG43">
            <v>5</v>
          </cell>
          <cell r="BH43">
            <v>93</v>
          </cell>
          <cell r="BI43">
            <v>37.700000000000003</v>
          </cell>
          <cell r="BZ43">
            <v>1972.54528808594</v>
          </cell>
          <cell r="CA43">
            <v>5518092</v>
          </cell>
        </row>
        <row r="44">
          <cell r="A44" t="str">
            <v>Congo DR</v>
          </cell>
          <cell r="AL44">
            <v>0.479999989271164</v>
          </cell>
          <cell r="AM44">
            <v>0.3311887</v>
          </cell>
          <cell r="AN44">
            <v>3020.6996880000002</v>
          </cell>
          <cell r="AO44">
            <v>1363.76</v>
          </cell>
          <cell r="AP44">
            <v>1516.2</v>
          </cell>
          <cell r="AQ44">
            <v>6.1793785095214799</v>
          </cell>
          <cell r="AR44">
            <v>2.2239632606506299</v>
          </cell>
          <cell r="AS44">
            <v>84.800003051757798</v>
          </cell>
          <cell r="AT44">
            <v>23.399999618530298</v>
          </cell>
          <cell r="AU44">
            <v>320</v>
          </cell>
          <cell r="AV44">
            <v>0.80000001192092896</v>
          </cell>
          <cell r="AW44">
            <v>0.31000000238418601</v>
          </cell>
          <cell r="AX44">
            <v>319.84100341796898</v>
          </cell>
          <cell r="AY44">
            <v>53320501</v>
          </cell>
          <cell r="AZ44">
            <v>0.61699998378753695</v>
          </cell>
          <cell r="BA44">
            <v>42.099998474121101</v>
          </cell>
          <cell r="BB44">
            <v>677344</v>
          </cell>
          <cell r="BC44">
            <v>231506</v>
          </cell>
          <cell r="BD44">
            <v>288404</v>
          </cell>
          <cell r="BE44">
            <v>5268000</v>
          </cell>
          <cell r="BF44">
            <v>334693</v>
          </cell>
          <cell r="BG44">
            <v>390</v>
          </cell>
          <cell r="BH44">
            <v>90</v>
          </cell>
          <cell r="BI44">
            <v>41.7</v>
          </cell>
          <cell r="BZ44">
            <v>556.81317138671898</v>
          </cell>
          <cell r="CA44">
            <v>89561404</v>
          </cell>
        </row>
        <row r="45">
          <cell r="A45" t="str">
            <v>Costa Rica</v>
          </cell>
          <cell r="AL45">
            <v>0.81000000238418601</v>
          </cell>
          <cell r="AM45" t="str">
            <v>No data</v>
          </cell>
          <cell r="AN45">
            <v>23.602886999999999</v>
          </cell>
          <cell r="AO45">
            <v>54.89</v>
          </cell>
          <cell r="AP45">
            <v>43</v>
          </cell>
          <cell r="AQ45">
            <v>9.9249601364135701E-2</v>
          </cell>
          <cell r="AR45">
            <v>0.81273496150970503</v>
          </cell>
          <cell r="AS45">
            <v>8.6000003814697301</v>
          </cell>
          <cell r="AT45" t="str">
            <v>No data</v>
          </cell>
          <cell r="AU45">
            <v>10</v>
          </cell>
          <cell r="AV45">
            <v>0.40000000596046398</v>
          </cell>
          <cell r="AW45">
            <v>0.33000001311302202</v>
          </cell>
          <cell r="AX45">
            <v>4.0004458278417601E-2</v>
          </cell>
          <cell r="AY45">
            <v>10011</v>
          </cell>
          <cell r="AZ45">
            <v>0.287999987602234</v>
          </cell>
          <cell r="BA45">
            <v>48.200000762939503</v>
          </cell>
          <cell r="BB45">
            <v>4852</v>
          </cell>
          <cell r="BC45">
            <v>25000</v>
          </cell>
          <cell r="BD45">
            <v>3268</v>
          </cell>
          <cell r="BE45">
            <v>0</v>
          </cell>
          <cell r="BF45">
            <v>121793</v>
          </cell>
          <cell r="BG45">
            <v>0</v>
          </cell>
          <cell r="BH45">
            <v>124</v>
          </cell>
          <cell r="BI45">
            <v>3.1</v>
          </cell>
          <cell r="BZ45">
            <v>12076.814453125</v>
          </cell>
          <cell r="CA45">
            <v>5094114</v>
          </cell>
        </row>
        <row r="46">
          <cell r="A46" t="str">
            <v>Côte d'Ivoire</v>
          </cell>
          <cell r="AL46">
            <v>0.537999987602234</v>
          </cell>
          <cell r="AM46">
            <v>0.235871</v>
          </cell>
          <cell r="AN46">
            <v>17.022915999999999</v>
          </cell>
          <cell r="AO46">
            <v>508.67</v>
          </cell>
          <cell r="AP46">
            <v>617.03</v>
          </cell>
          <cell r="AQ46">
            <v>2.1083233356475799</v>
          </cell>
          <cell r="AR46">
            <v>0.52773261070251498</v>
          </cell>
          <cell r="AS46">
            <v>79.300003051757798</v>
          </cell>
          <cell r="AT46">
            <v>12.800000190734901</v>
          </cell>
          <cell r="AU46">
            <v>137</v>
          </cell>
          <cell r="AV46">
            <v>2.4000000953674299</v>
          </cell>
          <cell r="AW46">
            <v>0.80000001192092896</v>
          </cell>
          <cell r="AX46">
            <v>330.59817504882801</v>
          </cell>
          <cell r="AY46">
            <v>21713670</v>
          </cell>
          <cell r="AZ46">
            <v>0.63800001144409202</v>
          </cell>
          <cell r="BA46">
            <v>41.5</v>
          </cell>
          <cell r="BB46">
            <v>0</v>
          </cell>
          <cell r="BC46">
            <v>18657</v>
          </cell>
          <cell r="BD46">
            <v>0</v>
          </cell>
          <cell r="BE46">
            <v>308000</v>
          </cell>
          <cell r="BF46">
            <v>2335</v>
          </cell>
          <cell r="BG46">
            <v>331</v>
          </cell>
          <cell r="BH46">
            <v>129</v>
          </cell>
          <cell r="BI46">
            <v>14.9</v>
          </cell>
          <cell r="BZ46">
            <v>2325.7236328125</v>
          </cell>
          <cell r="CA46">
            <v>26378275</v>
          </cell>
        </row>
        <row r="47">
          <cell r="A47" t="str">
            <v>Croatia</v>
          </cell>
          <cell r="AL47">
            <v>0.85100001096725497</v>
          </cell>
          <cell r="AM47" t="str">
            <v>No data</v>
          </cell>
          <cell r="AN47">
            <v>3.699932</v>
          </cell>
          <cell r="AO47">
            <v>0</v>
          </cell>
          <cell r="AP47">
            <v>0</v>
          </cell>
          <cell r="AQ47" t="str">
            <v>No data</v>
          </cell>
          <cell r="AR47">
            <v>7.1051263809204102</v>
          </cell>
          <cell r="AS47">
            <v>4.8000001907348597</v>
          </cell>
          <cell r="AT47" t="str">
            <v>No data</v>
          </cell>
          <cell r="AU47">
            <v>8</v>
          </cell>
          <cell r="AV47">
            <v>0.10000000149011599</v>
          </cell>
          <cell r="AW47">
            <v>3.9999999105930301E-2</v>
          </cell>
          <cell r="AX47" t="str">
            <v>No data</v>
          </cell>
          <cell r="AY47">
            <v>1</v>
          </cell>
          <cell r="AZ47">
            <v>0.11599999666214</v>
          </cell>
          <cell r="BA47">
            <v>29.700000762939499</v>
          </cell>
          <cell r="BB47">
            <v>65</v>
          </cell>
          <cell r="BC47">
            <v>228349</v>
          </cell>
          <cell r="BD47">
            <v>0</v>
          </cell>
          <cell r="BE47">
            <v>0</v>
          </cell>
          <cell r="BF47">
            <v>1533</v>
          </cell>
          <cell r="BG47">
            <v>5</v>
          </cell>
          <cell r="BH47">
            <v>124</v>
          </cell>
          <cell r="BI47">
            <v>2.4</v>
          </cell>
          <cell r="BZ47">
            <v>13828.4697265625</v>
          </cell>
          <cell r="CA47">
            <v>4105268</v>
          </cell>
        </row>
        <row r="48">
          <cell r="A48" t="str">
            <v>Cuba</v>
          </cell>
          <cell r="AL48">
            <v>0.78299999237060502</v>
          </cell>
          <cell r="AM48">
            <v>1.6218000000000001E-3</v>
          </cell>
          <cell r="AN48">
            <v>9.2474460000000001</v>
          </cell>
          <cell r="AO48">
            <v>267.27</v>
          </cell>
          <cell r="AP48">
            <v>95.89</v>
          </cell>
          <cell r="AQ48">
            <v>2.99503827095032</v>
          </cell>
          <cell r="AR48" t="str">
            <v>No data</v>
          </cell>
          <cell r="AS48">
            <v>5.0999999046325701</v>
          </cell>
          <cell r="AT48" t="str">
            <v>No data</v>
          </cell>
          <cell r="AU48">
            <v>6.5</v>
          </cell>
          <cell r="AV48">
            <v>0.40000000596046398</v>
          </cell>
          <cell r="AW48">
            <v>0.259999990463257</v>
          </cell>
          <cell r="AX48" t="str">
            <v>No data</v>
          </cell>
          <cell r="AY48">
            <v>3445</v>
          </cell>
          <cell r="AZ48">
            <v>0.30399999022483798</v>
          </cell>
          <cell r="BA48" t="str">
            <v>No data</v>
          </cell>
          <cell r="BB48">
            <v>10111</v>
          </cell>
          <cell r="BC48">
            <v>4333</v>
          </cell>
          <cell r="BD48">
            <v>0</v>
          </cell>
          <cell r="BE48">
            <v>0</v>
          </cell>
          <cell r="BF48">
            <v>242</v>
          </cell>
          <cell r="BG48">
            <v>10</v>
          </cell>
          <cell r="BH48">
            <v>137</v>
          </cell>
          <cell r="BI48">
            <v>2.4</v>
          </cell>
          <cell r="BZ48">
            <v>9099.6728515625</v>
          </cell>
          <cell r="CA48">
            <v>11326616</v>
          </cell>
        </row>
        <row r="49">
          <cell r="A49" t="str">
            <v>Cyprus</v>
          </cell>
          <cell r="AL49">
            <v>0.88700002431869496</v>
          </cell>
          <cell r="AM49" t="str">
            <v>No data</v>
          </cell>
          <cell r="AN49">
            <v>0.96</v>
          </cell>
          <cell r="AO49">
            <v>0</v>
          </cell>
          <cell r="AP49">
            <v>0</v>
          </cell>
          <cell r="AQ49" t="str">
            <v>No data</v>
          </cell>
          <cell r="AR49">
            <v>2.42342185974121</v>
          </cell>
          <cell r="AS49">
            <v>2.2999999523162802</v>
          </cell>
          <cell r="AT49" t="str">
            <v>No data</v>
          </cell>
          <cell r="AU49">
            <v>5.3000001907348597</v>
          </cell>
          <cell r="AV49" t="str">
            <v>No data</v>
          </cell>
          <cell r="AW49" t="str">
            <v>No data</v>
          </cell>
          <cell r="AX49" t="str">
            <v>No data</v>
          </cell>
          <cell r="AY49">
            <v>0</v>
          </cell>
          <cell r="AZ49">
            <v>8.6000002920627594E-2</v>
          </cell>
          <cell r="BA49">
            <v>32.700000762939503</v>
          </cell>
          <cell r="BB49">
            <v>0</v>
          </cell>
          <cell r="BC49">
            <v>0</v>
          </cell>
          <cell r="BD49">
            <v>150</v>
          </cell>
          <cell r="BE49">
            <v>228000</v>
          </cell>
          <cell r="BF49">
            <v>34520</v>
          </cell>
          <cell r="BG49">
            <v>0</v>
          </cell>
          <cell r="BH49">
            <v>120</v>
          </cell>
          <cell r="BI49">
            <v>2.4</v>
          </cell>
          <cell r="BZ49">
            <v>26623.80078125</v>
          </cell>
          <cell r="CA49">
            <v>1207361</v>
          </cell>
        </row>
        <row r="50">
          <cell r="A50" t="str">
            <v>Czech Republic</v>
          </cell>
          <cell r="AL50">
            <v>0.89999997615814198</v>
          </cell>
          <cell r="AM50" t="str">
            <v>No data</v>
          </cell>
          <cell r="AN50">
            <v>0.212089</v>
          </cell>
          <cell r="AO50">
            <v>0</v>
          </cell>
          <cell r="AP50">
            <v>0</v>
          </cell>
          <cell r="AQ50" t="str">
            <v>No data</v>
          </cell>
          <cell r="AR50">
            <v>1.7182183265686</v>
          </cell>
          <cell r="AS50">
            <v>3.2000000476837198</v>
          </cell>
          <cell r="AT50" t="str">
            <v>No data</v>
          </cell>
          <cell r="AU50">
            <v>4.9000000953674299</v>
          </cell>
          <cell r="AV50" t="str">
            <v>No data</v>
          </cell>
          <cell r="AW50" t="str">
            <v>No data</v>
          </cell>
          <cell r="AX50" t="str">
            <v>No data</v>
          </cell>
          <cell r="AY50">
            <v>0</v>
          </cell>
          <cell r="AZ50">
            <v>0.13600000739097601</v>
          </cell>
          <cell r="BA50">
            <v>25</v>
          </cell>
          <cell r="BB50">
            <v>0</v>
          </cell>
          <cell r="BC50">
            <v>5</v>
          </cell>
          <cell r="BD50">
            <v>3813</v>
          </cell>
          <cell r="BE50">
            <v>0</v>
          </cell>
          <cell r="BF50">
            <v>3496</v>
          </cell>
          <cell r="BG50">
            <v>0</v>
          </cell>
          <cell r="BH50">
            <v>130</v>
          </cell>
          <cell r="BI50">
            <v>2.4</v>
          </cell>
          <cell r="BZ50">
            <v>22762.197265625</v>
          </cell>
          <cell r="CA50">
            <v>10708982</v>
          </cell>
        </row>
        <row r="51">
          <cell r="A51" t="str">
            <v>Denmark</v>
          </cell>
          <cell r="AL51">
            <v>0.93999999761581399</v>
          </cell>
          <cell r="AM51" t="str">
            <v>No data</v>
          </cell>
          <cell r="AN51">
            <v>-12.983578</v>
          </cell>
          <cell r="AO51">
            <v>0</v>
          </cell>
          <cell r="AP51">
            <v>0</v>
          </cell>
          <cell r="AQ51" t="str">
            <v>No data</v>
          </cell>
          <cell r="AR51">
            <v>0.42097619175911</v>
          </cell>
          <cell r="AS51">
            <v>3.7999999523162802</v>
          </cell>
          <cell r="AT51" t="str">
            <v>No data</v>
          </cell>
          <cell r="AU51">
            <v>5</v>
          </cell>
          <cell r="AV51" t="str">
            <v>No data</v>
          </cell>
          <cell r="AW51" t="str">
            <v>No data</v>
          </cell>
          <cell r="AX51" t="str">
            <v>No data</v>
          </cell>
          <cell r="AY51">
            <v>0</v>
          </cell>
          <cell r="AZ51">
            <v>3.7999998778104803E-2</v>
          </cell>
          <cell r="BA51">
            <v>28.200000762939499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38049</v>
          </cell>
          <cell r="BG51">
            <v>0</v>
          </cell>
          <cell r="BH51">
            <v>134</v>
          </cell>
          <cell r="BI51">
            <v>2.4</v>
          </cell>
          <cell r="BZ51">
            <v>60908.8359375</v>
          </cell>
          <cell r="CA51">
            <v>5792203</v>
          </cell>
        </row>
        <row r="52">
          <cell r="A52" t="str">
            <v>Djibouti</v>
          </cell>
          <cell r="AL52">
            <v>0.52399998903274503</v>
          </cell>
          <cell r="AM52" t="str">
            <v>No data</v>
          </cell>
          <cell r="AN52">
            <v>76.798760999999999</v>
          </cell>
          <cell r="AO52">
            <v>67.27</v>
          </cell>
          <cell r="AP52">
            <v>110.28</v>
          </cell>
          <cell r="AQ52">
            <v>8.4338512420654297</v>
          </cell>
          <cell r="AR52">
            <v>1.65026938915253</v>
          </cell>
          <cell r="AS52">
            <v>57.5</v>
          </cell>
          <cell r="AT52">
            <v>29.899999618530298</v>
          </cell>
          <cell r="AU52">
            <v>234</v>
          </cell>
          <cell r="AV52">
            <v>0.80000001192092896</v>
          </cell>
          <cell r="AW52">
            <v>0.15999999642372101</v>
          </cell>
          <cell r="AX52">
            <v>35.208553314208999</v>
          </cell>
          <cell r="AY52">
            <v>110561</v>
          </cell>
          <cell r="AZ52" t="str">
            <v>No data</v>
          </cell>
          <cell r="BA52">
            <v>41.599998474121101</v>
          </cell>
          <cell r="BB52">
            <v>250000</v>
          </cell>
          <cell r="BC52">
            <v>110000</v>
          </cell>
          <cell r="BD52">
            <v>0</v>
          </cell>
          <cell r="BE52">
            <v>0</v>
          </cell>
          <cell r="BF52">
            <v>32019</v>
          </cell>
          <cell r="BG52">
            <v>458</v>
          </cell>
          <cell r="BH52">
            <v>111</v>
          </cell>
          <cell r="BI52">
            <v>16.2</v>
          </cell>
          <cell r="BZ52">
            <v>3425.50341796875</v>
          </cell>
          <cell r="CA52">
            <v>988002</v>
          </cell>
        </row>
        <row r="53">
          <cell r="A53" t="str">
            <v>Dominica</v>
          </cell>
          <cell r="AL53">
            <v>0.74199998378753695</v>
          </cell>
          <cell r="AM53" t="str">
            <v>No data</v>
          </cell>
          <cell r="AN53">
            <v>1.8</v>
          </cell>
          <cell r="AO53">
            <v>9.57</v>
          </cell>
          <cell r="AP53">
            <v>4.37</v>
          </cell>
          <cell r="AQ53">
            <v>9.1000947952270508</v>
          </cell>
          <cell r="AR53">
            <v>10.428408622741699</v>
          </cell>
          <cell r="AS53">
            <v>34.700000762939503</v>
          </cell>
          <cell r="AT53" t="str">
            <v>No data</v>
          </cell>
          <cell r="AU53">
            <v>16</v>
          </cell>
          <cell r="AV53" t="str">
            <v>No data</v>
          </cell>
          <cell r="AW53" t="str">
            <v>No data</v>
          </cell>
          <cell r="AX53" t="str">
            <v>No data</v>
          </cell>
          <cell r="AY53">
            <v>1066</v>
          </cell>
          <cell r="AZ53" t="str">
            <v>No data</v>
          </cell>
          <cell r="BA53" t="str">
            <v>No data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120</v>
          </cell>
          <cell r="BI53">
            <v>5.6</v>
          </cell>
          <cell r="BZ53">
            <v>6526.79345703125</v>
          </cell>
          <cell r="CA53">
            <v>71991</v>
          </cell>
        </row>
        <row r="54">
          <cell r="A54" t="str">
            <v>Dominican Republic</v>
          </cell>
          <cell r="AL54">
            <v>0.75599998235702504</v>
          </cell>
          <cell r="AM54">
            <v>1.510326E-2</v>
          </cell>
          <cell r="AN54">
            <v>20.50901</v>
          </cell>
          <cell r="AO54">
            <v>40.81</v>
          </cell>
          <cell r="AP54">
            <v>76.260000000000005</v>
          </cell>
          <cell r="AQ54">
            <v>0.158404260873795</v>
          </cell>
          <cell r="AR54">
            <v>10.567101478576699</v>
          </cell>
          <cell r="AS54">
            <v>28</v>
          </cell>
          <cell r="AT54">
            <v>4</v>
          </cell>
          <cell r="AU54">
            <v>42</v>
          </cell>
          <cell r="AV54">
            <v>0.89999997615814198</v>
          </cell>
          <cell r="AW54">
            <v>0.44999998807907099</v>
          </cell>
          <cell r="AX54">
            <v>0.120266944169998</v>
          </cell>
          <cell r="AY54">
            <v>2749409</v>
          </cell>
          <cell r="AZ54">
            <v>0.45500001311302202</v>
          </cell>
          <cell r="BA54">
            <v>41.900001525878899</v>
          </cell>
          <cell r="BB54">
            <v>16907</v>
          </cell>
          <cell r="BC54">
            <v>15595</v>
          </cell>
          <cell r="BD54">
            <v>153</v>
          </cell>
          <cell r="BE54">
            <v>0</v>
          </cell>
          <cell r="BF54">
            <v>114847</v>
          </cell>
          <cell r="BG54">
            <v>0</v>
          </cell>
          <cell r="BH54">
            <v>121</v>
          </cell>
          <cell r="BI54">
            <v>8.3000000000000007</v>
          </cell>
          <cell r="BZ54">
            <v>7268.19677734375</v>
          </cell>
          <cell r="CA54">
            <v>10847904</v>
          </cell>
        </row>
        <row r="55">
          <cell r="A55" t="str">
            <v>Ecuador</v>
          </cell>
          <cell r="AL55">
            <v>0.75900000333786</v>
          </cell>
          <cell r="AM55">
            <v>1.7952880000000001E-2</v>
          </cell>
          <cell r="AN55">
            <v>221.35262900000001</v>
          </cell>
          <cell r="AO55">
            <v>220.13</v>
          </cell>
          <cell r="AP55">
            <v>389.22</v>
          </cell>
          <cell r="AQ55">
            <v>0.49966800212860102</v>
          </cell>
          <cell r="AR55">
            <v>3.38403344154358</v>
          </cell>
          <cell r="AS55">
            <v>14</v>
          </cell>
          <cell r="AT55">
            <v>5.0999999046325701</v>
          </cell>
          <cell r="AU55">
            <v>46</v>
          </cell>
          <cell r="AV55">
            <v>0.40000000596046398</v>
          </cell>
          <cell r="AW55">
            <v>0.239999994635582</v>
          </cell>
          <cell r="AX55">
            <v>3.3203573226928702</v>
          </cell>
          <cell r="AY55">
            <v>9608</v>
          </cell>
          <cell r="AZ55">
            <v>0.38400000333786</v>
          </cell>
          <cell r="BA55">
            <v>45.700000762939503</v>
          </cell>
          <cell r="BB55">
            <v>3409</v>
          </cell>
          <cell r="BC55">
            <v>18685</v>
          </cell>
          <cell r="BD55">
            <v>151770</v>
          </cell>
          <cell r="BE55">
            <v>0</v>
          </cell>
          <cell r="BF55">
            <v>532430</v>
          </cell>
          <cell r="BG55">
            <v>0</v>
          </cell>
          <cell r="BH55">
            <v>112</v>
          </cell>
          <cell r="BI55">
            <v>12.4</v>
          </cell>
          <cell r="BZ55">
            <v>5600.3896484375</v>
          </cell>
          <cell r="CA55">
            <v>17643060</v>
          </cell>
        </row>
        <row r="56">
          <cell r="A56" t="str">
            <v>Egypt</v>
          </cell>
          <cell r="AL56">
            <v>0.70700001716613803</v>
          </cell>
          <cell r="AM56">
            <v>1.9424960000000002E-2</v>
          </cell>
          <cell r="AN56">
            <v>223.83658399999999</v>
          </cell>
          <cell r="AO56">
            <v>522.75</v>
          </cell>
          <cell r="AP56">
            <v>485.87</v>
          </cell>
          <cell r="AQ56">
            <v>0.59594702720642101</v>
          </cell>
          <cell r="AR56">
            <v>8.1535139083862305</v>
          </cell>
          <cell r="AS56">
            <v>20.299999237060501</v>
          </cell>
          <cell r="AT56">
            <v>7</v>
          </cell>
          <cell r="AU56">
            <v>12</v>
          </cell>
          <cell r="AV56">
            <v>0.10000000149011599</v>
          </cell>
          <cell r="AW56">
            <v>9.00000035762787E-2</v>
          </cell>
          <cell r="AX56" t="str">
            <v>No data</v>
          </cell>
          <cell r="AY56">
            <v>6894411</v>
          </cell>
          <cell r="AZ56">
            <v>0.44900000095367398</v>
          </cell>
          <cell r="BA56">
            <v>31.5</v>
          </cell>
          <cell r="BB56">
            <v>0</v>
          </cell>
          <cell r="BC56">
            <v>20400</v>
          </cell>
          <cell r="BD56">
            <v>0</v>
          </cell>
          <cell r="BE56">
            <v>3200</v>
          </cell>
          <cell r="BF56">
            <v>332293</v>
          </cell>
          <cell r="BG56">
            <v>5</v>
          </cell>
          <cell r="BH56">
            <v>141</v>
          </cell>
          <cell r="BI56">
            <v>5.4</v>
          </cell>
          <cell r="BZ56">
            <v>3547.87084960938</v>
          </cell>
          <cell r="CA56">
            <v>102334403</v>
          </cell>
        </row>
        <row r="57">
          <cell r="A57" t="str">
            <v>El Salvador</v>
          </cell>
          <cell r="AL57">
            <v>0.67299997806549094</v>
          </cell>
          <cell r="AM57">
            <v>3.246251E-2</v>
          </cell>
          <cell r="AN57">
            <v>57.01294</v>
          </cell>
          <cell r="AO57">
            <v>207.47</v>
          </cell>
          <cell r="AP57">
            <v>267.07</v>
          </cell>
          <cell r="AQ57">
            <v>1.1958088874816899</v>
          </cell>
          <cell r="AR57">
            <v>24.092800140380898</v>
          </cell>
          <cell r="AS57">
            <v>13.300000190734901</v>
          </cell>
          <cell r="AT57">
            <v>5</v>
          </cell>
          <cell r="AU57">
            <v>58</v>
          </cell>
          <cell r="AV57">
            <v>0.5</v>
          </cell>
          <cell r="AW57">
            <v>0.230000004172325</v>
          </cell>
          <cell r="AX57" t="str">
            <v>No data</v>
          </cell>
          <cell r="AY57">
            <v>1443743</v>
          </cell>
          <cell r="AZ57">
            <v>0.38299998641014099</v>
          </cell>
          <cell r="BA57">
            <v>38.799999237060497</v>
          </cell>
          <cell r="BB57">
            <v>16733</v>
          </cell>
          <cell r="BC57">
            <v>150365</v>
          </cell>
          <cell r="BD57">
            <v>0</v>
          </cell>
          <cell r="BE57">
            <v>71500</v>
          </cell>
          <cell r="BF57">
            <v>116</v>
          </cell>
          <cell r="BG57">
            <v>5</v>
          </cell>
          <cell r="BH57">
            <v>118</v>
          </cell>
          <cell r="BI57">
            <v>8.5</v>
          </cell>
          <cell r="BZ57">
            <v>3798.63647460938</v>
          </cell>
          <cell r="CA57">
            <v>6486201</v>
          </cell>
        </row>
        <row r="58">
          <cell r="A58" t="str">
            <v>Equatorial Guinea</v>
          </cell>
          <cell r="AL58">
            <v>0.59200000762939498</v>
          </cell>
          <cell r="AM58" t="str">
            <v>No data</v>
          </cell>
          <cell r="AN58">
            <v>2.7303440000000001</v>
          </cell>
          <cell r="AO58">
            <v>5.54</v>
          </cell>
          <cell r="AP58">
            <v>4.79</v>
          </cell>
          <cell r="AQ58">
            <v>0.76915532350540206</v>
          </cell>
          <cell r="AR58">
            <v>0</v>
          </cell>
          <cell r="AS58">
            <v>81.800003051757798</v>
          </cell>
          <cell r="AT58">
            <v>5.5999999046325701</v>
          </cell>
          <cell r="AU58">
            <v>181</v>
          </cell>
          <cell r="AV58">
            <v>7.1999998092651403</v>
          </cell>
          <cell r="AW58">
            <v>6.4800000190734899</v>
          </cell>
          <cell r="AX58">
            <v>269.00927734375</v>
          </cell>
          <cell r="AY58">
            <v>429326</v>
          </cell>
          <cell r="AZ58" t="str">
            <v>No data</v>
          </cell>
          <cell r="BA58" t="str">
            <v>No data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5</v>
          </cell>
          <cell r="BH58">
            <v>101</v>
          </cell>
          <cell r="BI58">
            <v>30.5</v>
          </cell>
          <cell r="BZ58">
            <v>7143.23876953125</v>
          </cell>
          <cell r="CA58">
            <v>1402985</v>
          </cell>
        </row>
        <row r="59">
          <cell r="A59" t="str">
            <v>Eritrea</v>
          </cell>
          <cell r="AL59">
            <v>0.45899999141693099</v>
          </cell>
          <cell r="AM59" t="str">
            <v>No data</v>
          </cell>
          <cell r="AN59">
            <v>28.398972000000001</v>
          </cell>
          <cell r="AO59">
            <v>15.78</v>
          </cell>
          <cell r="AP59">
            <v>23.87</v>
          </cell>
          <cell r="AQ59" t="str">
            <v>No data</v>
          </cell>
          <cell r="AR59" t="str">
            <v>No data</v>
          </cell>
          <cell r="AS59">
            <v>40.5</v>
          </cell>
          <cell r="AT59">
            <v>39.400001525878899</v>
          </cell>
          <cell r="AU59">
            <v>86</v>
          </cell>
          <cell r="AV59">
            <v>0.60000002384185802</v>
          </cell>
          <cell r="AW59">
            <v>0.15000000596046401</v>
          </cell>
          <cell r="AX59">
            <v>28.879774093627901</v>
          </cell>
          <cell r="AY59">
            <v>427112</v>
          </cell>
          <cell r="AZ59" t="str">
            <v>No data</v>
          </cell>
          <cell r="BA59" t="str">
            <v>No data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201</v>
          </cell>
          <cell r="BG59">
            <v>0</v>
          </cell>
          <cell r="BH59">
            <v>96</v>
          </cell>
          <cell r="BI59">
            <v>26.6</v>
          </cell>
          <cell r="BZ59">
            <v>0</v>
          </cell>
          <cell r="CA59">
            <v>3546427</v>
          </cell>
        </row>
        <row r="60">
          <cell r="A60" t="str">
            <v>Estonia</v>
          </cell>
          <cell r="AL60">
            <v>0.89200001955032304</v>
          </cell>
          <cell r="AM60" t="str">
            <v>No data</v>
          </cell>
          <cell r="AN60">
            <v>0</v>
          </cell>
          <cell r="AO60">
            <v>0</v>
          </cell>
          <cell r="AP60">
            <v>0</v>
          </cell>
          <cell r="AQ60" t="str">
            <v>No data</v>
          </cell>
          <cell r="AR60">
            <v>1.6326426267623899</v>
          </cell>
          <cell r="AS60">
            <v>2.4000000953674299</v>
          </cell>
          <cell r="AT60" t="str">
            <v>No data</v>
          </cell>
          <cell r="AU60">
            <v>13</v>
          </cell>
          <cell r="AV60" t="str">
            <v>No data</v>
          </cell>
          <cell r="AW60" t="str">
            <v>No data</v>
          </cell>
          <cell r="AX60" t="str">
            <v>No data</v>
          </cell>
          <cell r="AY60">
            <v>0</v>
          </cell>
          <cell r="AZ60">
            <v>8.6000002920627594E-2</v>
          </cell>
          <cell r="BA60">
            <v>30.299999237060501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302</v>
          </cell>
          <cell r="BG60">
            <v>0</v>
          </cell>
          <cell r="BH60">
            <v>129</v>
          </cell>
          <cell r="BI60">
            <v>2.4</v>
          </cell>
          <cell r="BZ60">
            <v>23312.275390625</v>
          </cell>
          <cell r="CA60">
            <v>1326539</v>
          </cell>
        </row>
        <row r="61">
          <cell r="A61" t="str">
            <v>Eswatini</v>
          </cell>
          <cell r="AL61">
            <v>0.61100000143051103</v>
          </cell>
          <cell r="AM61">
            <v>8.1271319999999994E-2</v>
          </cell>
          <cell r="AN61">
            <v>9.7182729999999999</v>
          </cell>
          <cell r="AO61">
            <v>68.09</v>
          </cell>
          <cell r="AP61">
            <v>51.09</v>
          </cell>
          <cell r="AQ61">
            <v>1.82646024227142</v>
          </cell>
          <cell r="AR61">
            <v>2.8390049934387198</v>
          </cell>
          <cell r="AS61">
            <v>49.400001525878899</v>
          </cell>
          <cell r="AT61">
            <v>5.8000001907348597</v>
          </cell>
          <cell r="AU61">
            <v>363</v>
          </cell>
          <cell r="AV61">
            <v>27</v>
          </cell>
          <cell r="AW61">
            <v>9.7700004577636701</v>
          </cell>
          <cell r="AX61">
            <v>0.84235405921936002</v>
          </cell>
          <cell r="AY61">
            <v>406184</v>
          </cell>
          <cell r="AZ61">
            <v>0.566999971866608</v>
          </cell>
          <cell r="BA61">
            <v>54.599998474121101</v>
          </cell>
          <cell r="BB61">
            <v>232000</v>
          </cell>
          <cell r="BC61">
            <v>0</v>
          </cell>
          <cell r="BD61">
            <v>0</v>
          </cell>
          <cell r="BE61">
            <v>0</v>
          </cell>
          <cell r="BF61">
            <v>2074</v>
          </cell>
          <cell r="BG61">
            <v>7</v>
          </cell>
          <cell r="BH61">
            <v>112</v>
          </cell>
          <cell r="BI61">
            <v>11.6</v>
          </cell>
          <cell r="BZ61">
            <v>3415.45947265625</v>
          </cell>
          <cell r="CA61">
            <v>1160164</v>
          </cell>
        </row>
        <row r="62">
          <cell r="A62" t="str">
            <v>Ethiopia</v>
          </cell>
          <cell r="AL62">
            <v>0.48500001430511502</v>
          </cell>
          <cell r="AM62">
            <v>0.48879027000000003</v>
          </cell>
          <cell r="AN62">
            <v>3266.577452</v>
          </cell>
          <cell r="AO62">
            <v>2061.42</v>
          </cell>
          <cell r="AP62">
            <v>2159.75</v>
          </cell>
          <cell r="AQ62">
            <v>5.0459704399108896</v>
          </cell>
          <cell r="AR62">
            <v>0.46864810585975603</v>
          </cell>
          <cell r="AS62">
            <v>50.700000762939503</v>
          </cell>
          <cell r="AT62">
            <v>21.100000381469702</v>
          </cell>
          <cell r="AU62">
            <v>140</v>
          </cell>
          <cell r="AV62">
            <v>0.89999997615814198</v>
          </cell>
          <cell r="AW62">
            <v>0.230000004172325</v>
          </cell>
          <cell r="AX62">
            <v>31.8149509429932</v>
          </cell>
          <cell r="AY62">
            <v>76238251</v>
          </cell>
          <cell r="AZ62">
            <v>0.51700001955032304</v>
          </cell>
          <cell r="BA62">
            <v>35</v>
          </cell>
          <cell r="BB62">
            <v>201916</v>
          </cell>
          <cell r="BC62">
            <v>282030</v>
          </cell>
          <cell r="BD62">
            <v>0</v>
          </cell>
          <cell r="BE62">
            <v>1964592</v>
          </cell>
          <cell r="BF62">
            <v>820196</v>
          </cell>
          <cell r="BG62">
            <v>89</v>
          </cell>
          <cell r="BH62">
            <v>111</v>
          </cell>
          <cell r="BI62">
            <v>16.2</v>
          </cell>
          <cell r="BZ62">
            <v>936.34045410156295</v>
          </cell>
          <cell r="CA62">
            <v>114963583</v>
          </cell>
        </row>
        <row r="63">
          <cell r="A63" t="str">
            <v>Fiji</v>
          </cell>
          <cell r="AL63">
            <v>0.74299997091293302</v>
          </cell>
          <cell r="AM63" t="str">
            <v>No data</v>
          </cell>
          <cell r="AN63">
            <v>39.908904</v>
          </cell>
          <cell r="AO63">
            <v>84.74</v>
          </cell>
          <cell r="AP63">
            <v>82.85</v>
          </cell>
          <cell r="AQ63">
            <v>2.7563676834106401</v>
          </cell>
          <cell r="AR63">
            <v>7.1409335136413601</v>
          </cell>
          <cell r="AS63">
            <v>25.700000762939499</v>
          </cell>
          <cell r="AT63" t="str">
            <v>No data</v>
          </cell>
          <cell r="AU63">
            <v>66</v>
          </cell>
          <cell r="AV63">
            <v>0.20000000298023199</v>
          </cell>
          <cell r="AW63">
            <v>0.259999990463257</v>
          </cell>
          <cell r="AX63" t="str">
            <v>No data</v>
          </cell>
          <cell r="AY63">
            <v>919387</v>
          </cell>
          <cell r="AZ63">
            <v>0.37000000476837203</v>
          </cell>
          <cell r="BA63">
            <v>36.700000762939503</v>
          </cell>
          <cell r="BB63">
            <v>7794</v>
          </cell>
          <cell r="BC63">
            <v>205115</v>
          </cell>
          <cell r="BD63">
            <v>82751</v>
          </cell>
          <cell r="BE63">
            <v>0</v>
          </cell>
          <cell r="BF63">
            <v>19</v>
          </cell>
          <cell r="BG63">
            <v>0</v>
          </cell>
          <cell r="BH63">
            <v>119</v>
          </cell>
          <cell r="BI63">
            <v>5.6</v>
          </cell>
          <cell r="BZ63">
            <v>4881.52587890625</v>
          </cell>
          <cell r="CA63">
            <v>896444</v>
          </cell>
        </row>
        <row r="64">
          <cell r="A64" t="str">
            <v>Finland</v>
          </cell>
          <cell r="AL64">
            <v>0.93800002336502097</v>
          </cell>
          <cell r="AM64" t="str">
            <v>No data</v>
          </cell>
          <cell r="AN64">
            <v>-1.2870010000000001</v>
          </cell>
          <cell r="AO64">
            <v>0</v>
          </cell>
          <cell r="AP64">
            <v>0</v>
          </cell>
          <cell r="AQ64" t="str">
            <v>No data</v>
          </cell>
          <cell r="AR64">
            <v>0.29514071345329301</v>
          </cell>
          <cell r="AS64">
            <v>2.4000000953674299</v>
          </cell>
          <cell r="AT64" t="str">
            <v>No data</v>
          </cell>
          <cell r="AU64">
            <v>4.6999998092651403</v>
          </cell>
          <cell r="AV64" t="str">
            <v>No data</v>
          </cell>
          <cell r="AW64" t="str">
            <v>No data</v>
          </cell>
          <cell r="AX64" t="str">
            <v>No data</v>
          </cell>
          <cell r="AY64">
            <v>8</v>
          </cell>
          <cell r="AZ64">
            <v>4.6999998390674598E-2</v>
          </cell>
          <cell r="BA64">
            <v>27.299999237060501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29799</v>
          </cell>
          <cell r="BG64">
            <v>0</v>
          </cell>
          <cell r="BH64">
            <v>132</v>
          </cell>
          <cell r="BI64">
            <v>2.4</v>
          </cell>
          <cell r="BZ64">
            <v>49041.34375</v>
          </cell>
          <cell r="CA64">
            <v>5540718</v>
          </cell>
        </row>
        <row r="65">
          <cell r="A65" t="str">
            <v>France</v>
          </cell>
          <cell r="AL65">
            <v>0.90100002288818404</v>
          </cell>
          <cell r="AM65" t="str">
            <v>No data</v>
          </cell>
          <cell r="AN65">
            <v>0</v>
          </cell>
          <cell r="AO65">
            <v>0</v>
          </cell>
          <cell r="AP65">
            <v>0</v>
          </cell>
          <cell r="AQ65" t="str">
            <v>No data</v>
          </cell>
          <cell r="AR65">
            <v>0.94051545858383201</v>
          </cell>
          <cell r="AS65">
            <v>4.5</v>
          </cell>
          <cell r="AT65" t="str">
            <v>No data</v>
          </cell>
          <cell r="AU65">
            <v>8.6999998092651403</v>
          </cell>
          <cell r="AV65">
            <v>0.30000001192092901</v>
          </cell>
          <cell r="AW65" t="str">
            <v>No data</v>
          </cell>
          <cell r="AX65" t="str">
            <v>No data</v>
          </cell>
          <cell r="AY65">
            <v>55</v>
          </cell>
          <cell r="AZ65">
            <v>4.8999998718500103E-2</v>
          </cell>
          <cell r="BA65">
            <v>32.400001525878899</v>
          </cell>
          <cell r="BB65">
            <v>3242</v>
          </cell>
          <cell r="BC65">
            <v>1537</v>
          </cell>
          <cell r="BD65">
            <v>800</v>
          </cell>
          <cell r="BE65">
            <v>0</v>
          </cell>
          <cell r="BF65">
            <v>554237</v>
          </cell>
          <cell r="BG65">
            <v>0</v>
          </cell>
          <cell r="BH65">
            <v>141</v>
          </cell>
          <cell r="BI65">
            <v>2.4</v>
          </cell>
          <cell r="BZ65">
            <v>38625.06640625</v>
          </cell>
          <cell r="CA65">
            <v>65273512</v>
          </cell>
        </row>
        <row r="66">
          <cell r="A66" t="str">
            <v>Gabon</v>
          </cell>
          <cell r="AL66">
            <v>0.70300000905990601</v>
          </cell>
          <cell r="AM66">
            <v>6.5788689999999997E-2</v>
          </cell>
          <cell r="AN66">
            <v>10.599621000000001</v>
          </cell>
          <cell r="AO66">
            <v>104.28</v>
          </cell>
          <cell r="AP66">
            <v>120.2</v>
          </cell>
          <cell r="AQ66">
            <v>0.75242722034454301</v>
          </cell>
          <cell r="AR66">
            <v>0.11373534053564099</v>
          </cell>
          <cell r="AS66">
            <v>42.5</v>
          </cell>
          <cell r="AT66">
            <v>6.4000000953674299</v>
          </cell>
          <cell r="AU66">
            <v>521</v>
          </cell>
          <cell r="AV66">
            <v>3.5</v>
          </cell>
          <cell r="AW66">
            <v>1.0700000524520901</v>
          </cell>
          <cell r="AX66">
            <v>248.22639465332</v>
          </cell>
          <cell r="AY66">
            <v>937923</v>
          </cell>
          <cell r="AZ66">
            <v>0.52499997615814198</v>
          </cell>
          <cell r="BA66">
            <v>38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562</v>
          </cell>
          <cell r="BG66">
            <v>5</v>
          </cell>
          <cell r="BH66">
            <v>117</v>
          </cell>
          <cell r="BI66">
            <v>15.7</v>
          </cell>
          <cell r="BZ66">
            <v>7005.87890625</v>
          </cell>
          <cell r="CA66">
            <v>2225728</v>
          </cell>
        </row>
        <row r="67">
          <cell r="A67" t="str">
            <v>Gambia</v>
          </cell>
          <cell r="AL67">
            <v>0.49599999189376798</v>
          </cell>
          <cell r="AM67">
            <v>0.2036376</v>
          </cell>
          <cell r="AN67">
            <v>7.3072119999999998</v>
          </cell>
          <cell r="AO67">
            <v>47.21</v>
          </cell>
          <cell r="AP67">
            <v>41.4</v>
          </cell>
          <cell r="AQ67">
            <v>10.8043222427368</v>
          </cell>
          <cell r="AR67">
            <v>15.6428527832031</v>
          </cell>
          <cell r="AS67">
            <v>51.700000762939503</v>
          </cell>
          <cell r="AT67">
            <v>10.300000190734901</v>
          </cell>
          <cell r="AU67">
            <v>158</v>
          </cell>
          <cell r="AV67">
            <v>1.8999999761581401</v>
          </cell>
          <cell r="AW67">
            <v>1.7699999809265099</v>
          </cell>
          <cell r="AX67">
            <v>65.997337341308594</v>
          </cell>
          <cell r="AY67">
            <v>168211</v>
          </cell>
          <cell r="AZ67">
            <v>0.61199998855590798</v>
          </cell>
          <cell r="BA67">
            <v>35.900001525878899</v>
          </cell>
          <cell r="BB67">
            <v>15101</v>
          </cell>
          <cell r="BC67">
            <v>0</v>
          </cell>
          <cell r="BD67">
            <v>16949</v>
          </cell>
          <cell r="BE67">
            <v>0</v>
          </cell>
          <cell r="BF67">
            <v>4590</v>
          </cell>
          <cell r="BG67">
            <v>37</v>
          </cell>
          <cell r="BH67">
            <v>113</v>
          </cell>
          <cell r="BI67">
            <v>13.6</v>
          </cell>
          <cell r="BZ67">
            <v>787.00646972656295</v>
          </cell>
          <cell r="CA67">
            <v>2416664</v>
          </cell>
        </row>
        <row r="68">
          <cell r="A68" t="str">
            <v>Georgia</v>
          </cell>
          <cell r="AL68">
            <v>0.81199997663497903</v>
          </cell>
          <cell r="AM68">
            <v>1.2446E-3</v>
          </cell>
          <cell r="AN68">
            <v>2.2288060000000001</v>
          </cell>
          <cell r="AO68">
            <v>356.87</v>
          </cell>
          <cell r="AP68">
            <v>393.03</v>
          </cell>
          <cell r="AQ68">
            <v>2.9745497703552202</v>
          </cell>
          <cell r="AR68">
            <v>13.2752332687378</v>
          </cell>
          <cell r="AS68">
            <v>9.6000003814697301</v>
          </cell>
          <cell r="AT68">
            <v>1.1000000238418599</v>
          </cell>
          <cell r="AU68">
            <v>74</v>
          </cell>
          <cell r="AV68">
            <v>0.40000000596046398</v>
          </cell>
          <cell r="AW68" t="str">
            <v>No data</v>
          </cell>
          <cell r="AX68" t="str">
            <v>No data</v>
          </cell>
          <cell r="AY68">
            <v>48</v>
          </cell>
          <cell r="AZ68">
            <v>0.33100000023841902</v>
          </cell>
          <cell r="BA68">
            <v>35.900001525878899</v>
          </cell>
          <cell r="BB68">
            <v>5088</v>
          </cell>
          <cell r="BC68">
            <v>5133</v>
          </cell>
          <cell r="BD68">
            <v>0</v>
          </cell>
          <cell r="BE68">
            <v>304000</v>
          </cell>
          <cell r="BF68">
            <v>3082</v>
          </cell>
          <cell r="BG68">
            <v>5</v>
          </cell>
          <cell r="BH68">
            <v>116</v>
          </cell>
          <cell r="BI68">
            <v>8.6999999999999993</v>
          </cell>
          <cell r="BZ68">
            <v>4278.86083984375</v>
          </cell>
          <cell r="CA68">
            <v>3989175</v>
          </cell>
        </row>
        <row r="69">
          <cell r="A69" t="str">
            <v>Germany</v>
          </cell>
          <cell r="AL69">
            <v>0.94700002670288097</v>
          </cell>
          <cell r="AM69" t="str">
            <v>No data</v>
          </cell>
          <cell r="AN69">
            <v>-31.739585000000002</v>
          </cell>
          <cell r="AO69">
            <v>0</v>
          </cell>
          <cell r="AP69">
            <v>0</v>
          </cell>
          <cell r="AQ69" t="str">
            <v>No data</v>
          </cell>
          <cell r="AR69">
            <v>0.47027105093002303</v>
          </cell>
          <cell r="AS69">
            <v>3.7999999523162802</v>
          </cell>
          <cell r="AT69">
            <v>0.5</v>
          </cell>
          <cell r="AU69">
            <v>5.8000001907348597</v>
          </cell>
          <cell r="AV69" t="str">
            <v>No data</v>
          </cell>
          <cell r="AW69" t="str">
            <v>No data</v>
          </cell>
          <cell r="AX69" t="str">
            <v>No data</v>
          </cell>
          <cell r="AY69">
            <v>113</v>
          </cell>
          <cell r="AZ69">
            <v>8.3999998867511694E-2</v>
          </cell>
          <cell r="BA69">
            <v>31.899999618530298</v>
          </cell>
          <cell r="BB69">
            <v>0</v>
          </cell>
          <cell r="BC69">
            <v>33</v>
          </cell>
          <cell r="BD69">
            <v>1366</v>
          </cell>
          <cell r="BE69">
            <v>0</v>
          </cell>
          <cell r="BF69">
            <v>1453793</v>
          </cell>
          <cell r="BG69">
            <v>0</v>
          </cell>
          <cell r="BH69">
            <v>141</v>
          </cell>
          <cell r="BI69">
            <v>2.4</v>
          </cell>
          <cell r="BZ69">
            <v>45723.64453125</v>
          </cell>
          <cell r="CA69">
            <v>83783945</v>
          </cell>
        </row>
        <row r="70">
          <cell r="A70" t="str">
            <v>Ghana</v>
          </cell>
          <cell r="AL70">
            <v>0.61100000143051103</v>
          </cell>
          <cell r="AM70">
            <v>0.13787316999999999</v>
          </cell>
          <cell r="AN70">
            <v>24.070633000000001</v>
          </cell>
          <cell r="AO70">
            <v>624.41999999999996</v>
          </cell>
          <cell r="AP70">
            <v>512.91</v>
          </cell>
          <cell r="AQ70">
            <v>1.42890048027039</v>
          </cell>
          <cell r="AR70">
            <v>4.9267196655273402</v>
          </cell>
          <cell r="AS70">
            <v>46.200000762939503</v>
          </cell>
          <cell r="AT70">
            <v>12.6000003814697</v>
          </cell>
          <cell r="AU70">
            <v>144</v>
          </cell>
          <cell r="AV70">
            <v>1.70000004768372</v>
          </cell>
          <cell r="AW70">
            <v>1.1000000238418599</v>
          </cell>
          <cell r="AX70">
            <v>224.34158325195301</v>
          </cell>
          <cell r="AY70">
            <v>17220101</v>
          </cell>
          <cell r="AZ70">
            <v>0.537999987602234</v>
          </cell>
          <cell r="BA70">
            <v>43.5</v>
          </cell>
          <cell r="BB70">
            <v>26102</v>
          </cell>
          <cell r="BC70">
            <v>200</v>
          </cell>
          <cell r="BD70">
            <v>0</v>
          </cell>
          <cell r="BE70">
            <v>0</v>
          </cell>
          <cell r="BF70">
            <v>13922</v>
          </cell>
          <cell r="BG70">
            <v>7</v>
          </cell>
          <cell r="BH70">
            <v>134</v>
          </cell>
          <cell r="BI70">
            <v>6.1</v>
          </cell>
          <cell r="BZ70">
            <v>2328.53466796875</v>
          </cell>
          <cell r="CA70">
            <v>31072945</v>
          </cell>
        </row>
        <row r="71">
          <cell r="A71" t="str">
            <v>Greece</v>
          </cell>
          <cell r="AL71">
            <v>0.88800001144409202</v>
          </cell>
          <cell r="AM71" t="str">
            <v>No data</v>
          </cell>
          <cell r="AN71">
            <v>43.821506999999997</v>
          </cell>
          <cell r="AO71">
            <v>0</v>
          </cell>
          <cell r="AP71">
            <v>0</v>
          </cell>
          <cell r="AQ71" t="str">
            <v>No data</v>
          </cell>
          <cell r="AR71">
            <v>0.32278212904930098</v>
          </cell>
          <cell r="AS71">
            <v>3.7999999523162802</v>
          </cell>
          <cell r="AT71" t="str">
            <v>No data</v>
          </cell>
          <cell r="AU71">
            <v>4.3000001907348597</v>
          </cell>
          <cell r="AV71" t="str">
            <v>No data</v>
          </cell>
          <cell r="AW71" t="str">
            <v>No data</v>
          </cell>
          <cell r="AX71" t="str">
            <v>No data</v>
          </cell>
          <cell r="AY71">
            <v>0</v>
          </cell>
          <cell r="AZ71">
            <v>0.11599999666214</v>
          </cell>
          <cell r="BA71">
            <v>32.900001525878899</v>
          </cell>
          <cell r="BB71">
            <v>123</v>
          </cell>
          <cell r="BC71">
            <v>2089</v>
          </cell>
          <cell r="BD71">
            <v>9723</v>
          </cell>
          <cell r="BE71">
            <v>0</v>
          </cell>
          <cell r="BF71">
            <v>164009</v>
          </cell>
          <cell r="BG71">
            <v>0</v>
          </cell>
          <cell r="BH71">
            <v>135</v>
          </cell>
          <cell r="BI71">
            <v>2.4</v>
          </cell>
          <cell r="BZ71">
            <v>17676.193359375</v>
          </cell>
          <cell r="CA71">
            <v>10423056</v>
          </cell>
        </row>
        <row r="72">
          <cell r="A72" t="str">
            <v>Grenada</v>
          </cell>
          <cell r="AL72">
            <v>0.778999984264374</v>
          </cell>
          <cell r="AM72" t="str">
            <v>No data</v>
          </cell>
          <cell r="AN72">
            <v>0.28628599999999998</v>
          </cell>
          <cell r="AO72">
            <v>1.04</v>
          </cell>
          <cell r="AP72">
            <v>1.97</v>
          </cell>
          <cell r="AQ72">
            <v>1.3430771827697801</v>
          </cell>
          <cell r="AR72">
            <v>4.4487490653991699</v>
          </cell>
          <cell r="AS72">
            <v>16.5</v>
          </cell>
          <cell r="AT72" t="str">
            <v>No data</v>
          </cell>
          <cell r="AU72">
            <v>3.0999999046325701</v>
          </cell>
          <cell r="AV72" t="str">
            <v>No data</v>
          </cell>
          <cell r="AW72" t="str">
            <v>No data</v>
          </cell>
          <cell r="AX72" t="str">
            <v>No data</v>
          </cell>
          <cell r="AY72">
            <v>106</v>
          </cell>
          <cell r="AZ72" t="str">
            <v>No data</v>
          </cell>
          <cell r="BA72" t="str">
            <v>No data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239</v>
          </cell>
          <cell r="BG72">
            <v>0</v>
          </cell>
          <cell r="BH72">
            <v>98</v>
          </cell>
          <cell r="BI72">
            <v>16</v>
          </cell>
          <cell r="BZ72">
            <v>9680.17578125</v>
          </cell>
          <cell r="CA72">
            <v>112519</v>
          </cell>
        </row>
        <row r="73">
          <cell r="A73" t="str">
            <v>Guatemala</v>
          </cell>
          <cell r="AL73">
            <v>0.662999987602234</v>
          </cell>
          <cell r="AM73">
            <v>0.13351782000000001</v>
          </cell>
          <cell r="AN73">
            <v>200.20543699999999</v>
          </cell>
          <cell r="AO73">
            <v>343.11</v>
          </cell>
          <cell r="AP73">
            <v>328.86</v>
          </cell>
          <cell r="AQ73">
            <v>0.52090692520141602</v>
          </cell>
          <cell r="AR73">
            <v>14.693507194519</v>
          </cell>
          <cell r="AS73">
            <v>24.5</v>
          </cell>
          <cell r="AT73">
            <v>12.3999996185303</v>
          </cell>
          <cell r="AU73">
            <v>26</v>
          </cell>
          <cell r="AV73">
            <v>0.30000001192092901</v>
          </cell>
          <cell r="AW73">
            <v>0.119999997317791</v>
          </cell>
          <cell r="AX73">
            <v>0.27041453123092701</v>
          </cell>
          <cell r="AY73">
            <v>4957871</v>
          </cell>
          <cell r="AZ73">
            <v>0.47900000214576699</v>
          </cell>
          <cell r="BA73">
            <v>48.299999237060497</v>
          </cell>
          <cell r="BB73">
            <v>84717</v>
          </cell>
          <cell r="BC73">
            <v>2874142</v>
          </cell>
          <cell r="BD73">
            <v>12817</v>
          </cell>
          <cell r="BE73">
            <v>242000</v>
          </cell>
          <cell r="BF73">
            <v>1246</v>
          </cell>
          <cell r="BG73">
            <v>8</v>
          </cell>
          <cell r="BH73">
            <v>116</v>
          </cell>
          <cell r="BI73">
            <v>16.8</v>
          </cell>
          <cell r="BZ73">
            <v>4603.33984375</v>
          </cell>
          <cell r="CA73">
            <v>17915567</v>
          </cell>
        </row>
        <row r="74">
          <cell r="A74" t="str">
            <v>Guinea</v>
          </cell>
          <cell r="AL74">
            <v>0.47699999809265098</v>
          </cell>
          <cell r="AM74">
            <v>0.37322159999999999</v>
          </cell>
          <cell r="AN74">
            <v>24.946273999999999</v>
          </cell>
          <cell r="AO74">
            <v>205.79</v>
          </cell>
          <cell r="AP74">
            <v>181.19</v>
          </cell>
          <cell r="AQ74">
            <v>4.5175714492797896</v>
          </cell>
          <cell r="AR74">
            <v>0.96379894018173196</v>
          </cell>
          <cell r="AS74">
            <v>98.800003051757798</v>
          </cell>
          <cell r="AT74">
            <v>16.299999237060501</v>
          </cell>
          <cell r="AU74">
            <v>176</v>
          </cell>
          <cell r="AV74">
            <v>1.3999999761581401</v>
          </cell>
          <cell r="AW74">
            <v>0.68000000715255704</v>
          </cell>
          <cell r="AX74">
            <v>283.88739013671898</v>
          </cell>
          <cell r="AY74">
            <v>7480197</v>
          </cell>
          <cell r="AZ74" t="str">
            <v>No data</v>
          </cell>
          <cell r="BA74">
            <v>33.700000762939503</v>
          </cell>
          <cell r="BB74">
            <v>0</v>
          </cell>
          <cell r="BC74">
            <v>49541</v>
          </cell>
          <cell r="BD74">
            <v>0</v>
          </cell>
          <cell r="BE74">
            <v>0</v>
          </cell>
          <cell r="BF74">
            <v>9577</v>
          </cell>
          <cell r="BG74">
            <v>5</v>
          </cell>
          <cell r="BH74">
            <v>129</v>
          </cell>
          <cell r="BI74">
            <v>14.8</v>
          </cell>
          <cell r="BZ74">
            <v>1194.03784179688</v>
          </cell>
          <cell r="CA74">
            <v>13132792</v>
          </cell>
        </row>
        <row r="75">
          <cell r="A75" t="str">
            <v>Guinea-Bissau</v>
          </cell>
          <cell r="AL75">
            <v>0.479999989271164</v>
          </cell>
          <cell r="AM75">
            <v>0.37230676000000001</v>
          </cell>
          <cell r="AN75">
            <v>21.683568999999999</v>
          </cell>
          <cell r="AO75">
            <v>23.69</v>
          </cell>
          <cell r="AP75">
            <v>31.16</v>
          </cell>
          <cell r="AQ75">
            <v>8.1978559494018608</v>
          </cell>
          <cell r="AR75">
            <v>8.5899105072021502</v>
          </cell>
          <cell r="AS75">
            <v>78.5</v>
          </cell>
          <cell r="AT75">
            <v>17</v>
          </cell>
          <cell r="AU75">
            <v>361</v>
          </cell>
          <cell r="AV75">
            <v>3.4000000953674299</v>
          </cell>
          <cell r="AW75">
            <v>1.8500000238418599</v>
          </cell>
          <cell r="AX75">
            <v>123.311904907227</v>
          </cell>
          <cell r="AY75">
            <v>1232549</v>
          </cell>
          <cell r="AZ75" t="str">
            <v>No data</v>
          </cell>
          <cell r="BA75">
            <v>50.700000762939503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1891</v>
          </cell>
          <cell r="BG75">
            <v>0</v>
          </cell>
          <cell r="BH75">
            <v>100</v>
          </cell>
          <cell r="BI75">
            <v>14.8</v>
          </cell>
          <cell r="BZ75">
            <v>727.52014160156295</v>
          </cell>
          <cell r="CA75">
            <v>1967998</v>
          </cell>
        </row>
        <row r="76">
          <cell r="A76" t="str">
            <v>Guyana</v>
          </cell>
          <cell r="AL76">
            <v>0.68199998140335105</v>
          </cell>
          <cell r="AM76">
            <v>1.407371E-2</v>
          </cell>
          <cell r="AN76">
            <v>15.078721</v>
          </cell>
          <cell r="AO76">
            <v>13.74</v>
          </cell>
          <cell r="AP76">
            <v>59.06</v>
          </cell>
          <cell r="AQ76">
            <v>2.2092299461364702</v>
          </cell>
          <cell r="AR76">
            <v>6.6023964881896999</v>
          </cell>
          <cell r="AS76">
            <v>29.299999237060501</v>
          </cell>
          <cell r="AT76">
            <v>8.1999998092651403</v>
          </cell>
          <cell r="AU76">
            <v>79</v>
          </cell>
          <cell r="AV76">
            <v>1.3999999761581401</v>
          </cell>
          <cell r="AW76">
            <v>0.70999997854232799</v>
          </cell>
          <cell r="AX76">
            <v>44.370590209960902</v>
          </cell>
          <cell r="AY76">
            <v>685176</v>
          </cell>
          <cell r="AZ76">
            <v>0.462000012397766</v>
          </cell>
          <cell r="BA76" t="str">
            <v>No data</v>
          </cell>
          <cell r="BB76">
            <v>0</v>
          </cell>
          <cell r="BC76">
            <v>0</v>
          </cell>
          <cell r="BD76">
            <v>150000</v>
          </cell>
          <cell r="BE76">
            <v>0</v>
          </cell>
          <cell r="BF76">
            <v>23412</v>
          </cell>
          <cell r="BG76">
            <v>0</v>
          </cell>
          <cell r="BH76">
            <v>125</v>
          </cell>
          <cell r="BI76">
            <v>5.2</v>
          </cell>
          <cell r="BZ76">
            <v>6955.939453125</v>
          </cell>
          <cell r="CA76">
            <v>786559</v>
          </cell>
        </row>
        <row r="77">
          <cell r="A77" t="str">
            <v>Haiti</v>
          </cell>
          <cell r="AL77">
            <v>0.50999999046325695</v>
          </cell>
          <cell r="AM77">
            <v>0.19958770000000001</v>
          </cell>
          <cell r="AN77">
            <v>419.72484100000003</v>
          </cell>
          <cell r="AO77">
            <v>583.98</v>
          </cell>
          <cell r="AP77">
            <v>413.93</v>
          </cell>
          <cell r="AQ77">
            <v>5.0513076782226598</v>
          </cell>
          <cell r="AR77">
            <v>23.181728363037099</v>
          </cell>
          <cell r="AS77">
            <v>62.799999237060497</v>
          </cell>
          <cell r="AT77">
            <v>9.5</v>
          </cell>
          <cell r="AU77">
            <v>170</v>
          </cell>
          <cell r="AV77">
            <v>1.8999999761581401</v>
          </cell>
          <cell r="AW77">
            <v>0.79000002145767201</v>
          </cell>
          <cell r="AX77">
            <v>1.61003470420837</v>
          </cell>
          <cell r="AY77">
            <v>5921717</v>
          </cell>
          <cell r="AZ77">
            <v>0.63599997758865401</v>
          </cell>
          <cell r="BA77">
            <v>41.099998474121101</v>
          </cell>
          <cell r="BB77">
            <v>4433</v>
          </cell>
          <cell r="BC77">
            <v>44175</v>
          </cell>
          <cell r="BD77">
            <v>54783</v>
          </cell>
          <cell r="BE77">
            <v>7900</v>
          </cell>
          <cell r="BF77">
            <v>10</v>
          </cell>
          <cell r="BG77">
            <v>7</v>
          </cell>
          <cell r="BH77">
            <v>91</v>
          </cell>
          <cell r="BI77">
            <v>46.8</v>
          </cell>
          <cell r="BZ77">
            <v>1176.755859375</v>
          </cell>
          <cell r="CA77">
            <v>11402533</v>
          </cell>
        </row>
        <row r="78">
          <cell r="A78" t="str">
            <v>Honduras</v>
          </cell>
          <cell r="AL78">
            <v>0.63400000333786</v>
          </cell>
          <cell r="AM78">
            <v>8.9526679999999997E-2</v>
          </cell>
          <cell r="AN78">
            <v>181.74451199999999</v>
          </cell>
          <cell r="AO78">
            <v>308.64</v>
          </cell>
          <cell r="AP78">
            <v>265.2</v>
          </cell>
          <cell r="AQ78">
            <v>1.9743943214416499</v>
          </cell>
          <cell r="AR78">
            <v>23.401197433471701</v>
          </cell>
          <cell r="AS78">
            <v>16.799999237060501</v>
          </cell>
          <cell r="AT78">
            <v>7.0999999046325701</v>
          </cell>
          <cell r="AU78">
            <v>31</v>
          </cell>
          <cell r="AV78">
            <v>0.30000001192092901</v>
          </cell>
          <cell r="AW78">
            <v>0.18999999761581399</v>
          </cell>
          <cell r="AX78">
            <v>0.13288228213787101</v>
          </cell>
          <cell r="AY78">
            <v>2214843</v>
          </cell>
          <cell r="AZ78">
            <v>0.423000007867813</v>
          </cell>
          <cell r="BA78">
            <v>48.200000762939503</v>
          </cell>
          <cell r="BB78">
            <v>71216</v>
          </cell>
          <cell r="BC78">
            <v>5163484</v>
          </cell>
          <cell r="BD78">
            <v>0</v>
          </cell>
          <cell r="BE78">
            <v>247000</v>
          </cell>
          <cell r="BF78">
            <v>201</v>
          </cell>
          <cell r="BG78">
            <v>0</v>
          </cell>
          <cell r="BH78">
            <v>117</v>
          </cell>
          <cell r="BI78">
            <v>13.5</v>
          </cell>
          <cell r="BZ78">
            <v>2405.73291015625</v>
          </cell>
          <cell r="CA78">
            <v>9904608</v>
          </cell>
        </row>
        <row r="79">
          <cell r="A79" t="str">
            <v>Hungary</v>
          </cell>
          <cell r="AL79">
            <v>0.85399997234344505</v>
          </cell>
          <cell r="AM79" t="str">
            <v>No data</v>
          </cell>
          <cell r="AN79">
            <v>0.22050700000000001</v>
          </cell>
          <cell r="AO79">
            <v>0</v>
          </cell>
          <cell r="AP79">
            <v>0</v>
          </cell>
          <cell r="AQ79" t="str">
            <v>No data</v>
          </cell>
          <cell r="AR79">
            <v>2.3545160293579102</v>
          </cell>
          <cell r="AS79">
            <v>3.7000000476837198</v>
          </cell>
          <cell r="AT79" t="str">
            <v>No data</v>
          </cell>
          <cell r="AU79">
            <v>6.3000001907348597</v>
          </cell>
          <cell r="AV79" t="str">
            <v>No data</v>
          </cell>
          <cell r="AW79" t="str">
            <v>No data</v>
          </cell>
          <cell r="AX79" t="str">
            <v>No data</v>
          </cell>
          <cell r="AY79">
            <v>0</v>
          </cell>
          <cell r="AZ79">
            <v>0.23299999535083801</v>
          </cell>
          <cell r="BA79">
            <v>29.600000381469702</v>
          </cell>
          <cell r="BB79">
            <v>150000</v>
          </cell>
          <cell r="BC79">
            <v>0</v>
          </cell>
          <cell r="BD79">
            <v>0</v>
          </cell>
          <cell r="BE79">
            <v>0</v>
          </cell>
          <cell r="BF79">
            <v>5936</v>
          </cell>
          <cell r="BG79">
            <v>5</v>
          </cell>
          <cell r="BH79">
            <v>132</v>
          </cell>
          <cell r="BI79">
            <v>2.4</v>
          </cell>
          <cell r="BZ79">
            <v>15899.1484375</v>
          </cell>
          <cell r="CA79">
            <v>9660350</v>
          </cell>
        </row>
        <row r="80">
          <cell r="A80" t="str">
            <v>Iceland</v>
          </cell>
          <cell r="AL80">
            <v>0.94900000095367398</v>
          </cell>
          <cell r="AM80" t="str">
            <v>No data</v>
          </cell>
          <cell r="AN80">
            <v>0</v>
          </cell>
          <cell r="AO80">
            <v>0</v>
          </cell>
          <cell r="AP80">
            <v>0</v>
          </cell>
          <cell r="AQ80" t="str">
            <v>No data</v>
          </cell>
          <cell r="AR80">
            <v>0.76585489511489901</v>
          </cell>
          <cell r="AS80">
            <v>2</v>
          </cell>
          <cell r="AT80" t="str">
            <v>No data</v>
          </cell>
          <cell r="AU80">
            <v>4.4000000953674299</v>
          </cell>
          <cell r="AV80" t="str">
            <v>No data</v>
          </cell>
          <cell r="AW80" t="str">
            <v>No data</v>
          </cell>
          <cell r="AX80" t="str">
            <v>No data</v>
          </cell>
          <cell r="AY80">
            <v>0</v>
          </cell>
          <cell r="AZ80">
            <v>5.7999998331069898E-2</v>
          </cell>
          <cell r="BA80">
            <v>26.100000381469702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1691</v>
          </cell>
          <cell r="BG80">
            <v>0</v>
          </cell>
          <cell r="BH80">
            <v>146</v>
          </cell>
          <cell r="BI80">
            <v>2.4</v>
          </cell>
          <cell r="BZ80">
            <v>59260.88671875</v>
          </cell>
          <cell r="CA80">
            <v>341250</v>
          </cell>
        </row>
        <row r="81">
          <cell r="A81" t="str">
            <v>India</v>
          </cell>
          <cell r="AL81">
            <v>0.644999980926514</v>
          </cell>
          <cell r="AM81">
            <v>0.12265247</v>
          </cell>
          <cell r="AN81">
            <v>101.94005900000001</v>
          </cell>
          <cell r="AO81">
            <v>2248.58</v>
          </cell>
          <cell r="AP81">
            <v>2872.28</v>
          </cell>
          <cell r="AQ81">
            <v>9.1816261410713196E-2</v>
          </cell>
          <cell r="AR81">
            <v>3.17002248764038</v>
          </cell>
          <cell r="AS81">
            <v>34.299999237060497</v>
          </cell>
          <cell r="AT81">
            <v>33.400001525878899</v>
          </cell>
          <cell r="AU81">
            <v>193</v>
          </cell>
          <cell r="AV81" t="str">
            <v>No data</v>
          </cell>
          <cell r="AW81" t="str">
            <v>No data</v>
          </cell>
          <cell r="AX81">
            <v>5.3304324150085396</v>
          </cell>
          <cell r="AY81">
            <v>733660997</v>
          </cell>
          <cell r="AZ81">
            <v>0.48800000548362699</v>
          </cell>
          <cell r="BA81">
            <v>35.700000762939503</v>
          </cell>
          <cell r="BB81">
            <v>23201828</v>
          </cell>
          <cell r="BC81">
            <v>19648352</v>
          </cell>
          <cell r="BD81">
            <v>2719489</v>
          </cell>
          <cell r="BE81">
            <v>473000</v>
          </cell>
          <cell r="BF81">
            <v>206620</v>
          </cell>
          <cell r="BG81">
            <v>19</v>
          </cell>
          <cell r="BH81">
            <v>112</v>
          </cell>
          <cell r="BI81">
            <v>15.3</v>
          </cell>
          <cell r="BZ81">
            <v>1900.70678710938</v>
          </cell>
          <cell r="CA81">
            <v>1380004385</v>
          </cell>
        </row>
        <row r="82">
          <cell r="A82" t="str">
            <v>Indonesia</v>
          </cell>
          <cell r="AL82">
            <v>0.71799999475479104</v>
          </cell>
          <cell r="AM82">
            <v>1.4010699999999999E-2</v>
          </cell>
          <cell r="AN82">
            <v>84.828543999999994</v>
          </cell>
          <cell r="AO82">
            <v>1084.08</v>
          </cell>
          <cell r="AP82">
            <v>-538.02</v>
          </cell>
          <cell r="AQ82">
            <v>-5.80561608076096E-2</v>
          </cell>
          <cell r="AR82">
            <v>0.91182053089141801</v>
          </cell>
          <cell r="AS82">
            <v>23.899999618530298</v>
          </cell>
          <cell r="AT82">
            <v>17.700000762939499</v>
          </cell>
          <cell r="AU82">
            <v>312</v>
          </cell>
          <cell r="AV82" t="str">
            <v>No data</v>
          </cell>
          <cell r="AW82" t="str">
            <v>No data</v>
          </cell>
          <cell r="AX82">
            <v>3.86619305610657</v>
          </cell>
          <cell r="AY82">
            <v>98728063</v>
          </cell>
          <cell r="AZ82">
            <v>0.479999989271164</v>
          </cell>
          <cell r="BA82">
            <v>38.200000762939503</v>
          </cell>
          <cell r="BB82">
            <v>1200774</v>
          </cell>
          <cell r="BC82">
            <v>909980</v>
          </cell>
          <cell r="BD82">
            <v>1235425</v>
          </cell>
          <cell r="BE82">
            <v>40000</v>
          </cell>
          <cell r="BF82">
            <v>13731</v>
          </cell>
          <cell r="BG82">
            <v>35</v>
          </cell>
          <cell r="BH82">
            <v>126</v>
          </cell>
          <cell r="BI82">
            <v>6.5</v>
          </cell>
          <cell r="BZ82">
            <v>3869.58837890625</v>
          </cell>
          <cell r="CA82">
            <v>273523621</v>
          </cell>
        </row>
        <row r="83">
          <cell r="A83" t="str">
            <v>Iran</v>
          </cell>
          <cell r="AL83">
            <v>0.78299999237060502</v>
          </cell>
          <cell r="AM83" t="str">
            <v>No data</v>
          </cell>
          <cell r="AN83">
            <v>160.61862199999999</v>
          </cell>
          <cell r="AO83">
            <v>131</v>
          </cell>
          <cell r="AP83">
            <v>153.56</v>
          </cell>
          <cell r="AQ83">
            <v>8.1410348415374797E-2</v>
          </cell>
          <cell r="AR83">
            <v>0.69372624158859297</v>
          </cell>
          <cell r="AS83">
            <v>13.8999996185303</v>
          </cell>
          <cell r="AT83">
            <v>4.0999999046325701</v>
          </cell>
          <cell r="AU83">
            <v>13</v>
          </cell>
          <cell r="AV83">
            <v>0.10000000149011599</v>
          </cell>
          <cell r="AW83">
            <v>7.9999998211860698E-2</v>
          </cell>
          <cell r="AX83" t="str">
            <v>No data</v>
          </cell>
          <cell r="AY83">
            <v>8251</v>
          </cell>
          <cell r="AZ83">
            <v>0.45899999141693099</v>
          </cell>
          <cell r="BA83">
            <v>42</v>
          </cell>
          <cell r="BB83">
            <v>10026386</v>
          </cell>
          <cell r="BC83">
            <v>243650</v>
          </cell>
          <cell r="BD83">
            <v>2612307</v>
          </cell>
          <cell r="BE83">
            <v>0</v>
          </cell>
          <cell r="BF83">
            <v>800059</v>
          </cell>
          <cell r="BG83">
            <v>5</v>
          </cell>
          <cell r="BH83">
            <v>127</v>
          </cell>
          <cell r="BI83">
            <v>5.5</v>
          </cell>
          <cell r="BZ83">
            <v>2282.5517578125</v>
          </cell>
          <cell r="CA83">
            <v>83992953</v>
          </cell>
        </row>
        <row r="84">
          <cell r="A84" t="str">
            <v>Iraq</v>
          </cell>
          <cell r="AL84">
            <v>0.674000024795532</v>
          </cell>
          <cell r="AM84">
            <v>3.2694319999999999E-2</v>
          </cell>
          <cell r="AN84">
            <v>2206.1760119999999</v>
          </cell>
          <cell r="AO84">
            <v>1961.14</v>
          </cell>
          <cell r="AP84">
            <v>1715.49</v>
          </cell>
          <cell r="AQ84">
            <v>0.99965137243270896</v>
          </cell>
          <cell r="AR84">
            <v>0.38535037636756903</v>
          </cell>
          <cell r="AS84">
            <v>25.899999618530298</v>
          </cell>
          <cell r="AT84">
            <v>3.9000000953674299</v>
          </cell>
          <cell r="AU84">
            <v>41</v>
          </cell>
          <cell r="AV84" t="str">
            <v>No data</v>
          </cell>
          <cell r="AW84" t="str">
            <v>No data</v>
          </cell>
          <cell r="AX84" t="str">
            <v>No data</v>
          </cell>
          <cell r="AY84">
            <v>2170486</v>
          </cell>
          <cell r="AZ84">
            <v>0.57700002193450906</v>
          </cell>
          <cell r="BA84">
            <v>29.5</v>
          </cell>
          <cell r="BB84">
            <v>5865</v>
          </cell>
          <cell r="BC84">
            <v>1500</v>
          </cell>
          <cell r="BD84">
            <v>0</v>
          </cell>
          <cell r="BE84">
            <v>1198940</v>
          </cell>
          <cell r="BF84">
            <v>287943</v>
          </cell>
          <cell r="BG84">
            <v>1505</v>
          </cell>
          <cell r="BH84">
            <v>98</v>
          </cell>
          <cell r="BI84">
            <v>37.5</v>
          </cell>
          <cell r="BZ84">
            <v>4157.484375</v>
          </cell>
          <cell r="CA84">
            <v>40222503</v>
          </cell>
        </row>
        <row r="85">
          <cell r="A85" t="str">
            <v>Ireland</v>
          </cell>
          <cell r="AL85">
            <v>0.95499998331069902</v>
          </cell>
          <cell r="AM85" t="str">
            <v>No data</v>
          </cell>
          <cell r="AN85">
            <v>-3.7014459999999998</v>
          </cell>
          <cell r="AO85">
            <v>0</v>
          </cell>
          <cell r="AP85">
            <v>0</v>
          </cell>
          <cell r="AQ85" t="str">
            <v>No data</v>
          </cell>
          <cell r="AR85">
            <v>8.7928652763366699E-2</v>
          </cell>
          <cell r="AS85">
            <v>3.2999999523162802</v>
          </cell>
          <cell r="AT85" t="str">
            <v>No data</v>
          </cell>
          <cell r="AU85">
            <v>5.8000001907348597</v>
          </cell>
          <cell r="AV85">
            <v>0.20000000298023199</v>
          </cell>
          <cell r="AW85" t="str">
            <v>No data</v>
          </cell>
          <cell r="AX85" t="str">
            <v>No data</v>
          </cell>
          <cell r="AY85">
            <v>0</v>
          </cell>
          <cell r="AZ85">
            <v>9.3000002205371898E-2</v>
          </cell>
          <cell r="BA85">
            <v>31.399999618530298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16463</v>
          </cell>
          <cell r="BG85">
            <v>0</v>
          </cell>
          <cell r="BH85">
            <v>158</v>
          </cell>
          <cell r="BI85">
            <v>2.4</v>
          </cell>
          <cell r="BZ85">
            <v>83812.8046875</v>
          </cell>
          <cell r="CA85">
            <v>4937796</v>
          </cell>
        </row>
        <row r="86">
          <cell r="A86" t="str">
            <v>Israel</v>
          </cell>
          <cell r="AL86">
            <v>0.91900002956390403</v>
          </cell>
          <cell r="AM86" t="str">
            <v>No data</v>
          </cell>
          <cell r="AN86">
            <v>0.91019399999999995</v>
          </cell>
          <cell r="AO86">
            <v>0</v>
          </cell>
          <cell r="AP86">
            <v>0</v>
          </cell>
          <cell r="AQ86" t="str">
            <v>No data</v>
          </cell>
          <cell r="AR86">
            <v>0.27533015608787498</v>
          </cell>
          <cell r="AS86">
            <v>3.7000000476837198</v>
          </cell>
          <cell r="AT86" t="str">
            <v>No data</v>
          </cell>
          <cell r="AU86">
            <v>2.9000000953674299</v>
          </cell>
          <cell r="AV86" t="str">
            <v>No data</v>
          </cell>
          <cell r="AW86" t="str">
            <v>No data</v>
          </cell>
          <cell r="AX86" t="str">
            <v>No data</v>
          </cell>
          <cell r="AY86">
            <v>0</v>
          </cell>
          <cell r="AZ86">
            <v>0.108999997377396</v>
          </cell>
          <cell r="BA86">
            <v>39</v>
          </cell>
          <cell r="BB86">
            <v>0</v>
          </cell>
          <cell r="BC86">
            <v>21</v>
          </cell>
          <cell r="BD86">
            <v>0</v>
          </cell>
          <cell r="BE86">
            <v>0</v>
          </cell>
          <cell r="BF86">
            <v>34416</v>
          </cell>
          <cell r="BG86">
            <v>0</v>
          </cell>
          <cell r="BH86">
            <v>154</v>
          </cell>
          <cell r="BI86">
            <v>2.4</v>
          </cell>
          <cell r="BZ86">
            <v>43610.51953125</v>
          </cell>
          <cell r="CA86">
            <v>8655541</v>
          </cell>
        </row>
        <row r="87">
          <cell r="A87" t="str">
            <v>Italy</v>
          </cell>
          <cell r="AL87">
            <v>0.89200001955032304</v>
          </cell>
          <cell r="AM87" t="str">
            <v>No data</v>
          </cell>
          <cell r="AN87">
            <v>6.8510989999999996</v>
          </cell>
          <cell r="AO87">
            <v>0</v>
          </cell>
          <cell r="AP87">
            <v>0</v>
          </cell>
          <cell r="AQ87" t="str">
            <v>No data</v>
          </cell>
          <cell r="AR87">
            <v>0.51479053497314498</v>
          </cell>
          <cell r="AS87">
            <v>3.0999999046325701</v>
          </cell>
          <cell r="AT87" t="str">
            <v>No data</v>
          </cell>
          <cell r="AU87">
            <v>7.0999999046325701</v>
          </cell>
          <cell r="AV87">
            <v>0.20000000298023199</v>
          </cell>
          <cell r="AW87">
            <v>9.00000035762787E-2</v>
          </cell>
          <cell r="AX87" t="str">
            <v>No data</v>
          </cell>
          <cell r="AY87">
            <v>1</v>
          </cell>
          <cell r="AZ87">
            <v>6.8999998271465302E-2</v>
          </cell>
          <cell r="BA87">
            <v>35.900001525878899</v>
          </cell>
          <cell r="BB87">
            <v>1412</v>
          </cell>
          <cell r="BC87">
            <v>2099</v>
          </cell>
          <cell r="BD87">
            <v>11600</v>
          </cell>
          <cell r="BE87">
            <v>0</v>
          </cell>
          <cell r="BF87">
            <v>181934</v>
          </cell>
          <cell r="BG87">
            <v>0</v>
          </cell>
          <cell r="BH87">
            <v>140</v>
          </cell>
          <cell r="BI87">
            <v>2.4</v>
          </cell>
          <cell r="BZ87">
            <v>31676.201171875</v>
          </cell>
          <cell r="CA87">
            <v>60461828</v>
          </cell>
        </row>
        <row r="88">
          <cell r="A88" t="str">
            <v>Jamaica</v>
          </cell>
          <cell r="AL88">
            <v>0.73400002717971802</v>
          </cell>
          <cell r="AM88">
            <v>1.8152870000000002E-2</v>
          </cell>
          <cell r="AN88">
            <v>3.4990000000000001</v>
          </cell>
          <cell r="AO88">
            <v>51.9</v>
          </cell>
          <cell r="AP88">
            <v>63.99</v>
          </cell>
          <cell r="AQ88">
            <v>0.823927402496338</v>
          </cell>
          <cell r="AR88">
            <v>21.402715682983398</v>
          </cell>
          <cell r="AS88">
            <v>13.8999996185303</v>
          </cell>
          <cell r="AT88">
            <v>2.2000000476837198</v>
          </cell>
          <cell r="AU88">
            <v>3.2000000476837198</v>
          </cell>
          <cell r="AV88">
            <v>1.3999999761581401</v>
          </cell>
          <cell r="AW88">
            <v>0.91000002622604403</v>
          </cell>
          <cell r="AX88" t="str">
            <v>No data</v>
          </cell>
          <cell r="AY88">
            <v>7560</v>
          </cell>
          <cell r="AZ88">
            <v>0.39599999785423301</v>
          </cell>
          <cell r="BA88" t="str">
            <v>No data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104</v>
          </cell>
          <cell r="BG88">
            <v>0</v>
          </cell>
          <cell r="BH88">
            <v>114</v>
          </cell>
          <cell r="BI88">
            <v>7.7</v>
          </cell>
          <cell r="BZ88">
            <v>4664.529296875</v>
          </cell>
          <cell r="CA88">
            <v>2961161</v>
          </cell>
        </row>
        <row r="89">
          <cell r="A89" t="str">
            <v>Japan</v>
          </cell>
          <cell r="AL89">
            <v>0.91900002956390403</v>
          </cell>
          <cell r="AM89" t="str">
            <v>No data</v>
          </cell>
          <cell r="AN89">
            <v>-0.59630000000000005</v>
          </cell>
          <cell r="AO89">
            <v>0</v>
          </cell>
          <cell r="AP89">
            <v>0</v>
          </cell>
          <cell r="AQ89">
            <v>0</v>
          </cell>
          <cell r="AR89">
            <v>8.6650215089321095E-2</v>
          </cell>
          <cell r="AS89">
            <v>2.5</v>
          </cell>
          <cell r="AT89">
            <v>3.4000000953674299</v>
          </cell>
          <cell r="AU89">
            <v>13</v>
          </cell>
          <cell r="AV89" t="str">
            <v>No data</v>
          </cell>
          <cell r="AW89" t="str">
            <v>No data</v>
          </cell>
          <cell r="AX89" t="str">
            <v>No data</v>
          </cell>
          <cell r="AY89">
            <v>8</v>
          </cell>
          <cell r="AZ89">
            <v>9.3999996781349196E-2</v>
          </cell>
          <cell r="BA89">
            <v>32.900001525878899</v>
          </cell>
          <cell r="BB89">
            <v>538220</v>
          </cell>
          <cell r="BC89">
            <v>250174</v>
          </cell>
          <cell r="BD89">
            <v>10097</v>
          </cell>
          <cell r="BE89">
            <v>0</v>
          </cell>
          <cell r="BF89">
            <v>24902</v>
          </cell>
          <cell r="BG89">
            <v>0</v>
          </cell>
          <cell r="BH89">
            <v>113</v>
          </cell>
          <cell r="BI89">
            <v>2.4</v>
          </cell>
          <cell r="BZ89">
            <v>40113.0625</v>
          </cell>
          <cell r="CA89">
            <v>126476458</v>
          </cell>
        </row>
        <row r="90">
          <cell r="A90" t="str">
            <v>Jordan</v>
          </cell>
          <cell r="AL90">
            <v>0.72899997234344505</v>
          </cell>
          <cell r="AM90">
            <v>1.5259200000000001E-3</v>
          </cell>
          <cell r="AN90">
            <v>1803.558147</v>
          </cell>
          <cell r="AO90">
            <v>1972.14</v>
          </cell>
          <cell r="AP90">
            <v>2110.5300000000002</v>
          </cell>
          <cell r="AQ90">
            <v>6.2843570709228498</v>
          </cell>
          <cell r="AR90">
            <v>8.9278640747070295</v>
          </cell>
          <cell r="AS90">
            <v>15.6000003814697</v>
          </cell>
          <cell r="AT90">
            <v>3</v>
          </cell>
          <cell r="AU90">
            <v>5.5</v>
          </cell>
          <cell r="AV90" t="str">
            <v>No data</v>
          </cell>
          <cell r="AW90" t="str">
            <v>No data</v>
          </cell>
          <cell r="AX90" t="str">
            <v>No data</v>
          </cell>
          <cell r="AY90">
            <v>70</v>
          </cell>
          <cell r="AZ90">
            <v>0.44999998807907099</v>
          </cell>
          <cell r="BA90">
            <v>33.700000762939503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3021090</v>
          </cell>
          <cell r="BG90">
            <v>34</v>
          </cell>
          <cell r="BH90">
            <v>116</v>
          </cell>
          <cell r="BI90">
            <v>9.5</v>
          </cell>
          <cell r="BZ90">
            <v>4282.765625</v>
          </cell>
          <cell r="CA90">
            <v>10203140</v>
          </cell>
        </row>
        <row r="91">
          <cell r="A91" t="str">
            <v>Kazakhstan</v>
          </cell>
          <cell r="AL91">
            <v>0.82499998807907104</v>
          </cell>
          <cell r="AM91">
            <v>1.61086E-3</v>
          </cell>
          <cell r="AN91">
            <v>12.464162</v>
          </cell>
          <cell r="AO91">
            <v>7.63</v>
          </cell>
          <cell r="AP91">
            <v>3.88</v>
          </cell>
          <cell r="AQ91">
            <v>3.4225601702928501E-2</v>
          </cell>
          <cell r="AR91">
            <v>0.22044357657432601</v>
          </cell>
          <cell r="AS91">
            <v>10.5</v>
          </cell>
          <cell r="AT91">
            <v>2</v>
          </cell>
          <cell r="AU91">
            <v>68</v>
          </cell>
          <cell r="AV91">
            <v>0.30000001192092901</v>
          </cell>
          <cell r="AW91">
            <v>0.36000001430511502</v>
          </cell>
          <cell r="AX91" t="str">
            <v>No data</v>
          </cell>
          <cell r="AY91">
            <v>55</v>
          </cell>
          <cell r="AZ91">
            <v>0.18999999761581399</v>
          </cell>
          <cell r="BA91">
            <v>27.799999237060501</v>
          </cell>
          <cell r="BB91">
            <v>0</v>
          </cell>
          <cell r="BC91">
            <v>33000</v>
          </cell>
          <cell r="BD91">
            <v>71000</v>
          </cell>
          <cell r="BE91">
            <v>0</v>
          </cell>
          <cell r="BF91">
            <v>668</v>
          </cell>
          <cell r="BG91">
            <v>0</v>
          </cell>
          <cell r="BH91">
            <v>134</v>
          </cell>
          <cell r="BI91">
            <v>2.4</v>
          </cell>
          <cell r="BZ91">
            <v>9055.7451171875</v>
          </cell>
          <cell r="CA91">
            <v>18776707</v>
          </cell>
        </row>
        <row r="92">
          <cell r="A92" t="str">
            <v>Kenya</v>
          </cell>
          <cell r="AL92">
            <v>0.60100001096725497</v>
          </cell>
          <cell r="AM92">
            <v>0.17788113999999999</v>
          </cell>
          <cell r="AN92">
            <v>500.08574299999998</v>
          </cell>
          <cell r="AO92">
            <v>1537.1</v>
          </cell>
          <cell r="AP92">
            <v>1445.31</v>
          </cell>
          <cell r="AQ92">
            <v>3.4740736484527601</v>
          </cell>
          <cell r="AR92">
            <v>3.1362886428832999</v>
          </cell>
          <cell r="AS92">
            <v>43.200000762939503</v>
          </cell>
          <cell r="AT92">
            <v>11.199999809265099</v>
          </cell>
          <cell r="AU92">
            <v>267</v>
          </cell>
          <cell r="AV92">
            <v>4.5</v>
          </cell>
          <cell r="AW92">
            <v>1.4700000286102299</v>
          </cell>
          <cell r="AX92">
            <v>70.097640991210895</v>
          </cell>
          <cell r="AY92">
            <v>8321398</v>
          </cell>
          <cell r="AZ92">
            <v>0.51800000667571999</v>
          </cell>
          <cell r="BA92">
            <v>40.799999237060497</v>
          </cell>
          <cell r="BB92">
            <v>2837306</v>
          </cell>
          <cell r="BC92">
            <v>810655</v>
          </cell>
          <cell r="BD92">
            <v>1748211</v>
          </cell>
          <cell r="BE92">
            <v>190000</v>
          </cell>
          <cell r="BF92">
            <v>477625</v>
          </cell>
          <cell r="BG92">
            <v>1231</v>
          </cell>
          <cell r="BH92">
            <v>99</v>
          </cell>
          <cell r="BI92">
            <v>24.8</v>
          </cell>
          <cell r="BZ92">
            <v>1838.2099609375</v>
          </cell>
          <cell r="CA92">
            <v>53771300</v>
          </cell>
        </row>
        <row r="93">
          <cell r="A93" t="str">
            <v>Kiribati</v>
          </cell>
          <cell r="AL93">
            <v>0.62999999523162797</v>
          </cell>
          <cell r="AM93">
            <v>8.0157400000000004E-2</v>
          </cell>
          <cell r="AN93">
            <v>0.82716000000000001</v>
          </cell>
          <cell r="AO93">
            <v>57.45</v>
          </cell>
          <cell r="AP93">
            <v>44.43</v>
          </cell>
          <cell r="AQ93">
            <v>14.846158027648899</v>
          </cell>
          <cell r="AR93">
            <v>9.5560722351074201</v>
          </cell>
          <cell r="AS93">
            <v>50.900001525878899</v>
          </cell>
          <cell r="AT93">
            <v>15.1000003814697</v>
          </cell>
          <cell r="AU93">
            <v>436</v>
          </cell>
          <cell r="AV93" t="str">
            <v>No data</v>
          </cell>
          <cell r="AW93" t="str">
            <v>No data</v>
          </cell>
          <cell r="AX93" t="str">
            <v>No data</v>
          </cell>
          <cell r="AY93">
            <v>122769</v>
          </cell>
          <cell r="AZ93" t="str">
            <v>No data</v>
          </cell>
          <cell r="BA93" t="str">
            <v>No data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138</v>
          </cell>
          <cell r="BI93">
            <v>4.0999999999999996</v>
          </cell>
          <cell r="BZ93">
            <v>1670.82470703125</v>
          </cell>
          <cell r="CA93">
            <v>119446</v>
          </cell>
        </row>
        <row r="94">
          <cell r="A94" t="str">
            <v>Korea DPR</v>
          </cell>
          <cell r="AL94">
            <v>0.91600000858306896</v>
          </cell>
          <cell r="AM94" t="str">
            <v>No data</v>
          </cell>
          <cell r="AN94">
            <v>101.653581</v>
          </cell>
          <cell r="AO94">
            <v>25.67</v>
          </cell>
          <cell r="AP94">
            <v>25.21</v>
          </cell>
          <cell r="AQ94" t="str">
            <v>No data</v>
          </cell>
          <cell r="AR94">
            <v>0</v>
          </cell>
          <cell r="AS94">
            <v>17.299999237060501</v>
          </cell>
          <cell r="AT94">
            <v>9.3000001907348597</v>
          </cell>
          <cell r="AU94">
            <v>513</v>
          </cell>
          <cell r="AV94" t="str">
            <v>No data</v>
          </cell>
          <cell r="AW94" t="str">
            <v>No data</v>
          </cell>
          <cell r="AX94">
            <v>0.36064353585243197</v>
          </cell>
          <cell r="AY94">
            <v>5418928</v>
          </cell>
          <cell r="AZ94" t="str">
            <v>No data</v>
          </cell>
          <cell r="BA94" t="str">
            <v>No data</v>
          </cell>
          <cell r="BB94">
            <v>10127801</v>
          </cell>
          <cell r="BC94">
            <v>85000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86</v>
          </cell>
          <cell r="BI94">
            <v>42.4</v>
          </cell>
          <cell r="BZ94" t="str">
            <v>No Data</v>
          </cell>
          <cell r="CA94">
            <v>25778815</v>
          </cell>
        </row>
        <row r="95">
          <cell r="A95" t="str">
            <v>Korea Republic of</v>
          </cell>
          <cell r="AL95" t="str">
            <v>No data</v>
          </cell>
          <cell r="AM95" t="str">
            <v>No data</v>
          </cell>
          <cell r="AN95">
            <v>0.903451</v>
          </cell>
          <cell r="AO95">
            <v>0</v>
          </cell>
          <cell r="AP95">
            <v>0</v>
          </cell>
          <cell r="AQ95" t="str">
            <v>No data</v>
          </cell>
          <cell r="AR95">
            <v>0.45462659001350397</v>
          </cell>
          <cell r="AS95">
            <v>3.2000000476837198</v>
          </cell>
          <cell r="AT95">
            <v>0.69999998807907104</v>
          </cell>
          <cell r="AU95">
            <v>59</v>
          </cell>
          <cell r="AV95" t="str">
            <v>No data</v>
          </cell>
          <cell r="AW95" t="str">
            <v>No data</v>
          </cell>
          <cell r="AX95">
            <v>0.13986524939537001</v>
          </cell>
          <cell r="AY95">
            <v>4</v>
          </cell>
          <cell r="AZ95">
            <v>6.4000003039836897E-2</v>
          </cell>
          <cell r="BA95">
            <v>31.399999618530298</v>
          </cell>
          <cell r="BB95">
            <v>87887</v>
          </cell>
          <cell r="BC95">
            <v>18407</v>
          </cell>
          <cell r="BD95">
            <v>0</v>
          </cell>
          <cell r="BE95">
            <v>0</v>
          </cell>
          <cell r="BF95">
            <v>23571</v>
          </cell>
          <cell r="BG95">
            <v>0</v>
          </cell>
          <cell r="BH95">
            <v>141</v>
          </cell>
          <cell r="BI95">
            <v>2.4</v>
          </cell>
          <cell r="BZ95">
            <v>31489.123046875</v>
          </cell>
          <cell r="CA95">
            <v>51269183</v>
          </cell>
        </row>
        <row r="96">
          <cell r="A96" t="str">
            <v>Kuwait</v>
          </cell>
          <cell r="AL96">
            <v>0.80599999427795399</v>
          </cell>
          <cell r="AM96" t="str">
            <v>No data</v>
          </cell>
          <cell r="AN96">
            <v>-8.8749529999999996</v>
          </cell>
          <cell r="AO96">
            <v>0</v>
          </cell>
          <cell r="AP96">
            <v>0</v>
          </cell>
          <cell r="AQ96" t="str">
            <v>No data</v>
          </cell>
          <cell r="AR96">
            <v>1.8870033323764801E-2</v>
          </cell>
          <cell r="AS96">
            <v>7.9000000953674299</v>
          </cell>
          <cell r="AT96">
            <v>3</v>
          </cell>
          <cell r="AU96">
            <v>22</v>
          </cell>
          <cell r="AV96" t="str">
            <v>No data</v>
          </cell>
          <cell r="AW96" t="str">
            <v>No data</v>
          </cell>
          <cell r="AX96" t="str">
            <v>No data</v>
          </cell>
          <cell r="AY96">
            <v>0</v>
          </cell>
          <cell r="AZ96">
            <v>0.24199999868869801</v>
          </cell>
          <cell r="BA96" t="str">
            <v>No data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1791</v>
          </cell>
          <cell r="BG96">
            <v>0</v>
          </cell>
          <cell r="BH96">
            <v>140</v>
          </cell>
          <cell r="BI96">
            <v>2.4</v>
          </cell>
          <cell r="BZ96">
            <v>32373.251953125</v>
          </cell>
          <cell r="CA96">
            <v>4270563</v>
          </cell>
        </row>
        <row r="97">
          <cell r="A97" t="str">
            <v>Kyrgyzstan</v>
          </cell>
          <cell r="AL97">
            <v>0.69700002670288097</v>
          </cell>
          <cell r="AM97">
            <v>1.426E-3</v>
          </cell>
          <cell r="AN97">
            <v>17.777342000000001</v>
          </cell>
          <cell r="AO97">
            <v>137.27000000000001</v>
          </cell>
          <cell r="AP97">
            <v>137.94999999999999</v>
          </cell>
          <cell r="AQ97">
            <v>5.5453028678893999</v>
          </cell>
          <cell r="AR97">
            <v>28.438554763793899</v>
          </cell>
          <cell r="AS97">
            <v>18.299999237060501</v>
          </cell>
          <cell r="AT97">
            <v>1.79999995231628</v>
          </cell>
          <cell r="AU97">
            <v>110</v>
          </cell>
          <cell r="AV97">
            <v>0.20000000298023199</v>
          </cell>
          <cell r="AW97">
            <v>0.25</v>
          </cell>
          <cell r="AX97">
            <v>0</v>
          </cell>
          <cell r="AY97">
            <v>2169854</v>
          </cell>
          <cell r="AZ97">
            <v>0.36899998784065202</v>
          </cell>
          <cell r="BA97">
            <v>29.700000762939499</v>
          </cell>
          <cell r="BB97">
            <v>0</v>
          </cell>
          <cell r="BC97">
            <v>0</v>
          </cell>
          <cell r="BD97">
            <v>0</v>
          </cell>
          <cell r="BE97">
            <v>770</v>
          </cell>
          <cell r="BF97">
            <v>677</v>
          </cell>
          <cell r="BG97">
            <v>0</v>
          </cell>
          <cell r="BH97">
            <v>118</v>
          </cell>
          <cell r="BI97">
            <v>7.2</v>
          </cell>
          <cell r="BZ97">
            <v>1173.611328125</v>
          </cell>
          <cell r="CA97">
            <v>6524191</v>
          </cell>
        </row>
        <row r="98">
          <cell r="A98" t="str">
            <v>Lao PDR</v>
          </cell>
          <cell r="AL98">
            <v>0.61299997568130504</v>
          </cell>
          <cell r="AM98">
            <v>0.10833325000000001</v>
          </cell>
          <cell r="AN98">
            <v>55.796264999999998</v>
          </cell>
          <cell r="AO98">
            <v>376.02</v>
          </cell>
          <cell r="AP98">
            <v>329.25</v>
          </cell>
          <cell r="AQ98">
            <v>3.6798126697540301</v>
          </cell>
          <cell r="AR98">
            <v>1.38481032848358</v>
          </cell>
          <cell r="AS98">
            <v>45.5</v>
          </cell>
          <cell r="AT98">
            <v>21.100000381469702</v>
          </cell>
          <cell r="AU98">
            <v>155</v>
          </cell>
          <cell r="AV98">
            <v>0.30000001192092901</v>
          </cell>
          <cell r="AW98">
            <v>0.18999999761581399</v>
          </cell>
          <cell r="AX98">
            <v>4.20125436782837</v>
          </cell>
          <cell r="AY98">
            <v>2256885</v>
          </cell>
          <cell r="AZ98">
            <v>0.45899999141693099</v>
          </cell>
          <cell r="BA98">
            <v>38.799999237060497</v>
          </cell>
          <cell r="BB98">
            <v>309176</v>
          </cell>
          <cell r="BC98">
            <v>70764</v>
          </cell>
          <cell r="BD98">
            <v>26000</v>
          </cell>
          <cell r="BE98">
            <v>0</v>
          </cell>
          <cell r="BF98">
            <v>0</v>
          </cell>
          <cell r="BG98">
            <v>8</v>
          </cell>
          <cell r="BH98">
            <v>119</v>
          </cell>
          <cell r="BI98">
            <v>5.3</v>
          </cell>
          <cell r="BZ98">
            <v>2630.20385742188</v>
          </cell>
          <cell r="CA98">
            <v>7275556</v>
          </cell>
        </row>
        <row r="99">
          <cell r="A99" t="str">
            <v>Latvia</v>
          </cell>
          <cell r="AL99">
            <v>0.86599999666214</v>
          </cell>
          <cell r="AM99" t="str">
            <v>No data</v>
          </cell>
          <cell r="AN99">
            <v>0</v>
          </cell>
          <cell r="AO99">
            <v>0</v>
          </cell>
          <cell r="AP99">
            <v>0</v>
          </cell>
          <cell r="AQ99" t="str">
            <v>No data</v>
          </cell>
          <cell r="AR99">
            <v>3.24830222129822</v>
          </cell>
          <cell r="AS99">
            <v>3.5999999046325701</v>
          </cell>
          <cell r="AT99" t="str">
            <v>No data</v>
          </cell>
          <cell r="AU99">
            <v>26</v>
          </cell>
          <cell r="AV99">
            <v>0.5</v>
          </cell>
          <cell r="AW99">
            <v>0.37999999523162797</v>
          </cell>
          <cell r="AX99" t="str">
            <v>No data</v>
          </cell>
          <cell r="AY99">
            <v>5</v>
          </cell>
          <cell r="AZ99">
            <v>0.17599999904632599</v>
          </cell>
          <cell r="BA99">
            <v>35.099998474121101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740</v>
          </cell>
          <cell r="BG99">
            <v>0</v>
          </cell>
          <cell r="BH99">
            <v>133</v>
          </cell>
          <cell r="BI99">
            <v>2.4</v>
          </cell>
          <cell r="BZ99">
            <v>17619.953125</v>
          </cell>
          <cell r="CA99">
            <v>1886202</v>
          </cell>
        </row>
        <row r="100">
          <cell r="A100" t="str">
            <v>Lebanon</v>
          </cell>
          <cell r="AL100">
            <v>0.74400001764297496</v>
          </cell>
          <cell r="AM100" t="str">
            <v>No data</v>
          </cell>
          <cell r="AN100">
            <v>3436.2031350000002</v>
          </cell>
          <cell r="AO100">
            <v>922.61</v>
          </cell>
          <cell r="AP100">
            <v>953.5</v>
          </cell>
          <cell r="AQ100">
            <v>2.9694471359252899</v>
          </cell>
          <cell r="AR100">
            <v>18.867015838623001</v>
          </cell>
          <cell r="AS100">
            <v>7.1999998092651403</v>
          </cell>
          <cell r="AT100" t="str">
            <v>No data</v>
          </cell>
          <cell r="AU100">
            <v>13</v>
          </cell>
          <cell r="AV100">
            <v>0.10000000149011599</v>
          </cell>
          <cell r="AW100">
            <v>5.0000000745058101E-2</v>
          </cell>
          <cell r="AX100" t="str">
            <v>No data</v>
          </cell>
          <cell r="AY100">
            <v>2</v>
          </cell>
          <cell r="AZ100">
            <v>0.41100001335143999</v>
          </cell>
          <cell r="BA100">
            <v>31.799999237060501</v>
          </cell>
          <cell r="BB100">
            <v>11009</v>
          </cell>
          <cell r="BC100">
            <v>0</v>
          </cell>
          <cell r="BD100">
            <v>0</v>
          </cell>
          <cell r="BE100">
            <v>7000</v>
          </cell>
          <cell r="BF100">
            <v>1310650</v>
          </cell>
          <cell r="BG100">
            <v>1573</v>
          </cell>
          <cell r="BH100">
            <v>119</v>
          </cell>
          <cell r="BI100">
            <v>9.3000000000000007</v>
          </cell>
          <cell r="BZ100">
            <v>4891.00146484375</v>
          </cell>
          <cell r="CA100">
            <v>6825442</v>
          </cell>
        </row>
        <row r="101">
          <cell r="A101" t="str">
            <v>Lesotho</v>
          </cell>
          <cell r="AL101">
            <v>0.52700001001357999</v>
          </cell>
          <cell r="AM101">
            <v>8.4359199999999995E-2</v>
          </cell>
          <cell r="AN101">
            <v>32.738644999999998</v>
          </cell>
          <cell r="AO101">
            <v>92.68</v>
          </cell>
          <cell r="AP101">
            <v>62.52</v>
          </cell>
          <cell r="AQ101">
            <v>5.4259743690490696</v>
          </cell>
          <cell r="AR101">
            <v>23.1356506347656</v>
          </cell>
          <cell r="AS101">
            <v>86.400001525878906</v>
          </cell>
          <cell r="AT101">
            <v>10.5</v>
          </cell>
          <cell r="AU101">
            <v>654</v>
          </cell>
          <cell r="AV101">
            <v>22.799999237060501</v>
          </cell>
          <cell r="AW101">
            <v>11.3500003814697</v>
          </cell>
          <cell r="AX101" t="str">
            <v>No data</v>
          </cell>
          <cell r="AY101">
            <v>382336</v>
          </cell>
          <cell r="AZ101">
            <v>0.55299997329711903</v>
          </cell>
          <cell r="BA101">
            <v>44.900001525878899</v>
          </cell>
          <cell r="BB101">
            <v>433000</v>
          </cell>
          <cell r="BC101">
            <v>766000</v>
          </cell>
          <cell r="BD101">
            <v>0</v>
          </cell>
          <cell r="BE101">
            <v>0</v>
          </cell>
          <cell r="BF101">
            <v>460</v>
          </cell>
          <cell r="BG101">
            <v>0</v>
          </cell>
          <cell r="BH101">
            <v>100</v>
          </cell>
          <cell r="BI101">
            <v>23.5</v>
          </cell>
          <cell r="BZ101">
            <v>861.01452636718795</v>
          </cell>
          <cell r="CA101">
            <v>2142252</v>
          </cell>
        </row>
        <row r="102">
          <cell r="A102" t="str">
            <v>Liberia</v>
          </cell>
          <cell r="AL102">
            <v>0.479999989271164</v>
          </cell>
          <cell r="AM102">
            <v>0.31968366999999998</v>
          </cell>
          <cell r="AN102">
            <v>15.815844999999999</v>
          </cell>
          <cell r="AO102">
            <v>348.01</v>
          </cell>
          <cell r="AP102">
            <v>318.18</v>
          </cell>
          <cell r="AQ102">
            <v>21.979385375976602</v>
          </cell>
          <cell r="AR102">
            <v>11.3016357421875</v>
          </cell>
          <cell r="AS102">
            <v>84.599998474121094</v>
          </cell>
          <cell r="AT102">
            <v>13.6000003814697</v>
          </cell>
          <cell r="AU102">
            <v>308</v>
          </cell>
          <cell r="AV102">
            <v>1.5</v>
          </cell>
          <cell r="AW102">
            <v>0.74000000953674305</v>
          </cell>
          <cell r="AX102">
            <v>361.50396728515602</v>
          </cell>
          <cell r="AY102">
            <v>3175460</v>
          </cell>
          <cell r="AZ102">
            <v>0.64999997615814198</v>
          </cell>
          <cell r="BA102">
            <v>35.299999237060497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18901</v>
          </cell>
          <cell r="BG102">
            <v>6</v>
          </cell>
          <cell r="BH102">
            <v>97</v>
          </cell>
          <cell r="BI102">
            <v>38.9</v>
          </cell>
          <cell r="BZ102">
            <v>583.271728515625</v>
          </cell>
          <cell r="CA102">
            <v>5057677</v>
          </cell>
        </row>
        <row r="103">
          <cell r="A103" t="str">
            <v>Libya</v>
          </cell>
          <cell r="AL103">
            <v>0.72399997711181596</v>
          </cell>
          <cell r="AM103">
            <v>7.4090500000000004E-3</v>
          </cell>
          <cell r="AN103">
            <v>466.34367900000001</v>
          </cell>
          <cell r="AO103">
            <v>205.78</v>
          </cell>
          <cell r="AP103">
            <v>184.8</v>
          </cell>
          <cell r="AQ103">
            <v>0.59605568647384599</v>
          </cell>
          <cell r="AR103">
            <v>0</v>
          </cell>
          <cell r="AS103">
            <v>11.5</v>
          </cell>
          <cell r="AT103">
            <v>11.699999809265099</v>
          </cell>
          <cell r="AU103">
            <v>59</v>
          </cell>
          <cell r="AV103">
            <v>0.20000000298023199</v>
          </cell>
          <cell r="AW103">
            <v>0.10000000149011599</v>
          </cell>
          <cell r="AX103" t="str">
            <v>No data</v>
          </cell>
          <cell r="AY103">
            <v>6774</v>
          </cell>
          <cell r="AZ103">
            <v>0.25200000405311601</v>
          </cell>
          <cell r="BA103" t="str">
            <v>No data</v>
          </cell>
          <cell r="BB103">
            <v>20030</v>
          </cell>
          <cell r="BC103">
            <v>0</v>
          </cell>
          <cell r="BD103">
            <v>0</v>
          </cell>
          <cell r="BE103">
            <v>223949</v>
          </cell>
          <cell r="BF103">
            <v>44223</v>
          </cell>
          <cell r="BG103">
            <v>1055</v>
          </cell>
          <cell r="BH103">
            <v>135</v>
          </cell>
          <cell r="BI103">
            <v>6.6</v>
          </cell>
          <cell r="BZ103">
            <v>3699.228515625</v>
          </cell>
          <cell r="CA103">
            <v>6871287</v>
          </cell>
        </row>
        <row r="104">
          <cell r="A104" t="str">
            <v>Liechtenstein</v>
          </cell>
          <cell r="AL104">
            <v>0.91900002956390403</v>
          </cell>
          <cell r="AM104" t="str">
            <v>No data</v>
          </cell>
          <cell r="AN104">
            <v>0</v>
          </cell>
          <cell r="AO104">
            <v>0</v>
          </cell>
          <cell r="AP104">
            <v>0</v>
          </cell>
          <cell r="AQ104" t="str">
            <v>No data</v>
          </cell>
          <cell r="AR104" t="str">
            <v>No data</v>
          </cell>
          <cell r="AS104" t="str">
            <v>No data</v>
          </cell>
          <cell r="AT104" t="str">
            <v>No data</v>
          </cell>
          <cell r="AU104" t="str">
            <v>No data</v>
          </cell>
          <cell r="AV104" t="str">
            <v>No data</v>
          </cell>
          <cell r="AW104" t="str">
            <v>No data</v>
          </cell>
          <cell r="AX104" t="str">
            <v>No data</v>
          </cell>
          <cell r="AY104" t="str">
            <v>No data</v>
          </cell>
          <cell r="AZ104" t="str">
            <v>No data</v>
          </cell>
          <cell r="BA104" t="str">
            <v>No data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174</v>
          </cell>
          <cell r="BG104">
            <v>0</v>
          </cell>
          <cell r="BH104">
            <v>140</v>
          </cell>
          <cell r="BI104">
            <v>2.4</v>
          </cell>
          <cell r="BZ104">
            <v>180366.71875</v>
          </cell>
          <cell r="CA104">
            <v>38137</v>
          </cell>
        </row>
        <row r="105">
          <cell r="A105" t="str">
            <v>Lithuania</v>
          </cell>
          <cell r="AL105">
            <v>0.88200002908706698</v>
          </cell>
          <cell r="AM105" t="str">
            <v>No data</v>
          </cell>
          <cell r="AN105">
            <v>0</v>
          </cell>
          <cell r="AO105">
            <v>0</v>
          </cell>
          <cell r="AP105">
            <v>0</v>
          </cell>
          <cell r="AQ105" t="str">
            <v>No data</v>
          </cell>
          <cell r="AR105">
            <v>1.4145966768264799</v>
          </cell>
          <cell r="AS105">
            <v>3.7000000476837198</v>
          </cell>
          <cell r="AT105" t="str">
            <v>No data</v>
          </cell>
          <cell r="AU105">
            <v>42</v>
          </cell>
          <cell r="AV105">
            <v>0.20000000298023199</v>
          </cell>
          <cell r="AW105">
            <v>0.18999999761581399</v>
          </cell>
          <cell r="AX105" t="str">
            <v>No data</v>
          </cell>
          <cell r="AY105">
            <v>51</v>
          </cell>
          <cell r="AZ105">
            <v>0.12399999797344199</v>
          </cell>
          <cell r="BA105">
            <v>35.700000762939503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2037</v>
          </cell>
          <cell r="BG105">
            <v>0</v>
          </cell>
          <cell r="BH105">
            <v>140</v>
          </cell>
          <cell r="BI105">
            <v>2.4</v>
          </cell>
          <cell r="BZ105">
            <v>19997.591796875</v>
          </cell>
          <cell r="CA105">
            <v>2722291</v>
          </cell>
        </row>
        <row r="106">
          <cell r="A106" t="str">
            <v>Luxembourg</v>
          </cell>
          <cell r="AL106">
            <v>0.91600000858306896</v>
          </cell>
          <cell r="AM106" t="str">
            <v>No data</v>
          </cell>
          <cell r="AN106">
            <v>-1.193181</v>
          </cell>
          <cell r="AO106">
            <v>0</v>
          </cell>
          <cell r="AP106">
            <v>0</v>
          </cell>
          <cell r="AQ106" t="str">
            <v>No data</v>
          </cell>
          <cell r="AR106">
            <v>2.91790819168091</v>
          </cell>
          <cell r="AS106">
            <v>2.7999999523162802</v>
          </cell>
          <cell r="AT106" t="str">
            <v>No data</v>
          </cell>
          <cell r="AU106">
            <v>9</v>
          </cell>
          <cell r="AV106" t="str">
            <v>No data</v>
          </cell>
          <cell r="AW106" t="str">
            <v>No data</v>
          </cell>
          <cell r="AX106" t="str">
            <v>No data</v>
          </cell>
          <cell r="AY106">
            <v>1</v>
          </cell>
          <cell r="AZ106">
            <v>6.4999997615814195E-2</v>
          </cell>
          <cell r="BA106">
            <v>35.400001525878899</v>
          </cell>
          <cell r="BB106">
            <v>1519</v>
          </cell>
          <cell r="BC106">
            <v>0</v>
          </cell>
          <cell r="BD106">
            <v>0</v>
          </cell>
          <cell r="BE106">
            <v>0</v>
          </cell>
          <cell r="BF106">
            <v>6613</v>
          </cell>
          <cell r="BG106">
            <v>0</v>
          </cell>
          <cell r="BH106">
            <v>135</v>
          </cell>
          <cell r="BI106">
            <v>2.4</v>
          </cell>
          <cell r="BZ106">
            <v>115873.6015625</v>
          </cell>
          <cell r="CA106">
            <v>625976</v>
          </cell>
        </row>
        <row r="107">
          <cell r="A107" t="str">
            <v>Madagascar</v>
          </cell>
          <cell r="AL107">
            <v>0.52799999713897705</v>
          </cell>
          <cell r="AM107">
            <v>0.3839745</v>
          </cell>
          <cell r="AN107">
            <v>227.493449</v>
          </cell>
          <cell r="AO107">
            <v>296.08</v>
          </cell>
          <cell r="AP107">
            <v>280.37</v>
          </cell>
          <cell r="AQ107">
            <v>5.5616106986999503</v>
          </cell>
          <cell r="AR107">
            <v>2.8559684753418</v>
          </cell>
          <cell r="AS107">
            <v>50.599998474121101</v>
          </cell>
          <cell r="AT107">
            <v>26.399999618530298</v>
          </cell>
          <cell r="AU107">
            <v>233</v>
          </cell>
          <cell r="AV107">
            <v>0.30000001192092901</v>
          </cell>
          <cell r="AW107">
            <v>0.40000000596046398</v>
          </cell>
          <cell r="AX107">
            <v>82.396781921386705</v>
          </cell>
          <cell r="AY107">
            <v>21125732</v>
          </cell>
          <cell r="AZ107" t="str">
            <v>No data</v>
          </cell>
          <cell r="BA107">
            <v>42.599998474121101</v>
          </cell>
          <cell r="BB107">
            <v>21393</v>
          </cell>
          <cell r="BC107">
            <v>1410046</v>
          </cell>
          <cell r="BD107">
            <v>2400</v>
          </cell>
          <cell r="BE107">
            <v>1500</v>
          </cell>
          <cell r="BF107">
            <v>316</v>
          </cell>
          <cell r="BG107">
            <v>0</v>
          </cell>
          <cell r="BH107">
            <v>88</v>
          </cell>
          <cell r="BI107">
            <v>43.2</v>
          </cell>
          <cell r="BZ107">
            <v>495.49038696289102</v>
          </cell>
          <cell r="CA107">
            <v>27691019</v>
          </cell>
        </row>
        <row r="108">
          <cell r="A108" t="str">
            <v>Malawi</v>
          </cell>
          <cell r="AL108">
            <v>0.48300001025199901</v>
          </cell>
          <cell r="AM108">
            <v>0.24314295</v>
          </cell>
          <cell r="AN108">
            <v>117.464854</v>
          </cell>
          <cell r="AO108">
            <v>756.06</v>
          </cell>
          <cell r="AP108">
            <v>601.83000000000004</v>
          </cell>
          <cell r="AQ108">
            <v>11.293250083923301</v>
          </cell>
          <cell r="AR108">
            <v>1.58020114898682</v>
          </cell>
          <cell r="AS108">
            <v>41.599998474121101</v>
          </cell>
          <cell r="AT108">
            <v>11.800000190734901</v>
          </cell>
          <cell r="AU108">
            <v>146</v>
          </cell>
          <cell r="AV108">
            <v>8.8999996185302699</v>
          </cell>
          <cell r="AW108">
            <v>3.71000003814697</v>
          </cell>
          <cell r="AX108">
            <v>213.64024353027301</v>
          </cell>
          <cell r="AY108">
            <v>12393153</v>
          </cell>
          <cell r="AZ108">
            <v>0.56499999761581399</v>
          </cell>
          <cell r="BA108">
            <v>44.700000762939503</v>
          </cell>
          <cell r="BB108">
            <v>991755</v>
          </cell>
          <cell r="BC108">
            <v>2250</v>
          </cell>
          <cell r="BD108">
            <v>0</v>
          </cell>
          <cell r="BE108">
            <v>0</v>
          </cell>
          <cell r="BF108">
            <v>49496</v>
          </cell>
          <cell r="BG108">
            <v>0</v>
          </cell>
          <cell r="BH108">
            <v>120</v>
          </cell>
          <cell r="BI108">
            <v>17.3</v>
          </cell>
          <cell r="BZ108">
            <v>625.29412841796898</v>
          </cell>
          <cell r="CA108">
            <v>19129955</v>
          </cell>
        </row>
        <row r="109">
          <cell r="A109" t="str">
            <v>Malaysia</v>
          </cell>
          <cell r="AL109">
            <v>0.81000000238418601</v>
          </cell>
          <cell r="AM109" t="str">
            <v>No data</v>
          </cell>
          <cell r="AN109">
            <v>9.0197529999999997</v>
          </cell>
          <cell r="AO109">
            <v>-52.74</v>
          </cell>
          <cell r="AP109">
            <v>-21.81</v>
          </cell>
          <cell r="AQ109" t="str">
            <v>No data</v>
          </cell>
          <cell r="AR109">
            <v>0.43187052011489901</v>
          </cell>
          <cell r="AS109">
            <v>8.6000003814697301</v>
          </cell>
          <cell r="AT109">
            <v>13.699999809265099</v>
          </cell>
          <cell r="AU109">
            <v>92</v>
          </cell>
          <cell r="AV109">
            <v>0.40000000596046398</v>
          </cell>
          <cell r="AW109">
            <v>0.34000000357627902</v>
          </cell>
          <cell r="AX109" t="str">
            <v>No data</v>
          </cell>
          <cell r="AY109">
            <v>127602</v>
          </cell>
          <cell r="AZ109">
            <v>0.25299999117851302</v>
          </cell>
          <cell r="BA109">
            <v>41.099998474121101</v>
          </cell>
          <cell r="BB109">
            <v>22477</v>
          </cell>
          <cell r="BC109">
            <v>21883</v>
          </cell>
          <cell r="BD109">
            <v>38558</v>
          </cell>
          <cell r="BE109">
            <v>0</v>
          </cell>
          <cell r="BF109">
            <v>179746</v>
          </cell>
          <cell r="BG109">
            <v>0</v>
          </cell>
          <cell r="BH109">
            <v>120</v>
          </cell>
          <cell r="BI109">
            <v>3.2</v>
          </cell>
          <cell r="BZ109">
            <v>10401.7939453125</v>
          </cell>
          <cell r="CA109">
            <v>32365998</v>
          </cell>
        </row>
        <row r="110">
          <cell r="A110" t="str">
            <v>Maldives</v>
          </cell>
          <cell r="AL110">
            <v>0.74000000953674305</v>
          </cell>
          <cell r="AM110">
            <v>2.65409E-3</v>
          </cell>
          <cell r="AN110">
            <v>15.344730999999999</v>
          </cell>
          <cell r="AO110">
            <v>4.54</v>
          </cell>
          <cell r="AP110">
            <v>16.84</v>
          </cell>
          <cell r="AQ110">
            <v>1.4183324575424201</v>
          </cell>
          <cell r="AR110">
            <v>0.10465572774410201</v>
          </cell>
          <cell r="AS110">
            <v>7.5999999046325701</v>
          </cell>
          <cell r="AT110">
            <v>17.700000762939499</v>
          </cell>
          <cell r="AU110">
            <v>36</v>
          </cell>
          <cell r="AV110" t="str">
            <v>No data</v>
          </cell>
          <cell r="AW110" t="str">
            <v>No data</v>
          </cell>
          <cell r="AX110" t="str">
            <v>No data</v>
          </cell>
          <cell r="AY110">
            <v>5013</v>
          </cell>
          <cell r="AZ110">
            <v>0.36899998784065202</v>
          </cell>
          <cell r="BA110">
            <v>31.299999237060501</v>
          </cell>
          <cell r="BB110">
            <v>1800</v>
          </cell>
          <cell r="BC110">
            <v>0</v>
          </cell>
          <cell r="BD110">
            <v>1320</v>
          </cell>
          <cell r="BE110">
            <v>0</v>
          </cell>
          <cell r="BF110">
            <v>0</v>
          </cell>
          <cell r="BG110">
            <v>0</v>
          </cell>
          <cell r="BH110">
            <v>90</v>
          </cell>
          <cell r="BI110">
            <v>14.1</v>
          </cell>
          <cell r="BZ110">
            <v>7455.85595703125</v>
          </cell>
          <cell r="CA110">
            <v>540542</v>
          </cell>
        </row>
        <row r="111">
          <cell r="A111" t="str">
            <v>Mali</v>
          </cell>
          <cell r="AL111">
            <v>0.43399998545646701</v>
          </cell>
          <cell r="AM111">
            <v>0.37606289999999998</v>
          </cell>
          <cell r="AN111">
            <v>756.93045300000006</v>
          </cell>
          <cell r="AO111">
            <v>792.22</v>
          </cell>
          <cell r="AP111">
            <v>790.97</v>
          </cell>
          <cell r="AQ111">
            <v>11.1765460968018</v>
          </cell>
          <cell r="AR111">
            <v>5.6761727333068803</v>
          </cell>
          <cell r="AS111">
            <v>94</v>
          </cell>
          <cell r="AT111">
            <v>18.600000381469702</v>
          </cell>
          <cell r="AU111">
            <v>52</v>
          </cell>
          <cell r="AV111">
            <v>1.20000004768372</v>
          </cell>
          <cell r="AW111" t="str">
            <v>No data</v>
          </cell>
          <cell r="AX111">
            <v>386.77752685546898</v>
          </cell>
          <cell r="AY111">
            <v>7735946</v>
          </cell>
          <cell r="AZ111">
            <v>0.67100000381469704</v>
          </cell>
          <cell r="BA111">
            <v>33</v>
          </cell>
          <cell r="BB111">
            <v>6981</v>
          </cell>
          <cell r="BC111">
            <v>6800000</v>
          </cell>
          <cell r="BD111">
            <v>0</v>
          </cell>
          <cell r="BE111">
            <v>287490</v>
          </cell>
          <cell r="BF111">
            <v>48354</v>
          </cell>
          <cell r="BG111">
            <v>6232</v>
          </cell>
          <cell r="BH111">
            <v>132</v>
          </cell>
          <cell r="BI111">
            <v>10.4</v>
          </cell>
          <cell r="BZ111">
            <v>858.91583251953102</v>
          </cell>
          <cell r="CA111">
            <v>20250834</v>
          </cell>
        </row>
        <row r="112">
          <cell r="A112" t="str">
            <v>Malta</v>
          </cell>
          <cell r="AL112">
            <v>0.894999980926514</v>
          </cell>
          <cell r="AM112" t="str">
            <v>No data</v>
          </cell>
          <cell r="AN112">
            <v>0</v>
          </cell>
          <cell r="AO112">
            <v>0</v>
          </cell>
          <cell r="AP112">
            <v>0</v>
          </cell>
          <cell r="AQ112" t="str">
            <v>No data</v>
          </cell>
          <cell r="AR112">
            <v>1.9155148267746001</v>
          </cell>
          <cell r="AS112">
            <v>7</v>
          </cell>
          <cell r="AT112" t="str">
            <v>No data</v>
          </cell>
          <cell r="AU112">
            <v>14</v>
          </cell>
          <cell r="AV112" t="str">
            <v>No data</v>
          </cell>
          <cell r="AW112" t="str">
            <v>No data</v>
          </cell>
          <cell r="AX112" t="str">
            <v>No data</v>
          </cell>
          <cell r="AY112">
            <v>1</v>
          </cell>
          <cell r="AZ112">
            <v>0.17499999701976801</v>
          </cell>
          <cell r="BA112">
            <v>28.700000762939499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13255</v>
          </cell>
          <cell r="BG112">
            <v>0</v>
          </cell>
          <cell r="BH112">
            <v>137</v>
          </cell>
          <cell r="BI112">
            <v>2.4</v>
          </cell>
          <cell r="BZ112">
            <v>27884.642578125</v>
          </cell>
          <cell r="CA112">
            <v>441539</v>
          </cell>
        </row>
        <row r="113">
          <cell r="A113" t="str">
            <v>Marshall Islands</v>
          </cell>
          <cell r="AL113">
            <v>0.70399999618530296</v>
          </cell>
          <cell r="AM113" t="str">
            <v>No data</v>
          </cell>
          <cell r="AN113">
            <v>18.940242999999999</v>
          </cell>
          <cell r="AO113">
            <v>49.33</v>
          </cell>
          <cell r="AP113">
            <v>56.64</v>
          </cell>
          <cell r="AQ113">
            <v>22.5432643890381</v>
          </cell>
          <cell r="AR113">
            <v>13.133619308471699</v>
          </cell>
          <cell r="AS113">
            <v>31.799999237060501</v>
          </cell>
          <cell r="AT113">
            <v>11.8999996185303</v>
          </cell>
          <cell r="AU113">
            <v>483</v>
          </cell>
          <cell r="AV113" t="str">
            <v>No data</v>
          </cell>
          <cell r="AW113" t="str">
            <v>No data</v>
          </cell>
          <cell r="AX113" t="str">
            <v>No data</v>
          </cell>
          <cell r="AY113">
            <v>19594</v>
          </cell>
          <cell r="AZ113" t="str">
            <v>No data</v>
          </cell>
          <cell r="BA113" t="str">
            <v>No data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30</v>
          </cell>
          <cell r="BI113">
            <v>4.0999999999999996</v>
          </cell>
          <cell r="BZ113">
            <v>4073.10986328125</v>
          </cell>
          <cell r="CA113">
            <v>59194</v>
          </cell>
        </row>
        <row r="114">
          <cell r="A114" t="str">
            <v>Mauritania</v>
          </cell>
          <cell r="AL114">
            <v>0.54600000381469704</v>
          </cell>
          <cell r="AM114">
            <v>0.26064398999999999</v>
          </cell>
          <cell r="AN114">
            <v>156.02820399999999</v>
          </cell>
          <cell r="AO114">
            <v>88.65</v>
          </cell>
          <cell r="AP114">
            <v>71.94</v>
          </cell>
          <cell r="AQ114">
            <v>5.4924941062927202</v>
          </cell>
          <cell r="AR114">
            <v>0.788002729415894</v>
          </cell>
          <cell r="AS114">
            <v>72.900001525878906</v>
          </cell>
          <cell r="AT114">
            <v>19.200000762939499</v>
          </cell>
          <cell r="AU114">
            <v>89</v>
          </cell>
          <cell r="AV114">
            <v>0.20000000298023199</v>
          </cell>
          <cell r="AW114" t="str">
            <v>No data</v>
          </cell>
          <cell r="AX114">
            <v>39.414649963378899</v>
          </cell>
          <cell r="AY114">
            <v>826827</v>
          </cell>
          <cell r="AZ114">
            <v>0.63400000333786</v>
          </cell>
          <cell r="BA114">
            <v>32.599998474121101</v>
          </cell>
          <cell r="BB114">
            <v>33600</v>
          </cell>
          <cell r="BC114">
            <v>629162</v>
          </cell>
          <cell r="BD114">
            <v>0</v>
          </cell>
          <cell r="BE114">
            <v>0</v>
          </cell>
          <cell r="BF114">
            <v>95598</v>
          </cell>
          <cell r="BG114">
            <v>6208</v>
          </cell>
          <cell r="BH114">
            <v>128</v>
          </cell>
          <cell r="BI114">
            <v>9.1</v>
          </cell>
          <cell r="BZ114">
            <v>1672.92358398438</v>
          </cell>
          <cell r="CA114">
            <v>4649660</v>
          </cell>
        </row>
        <row r="115">
          <cell r="A115" t="str">
            <v>Mauritius</v>
          </cell>
          <cell r="AL115">
            <v>0.80400002002716098</v>
          </cell>
          <cell r="AM115" t="str">
            <v>No data</v>
          </cell>
          <cell r="AN115">
            <v>13.166213000000001</v>
          </cell>
          <cell r="AO115">
            <v>48.16</v>
          </cell>
          <cell r="AP115">
            <v>-13.8</v>
          </cell>
          <cell r="AQ115">
            <v>0.140485659241676</v>
          </cell>
          <cell r="AR115">
            <v>2.4883580207824698</v>
          </cell>
          <cell r="AS115">
            <v>16</v>
          </cell>
          <cell r="AT115" t="str">
            <v>No data</v>
          </cell>
          <cell r="AU115">
            <v>12</v>
          </cell>
          <cell r="AV115">
            <v>1.20000004768372</v>
          </cell>
          <cell r="AW115">
            <v>0.95999997854232799</v>
          </cell>
          <cell r="AX115" t="str">
            <v>No data</v>
          </cell>
          <cell r="AY115">
            <v>0</v>
          </cell>
          <cell r="AZ115">
            <v>0.347000002861023</v>
          </cell>
          <cell r="BA115">
            <v>36.799999237060497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20</v>
          </cell>
          <cell r="BG115">
            <v>0</v>
          </cell>
          <cell r="BH115">
            <v>126</v>
          </cell>
          <cell r="BI115">
            <v>6.2</v>
          </cell>
          <cell r="BZ115">
            <v>8622.67578125</v>
          </cell>
          <cell r="CA115">
            <v>1271767</v>
          </cell>
        </row>
        <row r="116">
          <cell r="A116" t="str">
            <v>Mexico</v>
          </cell>
          <cell r="AL116">
            <v>0.778999984264374</v>
          </cell>
          <cell r="AM116">
            <v>2.5615369901061058E-2</v>
          </cell>
          <cell r="AN116">
            <v>69.653553000000002</v>
          </cell>
          <cell r="AO116">
            <v>497.45</v>
          </cell>
          <cell r="AP116">
            <v>568.16</v>
          </cell>
          <cell r="AQ116">
            <v>4.3476369231939302E-2</v>
          </cell>
          <cell r="AR116">
            <v>3.9845554828643799</v>
          </cell>
          <cell r="AS116">
            <v>14.199999809265099</v>
          </cell>
          <cell r="AT116">
            <v>4.1999998092651403</v>
          </cell>
          <cell r="AU116">
            <v>23</v>
          </cell>
          <cell r="AV116" t="str">
            <v>No data</v>
          </cell>
          <cell r="AW116" t="str">
            <v>No data</v>
          </cell>
          <cell r="AX116">
            <v>0.30015954375267001</v>
          </cell>
          <cell r="AY116">
            <v>19900177</v>
          </cell>
          <cell r="AZ116">
            <v>0.32199999690055803</v>
          </cell>
          <cell r="BA116">
            <v>45.400001525878899</v>
          </cell>
          <cell r="BB116">
            <v>4842</v>
          </cell>
          <cell r="BC116">
            <v>123599</v>
          </cell>
          <cell r="BD116">
            <v>1221</v>
          </cell>
          <cell r="BE116">
            <v>357000</v>
          </cell>
          <cell r="BF116">
            <v>211108</v>
          </cell>
          <cell r="BG116">
            <v>5</v>
          </cell>
          <cell r="BH116">
            <v>133</v>
          </cell>
          <cell r="BI116">
            <v>7.2</v>
          </cell>
          <cell r="BZ116">
            <v>8346.7021484375</v>
          </cell>
          <cell r="CA116">
            <v>128932753</v>
          </cell>
        </row>
        <row r="117">
          <cell r="A117" t="str">
            <v>Micronesia</v>
          </cell>
          <cell r="AL117">
            <v>0.62000000476837203</v>
          </cell>
          <cell r="AM117" t="str">
            <v>No data</v>
          </cell>
          <cell r="AN117">
            <v>33.367584999999998</v>
          </cell>
          <cell r="AO117">
            <v>74.44</v>
          </cell>
          <cell r="AP117">
            <v>75.489999999999995</v>
          </cell>
          <cell r="AQ117">
            <v>19.981279373168899</v>
          </cell>
          <cell r="AR117">
            <v>5.7194199562072798</v>
          </cell>
          <cell r="AS117">
            <v>29.399999618530298</v>
          </cell>
          <cell r="AT117" t="str">
            <v>No data</v>
          </cell>
          <cell r="AU117">
            <v>100</v>
          </cell>
          <cell r="AV117" t="str">
            <v>No data</v>
          </cell>
          <cell r="AW117" t="str">
            <v>No data</v>
          </cell>
          <cell r="AX117" t="str">
            <v>No data</v>
          </cell>
          <cell r="AY117">
            <v>70736</v>
          </cell>
          <cell r="AZ117" t="str">
            <v>No data</v>
          </cell>
          <cell r="BA117">
            <v>40.099998474121101</v>
          </cell>
          <cell r="BB117">
            <v>10000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30</v>
          </cell>
          <cell r="BI117">
            <v>4.0999999999999996</v>
          </cell>
          <cell r="BZ117">
            <v>3585.42309570313</v>
          </cell>
          <cell r="CA117">
            <v>115021</v>
          </cell>
        </row>
        <row r="118">
          <cell r="A118" t="str">
            <v>Moldova Republic of</v>
          </cell>
          <cell r="AL118">
            <v>0.75</v>
          </cell>
          <cell r="AM118">
            <v>3.5339099999999999E-3</v>
          </cell>
          <cell r="AN118">
            <v>4.1475949999999999</v>
          </cell>
          <cell r="AO118">
            <v>95.72</v>
          </cell>
          <cell r="AP118">
            <v>102.11</v>
          </cell>
          <cell r="AQ118">
            <v>2.7210552692413299</v>
          </cell>
          <cell r="AR118">
            <v>15.749903678894</v>
          </cell>
          <cell r="AS118">
            <v>14.3999996185303</v>
          </cell>
          <cell r="AT118">
            <v>2.2000000476837198</v>
          </cell>
          <cell r="AU118">
            <v>80</v>
          </cell>
          <cell r="AV118">
            <v>0.69999998807907104</v>
          </cell>
          <cell r="AW118">
            <v>0.44999998807907099</v>
          </cell>
          <cell r="AX118" t="str">
            <v>No data</v>
          </cell>
          <cell r="AY118">
            <v>0</v>
          </cell>
          <cell r="AZ118">
            <v>0.20399999618530301</v>
          </cell>
          <cell r="BA118">
            <v>25.700000762939499</v>
          </cell>
          <cell r="BB118">
            <v>5460</v>
          </cell>
          <cell r="BC118">
            <v>0</v>
          </cell>
          <cell r="BD118">
            <v>0</v>
          </cell>
          <cell r="BE118">
            <v>0</v>
          </cell>
          <cell r="BF118">
            <v>494</v>
          </cell>
          <cell r="BG118">
            <v>0</v>
          </cell>
          <cell r="BH118">
            <v>96</v>
          </cell>
          <cell r="BI118">
            <v>2.4</v>
          </cell>
          <cell r="BZ118">
            <v>4551.130859375</v>
          </cell>
          <cell r="CA118">
            <v>4033963</v>
          </cell>
        </row>
        <row r="119">
          <cell r="A119" t="str">
            <v>Mongolia</v>
          </cell>
          <cell r="AL119">
            <v>0.73699998855590798</v>
          </cell>
          <cell r="AM119">
            <v>2.81268E-2</v>
          </cell>
          <cell r="AN119">
            <v>36.867894999999997</v>
          </cell>
          <cell r="AO119">
            <v>228.9</v>
          </cell>
          <cell r="AP119">
            <v>234.77</v>
          </cell>
          <cell r="AQ119">
            <v>2.5314853191375701</v>
          </cell>
          <cell r="AR119">
            <v>4.1777267456054696</v>
          </cell>
          <cell r="AS119">
            <v>15.6000003814697</v>
          </cell>
          <cell r="AT119">
            <v>1.79999995231628</v>
          </cell>
          <cell r="AU119">
            <v>428</v>
          </cell>
          <cell r="AV119">
            <v>0.10000000149011599</v>
          </cell>
          <cell r="AW119">
            <v>1.9999999552965199E-2</v>
          </cell>
          <cell r="AX119" t="str">
            <v>No data</v>
          </cell>
          <cell r="AY119">
            <v>0</v>
          </cell>
          <cell r="AZ119">
            <v>0.32199999690055803</v>
          </cell>
          <cell r="BA119">
            <v>32.700000762939503</v>
          </cell>
          <cell r="BB119">
            <v>3000</v>
          </cell>
          <cell r="BC119">
            <v>49105</v>
          </cell>
          <cell r="BD119">
            <v>13676</v>
          </cell>
          <cell r="BE119">
            <v>0</v>
          </cell>
          <cell r="BF119">
            <v>20</v>
          </cell>
          <cell r="BG119">
            <v>0</v>
          </cell>
          <cell r="BH119">
            <v>125</v>
          </cell>
          <cell r="BI119">
            <v>4.3</v>
          </cell>
          <cell r="BZ119">
            <v>4007.30883789063</v>
          </cell>
          <cell r="CA119">
            <v>3278292</v>
          </cell>
        </row>
        <row r="120">
          <cell r="A120" t="str">
            <v>Montenegro</v>
          </cell>
          <cell r="AL120">
            <v>0.82899999618530296</v>
          </cell>
          <cell r="AM120">
            <v>4.8989000000000003E-3</v>
          </cell>
          <cell r="AN120">
            <v>2.6063390000000002</v>
          </cell>
          <cell r="AO120">
            <v>11.09</v>
          </cell>
          <cell r="AP120">
            <v>5.19</v>
          </cell>
          <cell r="AQ120">
            <v>1.7430477142334</v>
          </cell>
          <cell r="AR120">
            <v>12.570660591125501</v>
          </cell>
          <cell r="AS120">
            <v>2.2999999523162802</v>
          </cell>
          <cell r="AT120">
            <v>1</v>
          </cell>
          <cell r="AU120">
            <v>15</v>
          </cell>
          <cell r="AV120">
            <v>0.10000000149011599</v>
          </cell>
          <cell r="AW120">
            <v>0.10000000149011599</v>
          </cell>
          <cell r="AX120" t="str">
            <v>No data</v>
          </cell>
          <cell r="AY120">
            <v>0</v>
          </cell>
          <cell r="AZ120">
            <v>0.108999997377396</v>
          </cell>
          <cell r="BA120">
            <v>38.5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369</v>
          </cell>
          <cell r="BG120">
            <v>0</v>
          </cell>
          <cell r="BH120">
            <v>143</v>
          </cell>
          <cell r="BI120">
            <v>2.4</v>
          </cell>
          <cell r="BZ120">
            <v>7686.0927734375</v>
          </cell>
          <cell r="CA120">
            <v>628062</v>
          </cell>
        </row>
        <row r="121">
          <cell r="A121" t="str">
            <v>Morocco</v>
          </cell>
          <cell r="AL121">
            <v>0.68599998950958296</v>
          </cell>
          <cell r="AM121">
            <v>8.4816329999999995E-2</v>
          </cell>
          <cell r="AN121">
            <v>14.633705000000001</v>
          </cell>
          <cell r="AO121">
            <v>292.92</v>
          </cell>
          <cell r="AP121">
            <v>272.95</v>
          </cell>
          <cell r="AQ121">
            <v>0.64572280645370495</v>
          </cell>
          <cell r="AR121">
            <v>6.5726222991943404</v>
          </cell>
          <cell r="AS121">
            <v>21.399999618530298</v>
          </cell>
          <cell r="AT121">
            <v>2.5999999046325701</v>
          </cell>
          <cell r="AU121">
            <v>97</v>
          </cell>
          <cell r="AV121">
            <v>0.10000000149011599</v>
          </cell>
          <cell r="AW121">
            <v>3.9999999105930301E-2</v>
          </cell>
          <cell r="AX121" t="str">
            <v>No data</v>
          </cell>
          <cell r="AY121">
            <v>5576</v>
          </cell>
          <cell r="AZ121">
            <v>0.45399999618530301</v>
          </cell>
          <cell r="BA121">
            <v>39.5</v>
          </cell>
          <cell r="BB121">
            <v>229</v>
          </cell>
          <cell r="BC121">
            <v>0</v>
          </cell>
          <cell r="BD121">
            <v>1385</v>
          </cell>
          <cell r="BE121">
            <v>0</v>
          </cell>
          <cell r="BF121">
            <v>13551</v>
          </cell>
          <cell r="BG121">
            <v>0</v>
          </cell>
          <cell r="BH121">
            <v>144</v>
          </cell>
          <cell r="BI121">
            <v>4.2</v>
          </cell>
          <cell r="BZ121">
            <v>3009.24951171875</v>
          </cell>
          <cell r="CA121">
            <v>36910558</v>
          </cell>
        </row>
        <row r="122">
          <cell r="A122" t="str">
            <v>Mozambique</v>
          </cell>
          <cell r="AL122">
            <v>0.45600000023841902</v>
          </cell>
          <cell r="AM122">
            <v>0.41070541999999999</v>
          </cell>
          <cell r="AN122">
            <v>749.47888899999998</v>
          </cell>
          <cell r="AO122">
            <v>1262.93</v>
          </cell>
          <cell r="AP122">
            <v>1094.8</v>
          </cell>
          <cell r="AQ122">
            <v>12.7223653793335</v>
          </cell>
          <cell r="AR122">
            <v>2.48772072792053</v>
          </cell>
          <cell r="AS122">
            <v>74.199996948242202</v>
          </cell>
          <cell r="AT122">
            <v>15.6000003814697</v>
          </cell>
          <cell r="AU122">
            <v>361</v>
          </cell>
          <cell r="AV122">
            <v>12.3999996185303</v>
          </cell>
          <cell r="AW122">
            <v>8.9399995803833008</v>
          </cell>
          <cell r="AX122">
            <v>305.35873413085898</v>
          </cell>
          <cell r="AY122">
            <v>21517399</v>
          </cell>
          <cell r="AZ122">
            <v>0.52300000190734897</v>
          </cell>
          <cell r="BA122">
            <v>54</v>
          </cell>
          <cell r="BB122">
            <v>2026237</v>
          </cell>
          <cell r="BC122">
            <v>2853700</v>
          </cell>
          <cell r="BD122">
            <v>493311</v>
          </cell>
          <cell r="BE122">
            <v>668000</v>
          </cell>
          <cell r="BF122">
            <v>27502</v>
          </cell>
          <cell r="BG122">
            <v>8845</v>
          </cell>
          <cell r="BH122">
            <v>98</v>
          </cell>
          <cell r="BI122">
            <v>31.2</v>
          </cell>
          <cell r="BZ122">
            <v>448.60745239257801</v>
          </cell>
          <cell r="CA122">
            <v>31255435</v>
          </cell>
        </row>
        <row r="123">
          <cell r="A123" t="str">
            <v>Myanmar</v>
          </cell>
          <cell r="AL123">
            <v>0.58300000429153398</v>
          </cell>
          <cell r="AM123">
            <v>0.17584622999999999</v>
          </cell>
          <cell r="AN123">
            <v>693.62478899999996</v>
          </cell>
          <cell r="AO123">
            <v>1244.06</v>
          </cell>
          <cell r="AP123">
            <v>1503.83</v>
          </cell>
          <cell r="AQ123">
            <v>2.6772758960723899</v>
          </cell>
          <cell r="AR123">
            <v>2.9527270793914799</v>
          </cell>
          <cell r="AS123">
            <v>44.700000762939503</v>
          </cell>
          <cell r="AT123">
            <v>18.5</v>
          </cell>
          <cell r="AU123">
            <v>322</v>
          </cell>
          <cell r="AV123">
            <v>0.69999998807907104</v>
          </cell>
          <cell r="AW123">
            <v>0.31000000238418601</v>
          </cell>
          <cell r="AX123">
            <v>3.4040732383728001</v>
          </cell>
          <cell r="AY123">
            <v>23748613</v>
          </cell>
          <cell r="AZ123">
            <v>0.47799998521804798</v>
          </cell>
          <cell r="BA123">
            <v>30.700000762939499</v>
          </cell>
          <cell r="BB123">
            <v>8075</v>
          </cell>
          <cell r="BC123">
            <v>26554</v>
          </cell>
          <cell r="BD123">
            <v>48000</v>
          </cell>
          <cell r="BE123">
            <v>505000</v>
          </cell>
          <cell r="BF123">
            <v>0</v>
          </cell>
          <cell r="BG123">
            <v>5</v>
          </cell>
          <cell r="BH123">
            <v>123</v>
          </cell>
          <cell r="BI123">
            <v>7.6</v>
          </cell>
          <cell r="BZ123">
            <v>1400.21826171875</v>
          </cell>
          <cell r="CA123">
            <v>54409794</v>
          </cell>
        </row>
        <row r="124">
          <cell r="A124" t="str">
            <v>Namibia</v>
          </cell>
          <cell r="AL124">
            <v>0.64600002765655495</v>
          </cell>
          <cell r="AM124">
            <v>0.17144883</v>
          </cell>
          <cell r="AN124">
            <v>10.400551</v>
          </cell>
          <cell r="AO124">
            <v>110.87</v>
          </cell>
          <cell r="AP124">
            <v>101.15</v>
          </cell>
          <cell r="AQ124">
            <v>1.2107179164886499</v>
          </cell>
          <cell r="AR124">
            <v>0.52329432964324996</v>
          </cell>
          <cell r="AS124">
            <v>42.400001525878899</v>
          </cell>
          <cell r="AT124">
            <v>13.199999809265099</v>
          </cell>
          <cell r="AU124">
            <v>486</v>
          </cell>
          <cell r="AV124">
            <v>11.5</v>
          </cell>
          <cell r="AW124">
            <v>5.3400001525878897</v>
          </cell>
          <cell r="AX124">
            <v>26.7055969238281</v>
          </cell>
          <cell r="AY124">
            <v>1094020</v>
          </cell>
          <cell r="AZ124">
            <v>0.43999999761581399</v>
          </cell>
          <cell r="BA124">
            <v>59.099998474121101</v>
          </cell>
          <cell r="BB124">
            <v>289644</v>
          </cell>
          <cell r="BC124">
            <v>1000</v>
          </cell>
          <cell r="BD124">
            <v>401</v>
          </cell>
          <cell r="BE124">
            <v>0</v>
          </cell>
          <cell r="BF124">
            <v>5802</v>
          </cell>
          <cell r="BG124">
            <v>14</v>
          </cell>
          <cell r="BH124">
            <v>110</v>
          </cell>
          <cell r="BI124">
            <v>19.8</v>
          </cell>
          <cell r="BZ124">
            <v>4211.05078125</v>
          </cell>
          <cell r="CA124">
            <v>2540916</v>
          </cell>
        </row>
        <row r="125">
          <cell r="A125" t="str">
            <v>Nauru</v>
          </cell>
          <cell r="AL125" t="str">
            <v>No data</v>
          </cell>
          <cell r="AM125" t="str">
            <v>No data</v>
          </cell>
          <cell r="AN125">
            <v>1.0477590000000001</v>
          </cell>
          <cell r="AO125">
            <v>26.75</v>
          </cell>
          <cell r="AP125">
            <v>29.59</v>
          </cell>
          <cell r="AQ125">
            <v>31.196800231933601</v>
          </cell>
          <cell r="AR125">
            <v>5.2697081565856898</v>
          </cell>
          <cell r="AS125">
            <v>30.899999618530298</v>
          </cell>
          <cell r="AT125" t="str">
            <v>No data</v>
          </cell>
          <cell r="AU125">
            <v>182</v>
          </cell>
          <cell r="AV125" t="str">
            <v>No data</v>
          </cell>
          <cell r="AW125" t="str">
            <v>No data</v>
          </cell>
          <cell r="AX125" t="str">
            <v>No data</v>
          </cell>
          <cell r="AY125">
            <v>10774</v>
          </cell>
          <cell r="AZ125" t="str">
            <v>No data</v>
          </cell>
          <cell r="BA125">
            <v>34.799999237060497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1174</v>
          </cell>
          <cell r="BG125">
            <v>0</v>
          </cell>
          <cell r="BH125">
            <v>30</v>
          </cell>
          <cell r="BI125">
            <v>4.0999999999999996</v>
          </cell>
          <cell r="BZ125">
            <v>10983.224609375</v>
          </cell>
          <cell r="CA125">
            <v>10834</v>
          </cell>
        </row>
        <row r="126">
          <cell r="A126" t="str">
            <v>Nepal</v>
          </cell>
          <cell r="AL126">
            <v>0.60199999809265103</v>
          </cell>
          <cell r="AM126">
            <v>0.14826083000000001</v>
          </cell>
          <cell r="AN126">
            <v>68.902871000000005</v>
          </cell>
          <cell r="AO126">
            <v>603.94000000000005</v>
          </cell>
          <cell r="AP126">
            <v>554.21</v>
          </cell>
          <cell r="AQ126">
            <v>3.9396300315856898</v>
          </cell>
          <cell r="AR126">
            <v>24.070867538452099</v>
          </cell>
          <cell r="AS126">
            <v>30.799999237060501</v>
          </cell>
          <cell r="AT126">
            <v>27.200000762939499</v>
          </cell>
          <cell r="AU126">
            <v>238</v>
          </cell>
          <cell r="AV126">
            <v>0.10000000149011599</v>
          </cell>
          <cell r="AW126">
            <v>5.0000000745058101E-2</v>
          </cell>
          <cell r="AX126">
            <v>0.43994185328483598</v>
          </cell>
          <cell r="AY126">
            <v>14118850</v>
          </cell>
          <cell r="AZ126">
            <v>0.451999992132187</v>
          </cell>
          <cell r="BA126">
            <v>32.799999237060497</v>
          </cell>
          <cell r="BB126">
            <v>97395</v>
          </cell>
          <cell r="BC126">
            <v>117677</v>
          </cell>
          <cell r="BD126">
            <v>2921</v>
          </cell>
          <cell r="BE126">
            <v>0</v>
          </cell>
          <cell r="BF126">
            <v>19607</v>
          </cell>
          <cell r="BG126">
            <v>0</v>
          </cell>
          <cell r="BH126">
            <v>128</v>
          </cell>
          <cell r="BI126">
            <v>4.8</v>
          </cell>
          <cell r="BZ126">
            <v>1155.14282226563</v>
          </cell>
          <cell r="CA126">
            <v>29136808</v>
          </cell>
        </row>
        <row r="127">
          <cell r="A127" t="str">
            <v>Netherlands</v>
          </cell>
          <cell r="AL127">
            <v>0.94400000572204601</v>
          </cell>
          <cell r="AM127" t="str">
            <v>No data</v>
          </cell>
          <cell r="AN127">
            <v>-2.2002199999999998</v>
          </cell>
          <cell r="AO127">
            <v>0</v>
          </cell>
          <cell r="AP127">
            <v>0</v>
          </cell>
          <cell r="AQ127" t="str">
            <v>No data</v>
          </cell>
          <cell r="AR127">
            <v>0.27634754776954701</v>
          </cell>
          <cell r="AS127">
            <v>4</v>
          </cell>
          <cell r="AT127" t="str">
            <v>No data</v>
          </cell>
          <cell r="AU127">
            <v>5</v>
          </cell>
          <cell r="AV127">
            <v>0.20000000298023199</v>
          </cell>
          <cell r="AW127">
            <v>3.9999999105930301E-2</v>
          </cell>
          <cell r="AX127" t="str">
            <v>No data</v>
          </cell>
          <cell r="AY127">
            <v>0</v>
          </cell>
          <cell r="AZ127">
            <v>4.3000001460313797E-2</v>
          </cell>
          <cell r="BA127">
            <v>28.100000381469702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90793</v>
          </cell>
          <cell r="BG127">
            <v>0</v>
          </cell>
          <cell r="BH127">
            <v>129</v>
          </cell>
          <cell r="BI127">
            <v>2.4</v>
          </cell>
          <cell r="BZ127">
            <v>52304.05859375</v>
          </cell>
          <cell r="CA127">
            <v>17134873</v>
          </cell>
        </row>
        <row r="128">
          <cell r="A128" t="str">
            <v>New Zealand</v>
          </cell>
          <cell r="AL128">
            <v>0.93099999427795399</v>
          </cell>
          <cell r="AM128" t="str">
            <v>No data</v>
          </cell>
          <cell r="AN128">
            <v>2.10643</v>
          </cell>
          <cell r="AO128">
            <v>0</v>
          </cell>
          <cell r="AP128">
            <v>0</v>
          </cell>
          <cell r="AQ128" t="str">
            <v>No data</v>
          </cell>
          <cell r="AR128">
            <v>0.18672128021717099</v>
          </cell>
          <cell r="AS128">
            <v>4.6999998092651403</v>
          </cell>
          <cell r="AT128" t="str">
            <v>No data</v>
          </cell>
          <cell r="AU128">
            <v>7.5</v>
          </cell>
          <cell r="AV128">
            <v>0.10000000149011599</v>
          </cell>
          <cell r="AW128">
            <v>5.9999998658895499E-2</v>
          </cell>
          <cell r="AX128" t="str">
            <v>No data</v>
          </cell>
          <cell r="AY128">
            <v>6</v>
          </cell>
          <cell r="AZ128">
            <v>0.123000003397465</v>
          </cell>
          <cell r="BA128" t="str">
            <v>No data</v>
          </cell>
          <cell r="BB128">
            <v>23</v>
          </cell>
          <cell r="BC128">
            <v>2895</v>
          </cell>
          <cell r="BD128">
            <v>1500</v>
          </cell>
          <cell r="BE128">
            <v>0</v>
          </cell>
          <cell r="BF128">
            <v>2499</v>
          </cell>
          <cell r="BG128">
            <v>0</v>
          </cell>
          <cell r="BH128">
            <v>129</v>
          </cell>
          <cell r="BI128">
            <v>2.4</v>
          </cell>
          <cell r="BZ128">
            <v>41791.79296875</v>
          </cell>
          <cell r="CA128">
            <v>4822233</v>
          </cell>
        </row>
        <row r="129">
          <cell r="A129" t="str">
            <v>Nicaragua</v>
          </cell>
          <cell r="AL129">
            <v>0.66000002622604403</v>
          </cell>
          <cell r="AM129">
            <v>7.3502789999999998E-2</v>
          </cell>
          <cell r="AN129">
            <v>36.342382000000001</v>
          </cell>
          <cell r="AO129">
            <v>181.7</v>
          </cell>
          <cell r="AP129">
            <v>161.08000000000001</v>
          </cell>
          <cell r="AQ129">
            <v>3.20498824119568</v>
          </cell>
          <cell r="AR129">
            <v>14.700340270996101</v>
          </cell>
          <cell r="AS129">
            <v>16.600000381469702</v>
          </cell>
          <cell r="AT129">
            <v>4.5999999046325701</v>
          </cell>
          <cell r="AU129">
            <v>43</v>
          </cell>
          <cell r="AV129">
            <v>0.20000000298023199</v>
          </cell>
          <cell r="AW129">
            <v>0.10000000149011599</v>
          </cell>
          <cell r="AX129">
            <v>7.1426773071289098</v>
          </cell>
          <cell r="AY129">
            <v>1611101</v>
          </cell>
          <cell r="AZ129">
            <v>0.42800000309944197</v>
          </cell>
          <cell r="BA129">
            <v>46.200000762939503</v>
          </cell>
          <cell r="BB129">
            <v>94513</v>
          </cell>
          <cell r="BC129">
            <v>930000</v>
          </cell>
          <cell r="BD129">
            <v>0</v>
          </cell>
          <cell r="BE129">
            <v>0</v>
          </cell>
          <cell r="BF129">
            <v>452</v>
          </cell>
          <cell r="BG129">
            <v>20</v>
          </cell>
          <cell r="BH129">
            <v>112</v>
          </cell>
          <cell r="BI129">
            <v>19.3</v>
          </cell>
          <cell r="BZ129">
            <v>1905.25671386719</v>
          </cell>
          <cell r="CA129">
            <v>6624554</v>
          </cell>
        </row>
        <row r="130">
          <cell r="A130" t="str">
            <v>Niger</v>
          </cell>
          <cell r="AL130">
            <v>0.393999993801117</v>
          </cell>
          <cell r="AM130">
            <v>0.59014820999999995</v>
          </cell>
          <cell r="AN130">
            <v>966.50530600000002</v>
          </cell>
          <cell r="AO130">
            <v>529.03</v>
          </cell>
          <cell r="AP130">
            <v>549.70000000000005</v>
          </cell>
          <cell r="AQ130">
            <v>11.056633949279799</v>
          </cell>
          <cell r="AR130">
            <v>2.1942806243896502</v>
          </cell>
          <cell r="AS130">
            <v>80.400001525878906</v>
          </cell>
          <cell r="AT130">
            <v>37.5</v>
          </cell>
          <cell r="AU130">
            <v>84</v>
          </cell>
          <cell r="AV130">
            <v>0.20000000298023199</v>
          </cell>
          <cell r="AW130">
            <v>9.00000035762787E-2</v>
          </cell>
          <cell r="AX130">
            <v>356.57061767578102</v>
          </cell>
          <cell r="AY130">
            <v>14046246</v>
          </cell>
          <cell r="AZ130">
            <v>0.64200001955032304</v>
          </cell>
          <cell r="BA130">
            <v>34.299999237060497</v>
          </cell>
          <cell r="BB130">
            <v>223000</v>
          </cell>
          <cell r="BC130">
            <v>4382620</v>
          </cell>
          <cell r="BD130">
            <v>69539</v>
          </cell>
          <cell r="BE130">
            <v>261091</v>
          </cell>
          <cell r="BF130">
            <v>252522</v>
          </cell>
          <cell r="BG130">
            <v>0</v>
          </cell>
          <cell r="BH130">
            <v>124</v>
          </cell>
          <cell r="BI130">
            <v>14.8</v>
          </cell>
          <cell r="BZ130">
            <v>565.06134033203102</v>
          </cell>
          <cell r="CA130">
            <v>24206636</v>
          </cell>
        </row>
        <row r="131">
          <cell r="A131" t="str">
            <v>Nigeria</v>
          </cell>
          <cell r="AL131">
            <v>0.53899997472763095</v>
          </cell>
          <cell r="AM131">
            <v>0.25438959999999999</v>
          </cell>
          <cell r="AN131">
            <v>2126.1603239999999</v>
          </cell>
          <cell r="AO131">
            <v>1724.35</v>
          </cell>
          <cell r="AP131">
            <v>1342.14</v>
          </cell>
          <cell r="AQ131">
            <v>0.81147176027297996</v>
          </cell>
          <cell r="AR131">
            <v>3.9805216789245601</v>
          </cell>
          <cell r="AS131">
            <v>117.199996948242</v>
          </cell>
          <cell r="AT131">
            <v>21.799999237060501</v>
          </cell>
          <cell r="AU131">
            <v>219</v>
          </cell>
          <cell r="AV131">
            <v>1.29999995231628</v>
          </cell>
          <cell r="AW131">
            <v>0.77999997138977095</v>
          </cell>
          <cell r="AX131">
            <v>291.94250488281301</v>
          </cell>
          <cell r="AY131">
            <v>134545208</v>
          </cell>
          <cell r="AZ131" t="str">
            <v>No data</v>
          </cell>
          <cell r="BA131">
            <v>35.099998474121101</v>
          </cell>
          <cell r="BB131">
            <v>146474</v>
          </cell>
          <cell r="BC131">
            <v>194312</v>
          </cell>
          <cell r="BD131">
            <v>0</v>
          </cell>
          <cell r="BE131">
            <v>2730000</v>
          </cell>
          <cell r="BF131">
            <v>68868</v>
          </cell>
          <cell r="BG131">
            <v>12335</v>
          </cell>
          <cell r="BH131">
            <v>118</v>
          </cell>
          <cell r="BI131">
            <v>14.6</v>
          </cell>
          <cell r="BZ131">
            <v>2097.09252929688</v>
          </cell>
          <cell r="CA131">
            <v>206139587</v>
          </cell>
        </row>
        <row r="132">
          <cell r="A132" t="str">
            <v>North Macedonia</v>
          </cell>
          <cell r="AL132">
            <v>0.77399998903274503</v>
          </cell>
          <cell r="AM132">
            <v>9.5581299999999998E-3</v>
          </cell>
          <cell r="AN132">
            <v>3.4991780000000001</v>
          </cell>
          <cell r="AO132">
            <v>66.97</v>
          </cell>
          <cell r="AP132">
            <v>71.36</v>
          </cell>
          <cell r="AQ132">
            <v>1.1850824356079099</v>
          </cell>
          <cell r="AR132">
            <v>3.36579489707947</v>
          </cell>
          <cell r="AS132">
            <v>6.0999999046325701</v>
          </cell>
          <cell r="AT132">
            <v>1.29999995231628</v>
          </cell>
          <cell r="AU132">
            <v>12</v>
          </cell>
          <cell r="AV132" t="str">
            <v>No data</v>
          </cell>
          <cell r="AW132" t="str">
            <v>No data</v>
          </cell>
          <cell r="AX132" t="str">
            <v>No data</v>
          </cell>
          <cell r="AY132">
            <v>0</v>
          </cell>
          <cell r="AZ132">
            <v>0.14300000667571999</v>
          </cell>
          <cell r="BA132">
            <v>33</v>
          </cell>
          <cell r="BB132">
            <v>0</v>
          </cell>
          <cell r="BC132">
            <v>0</v>
          </cell>
          <cell r="BD132">
            <v>5000</v>
          </cell>
          <cell r="BE132">
            <v>140</v>
          </cell>
          <cell r="BF132">
            <v>335</v>
          </cell>
          <cell r="BG132">
            <v>176</v>
          </cell>
          <cell r="BH132">
            <v>124</v>
          </cell>
          <cell r="BI132">
            <v>2.7</v>
          </cell>
          <cell r="BZ132">
            <v>5888.00390625</v>
          </cell>
          <cell r="CA132">
            <v>2083380</v>
          </cell>
        </row>
        <row r="133">
          <cell r="A133" t="str">
            <v>Norway</v>
          </cell>
          <cell r="AL133">
            <v>0.95700001716613803</v>
          </cell>
          <cell r="AM133" t="str">
            <v>No data</v>
          </cell>
          <cell r="AN133">
            <v>-10.521074</v>
          </cell>
          <cell r="AO133">
            <v>0</v>
          </cell>
          <cell r="AP133">
            <v>0</v>
          </cell>
          <cell r="AQ133" t="str">
            <v>No data</v>
          </cell>
          <cell r="AR133">
            <v>0.16234154999256101</v>
          </cell>
          <cell r="AS133">
            <v>2.4000000953674299</v>
          </cell>
          <cell r="AT133" t="str">
            <v>No data</v>
          </cell>
          <cell r="AU133">
            <v>3.2999999523162802</v>
          </cell>
          <cell r="AV133" t="str">
            <v>No data</v>
          </cell>
          <cell r="AW133" t="str">
            <v>No data</v>
          </cell>
          <cell r="AX133" t="str">
            <v>No data</v>
          </cell>
          <cell r="AY133">
            <v>3</v>
          </cell>
          <cell r="AZ133">
            <v>4.5000001788139302E-2</v>
          </cell>
          <cell r="BA133">
            <v>27.600000381469702</v>
          </cell>
          <cell r="BB133">
            <v>150</v>
          </cell>
          <cell r="BC133">
            <v>1010</v>
          </cell>
          <cell r="BD133">
            <v>0</v>
          </cell>
          <cell r="BE133">
            <v>0</v>
          </cell>
          <cell r="BF133">
            <v>50796</v>
          </cell>
          <cell r="BG133">
            <v>0</v>
          </cell>
          <cell r="BH133">
            <v>132</v>
          </cell>
          <cell r="BI133">
            <v>2.4</v>
          </cell>
          <cell r="BZ133">
            <v>67294.4765625</v>
          </cell>
          <cell r="CA133">
            <v>5421242</v>
          </cell>
        </row>
        <row r="134">
          <cell r="A134" t="str">
            <v>Oman</v>
          </cell>
          <cell r="AL134">
            <v>0.81300002336502097</v>
          </cell>
          <cell r="AM134" t="str">
            <v>No data</v>
          </cell>
          <cell r="AN134">
            <v>0.224913</v>
          </cell>
          <cell r="AO134">
            <v>0</v>
          </cell>
          <cell r="AP134">
            <v>0</v>
          </cell>
          <cell r="AQ134" t="str">
            <v>No data</v>
          </cell>
          <cell r="AR134">
            <v>5.1108248531818397E-2</v>
          </cell>
          <cell r="AS134">
            <v>11.3999996185303</v>
          </cell>
          <cell r="AT134">
            <v>11.199999809265099</v>
          </cell>
          <cell r="AU134">
            <v>8.5</v>
          </cell>
          <cell r="AV134">
            <v>0.10000000149011599</v>
          </cell>
          <cell r="AW134">
            <v>7.0000000298023196E-2</v>
          </cell>
          <cell r="AX134" t="str">
            <v>No data</v>
          </cell>
          <cell r="AY134">
            <v>80</v>
          </cell>
          <cell r="AZ134">
            <v>0.30599999427795399</v>
          </cell>
          <cell r="BA134" t="str">
            <v>No data</v>
          </cell>
          <cell r="BB134">
            <v>0</v>
          </cell>
          <cell r="BC134">
            <v>100</v>
          </cell>
          <cell r="BD134">
            <v>0</v>
          </cell>
          <cell r="BE134">
            <v>0</v>
          </cell>
          <cell r="BF134">
            <v>638</v>
          </cell>
          <cell r="BG134">
            <v>5</v>
          </cell>
          <cell r="BH134">
            <v>117</v>
          </cell>
          <cell r="BI134">
            <v>8.1999999999999993</v>
          </cell>
          <cell r="BZ134">
            <v>15343.0439453125</v>
          </cell>
          <cell r="CA134">
            <v>5106622</v>
          </cell>
        </row>
        <row r="135">
          <cell r="A135" t="str">
            <v>Pakistan</v>
          </cell>
          <cell r="AL135">
            <v>0.55699998140335105</v>
          </cell>
          <cell r="AM135">
            <v>0.19824739999999999</v>
          </cell>
          <cell r="AN135">
            <v>366.10046699999998</v>
          </cell>
          <cell r="AO135">
            <v>986.59</v>
          </cell>
          <cell r="AP135">
            <v>877.86</v>
          </cell>
          <cell r="AQ135">
            <v>0.79627484083175704</v>
          </cell>
          <cell r="AR135">
            <v>9.9011497497558594</v>
          </cell>
          <cell r="AS135">
            <v>67.199996948242202</v>
          </cell>
          <cell r="AT135">
            <v>23.100000381469702</v>
          </cell>
          <cell r="AU135">
            <v>263</v>
          </cell>
          <cell r="AV135">
            <v>0.10000000149011599</v>
          </cell>
          <cell r="AW135">
            <v>0.20000000298023199</v>
          </cell>
          <cell r="AX135">
            <v>3.3815150260925302</v>
          </cell>
          <cell r="AY135">
            <v>25234450</v>
          </cell>
          <cell r="AZ135">
            <v>0.537999987602234</v>
          </cell>
          <cell r="BA135">
            <v>31.600000381469702</v>
          </cell>
          <cell r="BB135">
            <v>4866176</v>
          </cell>
          <cell r="BC135">
            <v>2560289</v>
          </cell>
          <cell r="BD135">
            <v>262</v>
          </cell>
          <cell r="BE135">
            <v>104000</v>
          </cell>
          <cell r="BF135">
            <v>1448749</v>
          </cell>
          <cell r="BG135">
            <v>14</v>
          </cell>
          <cell r="BH135">
            <v>111</v>
          </cell>
          <cell r="BI135">
            <v>12.9</v>
          </cell>
          <cell r="BZ135">
            <v>1193.7333984375</v>
          </cell>
          <cell r="CA135">
            <v>220892331</v>
          </cell>
        </row>
        <row r="136">
          <cell r="A136" t="str">
            <v>Palau</v>
          </cell>
          <cell r="AL136">
            <v>0.825999975204468</v>
          </cell>
          <cell r="AM136" t="str">
            <v>No data</v>
          </cell>
          <cell r="AN136">
            <v>4.3064450000000001</v>
          </cell>
          <cell r="AO136">
            <v>83.51</v>
          </cell>
          <cell r="AP136">
            <v>23.34</v>
          </cell>
          <cell r="AQ136">
            <v>8.7141036987304705</v>
          </cell>
          <cell r="AR136">
            <v>0.81096619367599498</v>
          </cell>
          <cell r="AS136">
            <v>17.299999237060501</v>
          </cell>
          <cell r="AT136" t="str">
            <v>No data</v>
          </cell>
          <cell r="AU136">
            <v>38</v>
          </cell>
          <cell r="AV136" t="str">
            <v>No data</v>
          </cell>
          <cell r="AW136" t="str">
            <v>No data</v>
          </cell>
          <cell r="AX136" t="str">
            <v>No data</v>
          </cell>
          <cell r="AY136">
            <v>3</v>
          </cell>
          <cell r="AZ136" t="str">
            <v>No data</v>
          </cell>
          <cell r="BA136" t="str">
            <v>No data</v>
          </cell>
          <cell r="BB136">
            <v>0</v>
          </cell>
          <cell r="BC136">
            <v>0</v>
          </cell>
          <cell r="BD136">
            <v>7288</v>
          </cell>
          <cell r="BE136">
            <v>0</v>
          </cell>
          <cell r="BF136">
            <v>0</v>
          </cell>
          <cell r="BG136">
            <v>0</v>
          </cell>
          <cell r="BH136">
            <v>30</v>
          </cell>
          <cell r="BI136">
            <v>4.0999999999999996</v>
          </cell>
          <cell r="BZ136">
            <v>14907.77734375</v>
          </cell>
          <cell r="CA136">
            <v>18092</v>
          </cell>
        </row>
        <row r="137">
          <cell r="A137" t="str">
            <v>Palestine</v>
          </cell>
          <cell r="AL137">
            <v>0.70800000429153398</v>
          </cell>
          <cell r="AM137">
            <v>3.5861700000000001E-3</v>
          </cell>
          <cell r="AN137">
            <v>1203.7983650000001</v>
          </cell>
          <cell r="AO137">
            <v>1080.24</v>
          </cell>
          <cell r="AP137">
            <v>901.55</v>
          </cell>
          <cell r="AQ137">
            <v>11.0804033279419</v>
          </cell>
          <cell r="AR137">
            <v>17.029424667358398</v>
          </cell>
          <cell r="AS137">
            <v>19.399999618530298</v>
          </cell>
          <cell r="AT137">
            <v>1.3999999761581401</v>
          </cell>
          <cell r="AU137">
            <v>0.52999997138977095</v>
          </cell>
          <cell r="AV137" t="str">
            <v>No data</v>
          </cell>
          <cell r="AW137" t="str">
            <v>No data</v>
          </cell>
          <cell r="AX137" t="str">
            <v>No data</v>
          </cell>
          <cell r="AY137">
            <v>0</v>
          </cell>
          <cell r="AZ137" t="str">
            <v>No data</v>
          </cell>
          <cell r="BA137">
            <v>33.700000762939503</v>
          </cell>
          <cell r="BB137">
            <v>0</v>
          </cell>
          <cell r="BC137">
            <v>30000</v>
          </cell>
          <cell r="BD137">
            <v>0</v>
          </cell>
          <cell r="BE137">
            <v>131000</v>
          </cell>
          <cell r="BF137">
            <v>2348243</v>
          </cell>
          <cell r="BG137">
            <v>12</v>
          </cell>
          <cell r="BH137">
            <v>124</v>
          </cell>
          <cell r="BI137">
            <v>14.6</v>
          </cell>
          <cell r="BZ137">
            <v>3239.73120117188</v>
          </cell>
          <cell r="CA137">
            <v>5101416</v>
          </cell>
        </row>
        <row r="138">
          <cell r="A138" t="str">
            <v>Panama</v>
          </cell>
          <cell r="AL138">
            <v>0.81499999761581399</v>
          </cell>
          <cell r="AM138" t="str">
            <v>No data</v>
          </cell>
          <cell r="AN138">
            <v>33.124457999999997</v>
          </cell>
          <cell r="AO138">
            <v>9.99</v>
          </cell>
          <cell r="AP138">
            <v>46.33</v>
          </cell>
          <cell r="AQ138">
            <v>0.114729560911655</v>
          </cell>
          <cell r="AR138">
            <v>0.860839784145355</v>
          </cell>
          <cell r="AS138">
            <v>14.8999996185303</v>
          </cell>
          <cell r="AT138" t="str">
            <v>No data</v>
          </cell>
          <cell r="AU138">
            <v>37</v>
          </cell>
          <cell r="AV138" t="str">
            <v>No data</v>
          </cell>
          <cell r="AW138" t="str">
            <v>No data</v>
          </cell>
          <cell r="AX138">
            <v>0.19451463222503701</v>
          </cell>
          <cell r="AY138">
            <v>51175</v>
          </cell>
          <cell r="AZ138">
            <v>0.40700000524520902</v>
          </cell>
          <cell r="BA138">
            <v>49.799999237060497</v>
          </cell>
          <cell r="BB138">
            <v>0</v>
          </cell>
          <cell r="BC138">
            <v>5150</v>
          </cell>
          <cell r="BD138">
            <v>30190</v>
          </cell>
          <cell r="BE138">
            <v>0</v>
          </cell>
          <cell r="BF138">
            <v>134461</v>
          </cell>
          <cell r="BG138">
            <v>120</v>
          </cell>
          <cell r="BH138">
            <v>124</v>
          </cell>
          <cell r="BI138">
            <v>7.5</v>
          </cell>
          <cell r="BZ138">
            <v>12269.048828125</v>
          </cell>
          <cell r="CA138">
            <v>4314768</v>
          </cell>
        </row>
        <row r="139">
          <cell r="A139" t="str">
            <v>Papua New Guinea</v>
          </cell>
          <cell r="AL139">
            <v>0.55500000715255704</v>
          </cell>
          <cell r="AM139">
            <v>0.26329089999999999</v>
          </cell>
          <cell r="AN139">
            <v>28.194388</v>
          </cell>
          <cell r="AO139">
            <v>508.58</v>
          </cell>
          <cell r="AP139">
            <v>511.92</v>
          </cell>
          <cell r="AQ139">
            <v>2.8063178062439</v>
          </cell>
          <cell r="AR139">
            <v>8.4776217117905599E-3</v>
          </cell>
          <cell r="AS139">
            <v>44.799999237060497</v>
          </cell>
          <cell r="AT139">
            <v>27.799999237060501</v>
          </cell>
          <cell r="AU139">
            <v>432</v>
          </cell>
          <cell r="AV139">
            <v>0.89999997615814198</v>
          </cell>
          <cell r="AW139">
            <v>0.61000001430511497</v>
          </cell>
          <cell r="AX139">
            <v>184.46586608886699</v>
          </cell>
          <cell r="AY139">
            <v>6982087</v>
          </cell>
          <cell r="AZ139">
            <v>0.72500002384185802</v>
          </cell>
          <cell r="BA139">
            <v>41.900001525878899</v>
          </cell>
          <cell r="BB139">
            <v>16801</v>
          </cell>
          <cell r="BC139">
            <v>61000</v>
          </cell>
          <cell r="BD139">
            <v>0</v>
          </cell>
          <cell r="BE139">
            <v>14000</v>
          </cell>
          <cell r="BF139">
            <v>10909</v>
          </cell>
          <cell r="BG139">
            <v>0</v>
          </cell>
          <cell r="BH139">
            <v>100</v>
          </cell>
          <cell r="BI139">
            <v>24.6</v>
          </cell>
          <cell r="BZ139">
            <v>2636.80029296875</v>
          </cell>
          <cell r="CA139">
            <v>8947027</v>
          </cell>
        </row>
        <row r="140">
          <cell r="A140" t="str">
            <v>Paraguay</v>
          </cell>
          <cell r="AL140">
            <v>0.72799998521804798</v>
          </cell>
          <cell r="AM140">
            <v>1.884858E-2</v>
          </cell>
          <cell r="AN140">
            <v>13.425139</v>
          </cell>
          <cell r="AO140">
            <v>63.99</v>
          </cell>
          <cell r="AP140">
            <v>76.17</v>
          </cell>
          <cell r="AQ140">
            <v>0.35318055748939498</v>
          </cell>
          <cell r="AR140">
            <v>1.6533850431442301</v>
          </cell>
          <cell r="AS140">
            <v>19.399999618530298</v>
          </cell>
          <cell r="AT140">
            <v>1.29999995231628</v>
          </cell>
          <cell r="AU140">
            <v>46</v>
          </cell>
          <cell r="AV140">
            <v>0.5</v>
          </cell>
          <cell r="AW140">
            <v>0.28000000119209301</v>
          </cell>
          <cell r="AX140">
            <v>0</v>
          </cell>
          <cell r="AY140">
            <v>1974836</v>
          </cell>
          <cell r="AZ140">
            <v>0.44600000977516202</v>
          </cell>
          <cell r="BA140">
            <v>45.700000762939503</v>
          </cell>
          <cell r="BB140">
            <v>521197</v>
          </cell>
          <cell r="BC140">
            <v>106127</v>
          </cell>
          <cell r="BD140">
            <v>6000</v>
          </cell>
          <cell r="BE140">
            <v>0</v>
          </cell>
          <cell r="BF140">
            <v>6032</v>
          </cell>
          <cell r="BG140">
            <v>0</v>
          </cell>
          <cell r="BH140">
            <v>117</v>
          </cell>
          <cell r="BI140">
            <v>9.1999999999999993</v>
          </cell>
          <cell r="BZ140">
            <v>4949.74951171875</v>
          </cell>
          <cell r="CA140">
            <v>7132530</v>
          </cell>
        </row>
        <row r="141">
          <cell r="A141" t="str">
            <v>Peru</v>
          </cell>
          <cell r="AL141">
            <v>0.77700001001357999</v>
          </cell>
          <cell r="AM141">
            <v>2.9186400000000001E-2</v>
          </cell>
          <cell r="AN141">
            <v>201.28349800000001</v>
          </cell>
          <cell r="AO141">
            <v>353.4</v>
          </cell>
          <cell r="AP141">
            <v>412.79</v>
          </cell>
          <cell r="AQ141">
            <v>0.21765367686748499</v>
          </cell>
          <cell r="AR141">
            <v>1.45435202121735</v>
          </cell>
          <cell r="AS141">
            <v>13.199999809265099</v>
          </cell>
          <cell r="AT141">
            <v>2.5999999046325701</v>
          </cell>
          <cell r="AU141">
            <v>119</v>
          </cell>
          <cell r="AV141">
            <v>0.30000001192092901</v>
          </cell>
          <cell r="AW141">
            <v>0.18000000715255701</v>
          </cell>
          <cell r="AX141">
            <v>4.6525406837463397</v>
          </cell>
          <cell r="AY141">
            <v>342185</v>
          </cell>
          <cell r="AZ141">
            <v>0.395000010728836</v>
          </cell>
          <cell r="BA141">
            <v>41.5</v>
          </cell>
          <cell r="BB141">
            <v>43579</v>
          </cell>
          <cell r="BC141">
            <v>7264</v>
          </cell>
          <cell r="BD141">
            <v>27641</v>
          </cell>
          <cell r="BE141">
            <v>60000</v>
          </cell>
          <cell r="BF141">
            <v>1056918</v>
          </cell>
          <cell r="BG141">
            <v>5</v>
          </cell>
          <cell r="BH141">
            <v>121</v>
          </cell>
          <cell r="BI141">
            <v>8.6999999999999993</v>
          </cell>
          <cell r="BZ141">
            <v>6126.87451171875</v>
          </cell>
          <cell r="CA141">
            <v>32971846</v>
          </cell>
        </row>
        <row r="142">
          <cell r="A142" t="str">
            <v>Philippines</v>
          </cell>
          <cell r="AL142">
            <v>0.71799999475479104</v>
          </cell>
          <cell r="AM142">
            <v>2.4249340000000001E-2</v>
          </cell>
          <cell r="AN142">
            <v>110.064459</v>
          </cell>
          <cell r="AO142">
            <v>462.09</v>
          </cell>
          <cell r="AP142">
            <v>821.37</v>
          </cell>
          <cell r="AQ142">
            <v>0.21839953958988201</v>
          </cell>
          <cell r="AR142">
            <v>9.6581935882568395</v>
          </cell>
          <cell r="AS142">
            <v>27.299999237060501</v>
          </cell>
          <cell r="AT142">
            <v>19.100000381469702</v>
          </cell>
          <cell r="AU142">
            <v>554</v>
          </cell>
          <cell r="AV142">
            <v>0.20000000298023199</v>
          </cell>
          <cell r="AW142">
            <v>0.270000010728836</v>
          </cell>
          <cell r="AX142">
            <v>0.17674487829208399</v>
          </cell>
          <cell r="AY142">
            <v>47496283</v>
          </cell>
          <cell r="AZ142">
            <v>0.43000000715255698</v>
          </cell>
          <cell r="BA142">
            <v>42.299999237060497</v>
          </cell>
          <cell r="BB142">
            <v>6928471</v>
          </cell>
          <cell r="BC142">
            <v>10547085</v>
          </cell>
          <cell r="BD142">
            <v>448717</v>
          </cell>
          <cell r="BE142">
            <v>153000</v>
          </cell>
          <cell r="BF142">
            <v>1141</v>
          </cell>
          <cell r="BG142">
            <v>5</v>
          </cell>
          <cell r="BH142">
            <v>123</v>
          </cell>
          <cell r="BI142">
            <v>9.4</v>
          </cell>
          <cell r="BZ142">
            <v>3298.82983398438</v>
          </cell>
          <cell r="CA142">
            <v>109581085</v>
          </cell>
        </row>
        <row r="143">
          <cell r="A143" t="str">
            <v>Poland</v>
          </cell>
          <cell r="AL143">
            <v>0.87999999523162797</v>
          </cell>
          <cell r="AM143" t="str">
            <v>No data</v>
          </cell>
          <cell r="AN143">
            <v>0</v>
          </cell>
          <cell r="AO143">
            <v>0</v>
          </cell>
          <cell r="AP143">
            <v>0</v>
          </cell>
          <cell r="AQ143" t="str">
            <v>No data</v>
          </cell>
          <cell r="AR143">
            <v>0.99803978204727195</v>
          </cell>
          <cell r="AS143">
            <v>4.4000000953674299</v>
          </cell>
          <cell r="AT143" t="str">
            <v>No data</v>
          </cell>
          <cell r="AU143">
            <v>15</v>
          </cell>
          <cell r="AV143" t="str">
            <v>No data</v>
          </cell>
          <cell r="AW143" t="str">
            <v>No data</v>
          </cell>
          <cell r="AX143" t="str">
            <v>No data</v>
          </cell>
          <cell r="AY143">
            <v>46</v>
          </cell>
          <cell r="AZ143">
            <v>0.115000002086163</v>
          </cell>
          <cell r="BA143">
            <v>30.200000762939499</v>
          </cell>
          <cell r="BB143">
            <v>157</v>
          </cell>
          <cell r="BC143">
            <v>396</v>
          </cell>
          <cell r="BD143">
            <v>2002</v>
          </cell>
          <cell r="BE143">
            <v>0</v>
          </cell>
          <cell r="BF143">
            <v>6413</v>
          </cell>
          <cell r="BG143">
            <v>0</v>
          </cell>
          <cell r="BH143">
            <v>142</v>
          </cell>
          <cell r="BI143">
            <v>2.4</v>
          </cell>
          <cell r="BZ143">
            <v>15656.1826171875</v>
          </cell>
          <cell r="CA143">
            <v>37846605</v>
          </cell>
        </row>
        <row r="144">
          <cell r="A144" t="str">
            <v>Portugal</v>
          </cell>
          <cell r="AL144">
            <v>0.86400002241134599</v>
          </cell>
          <cell r="AM144" t="str">
            <v>No data</v>
          </cell>
          <cell r="AN144">
            <v>0</v>
          </cell>
          <cell r="AO144">
            <v>0</v>
          </cell>
          <cell r="AP144">
            <v>0</v>
          </cell>
          <cell r="AQ144" t="str">
            <v>No data</v>
          </cell>
          <cell r="AR144">
            <v>0.255364269018173</v>
          </cell>
          <cell r="AS144">
            <v>3.7000000476837198</v>
          </cell>
          <cell r="AT144" t="str">
            <v>No data</v>
          </cell>
          <cell r="AU144">
            <v>19</v>
          </cell>
          <cell r="AV144" t="str">
            <v>No data</v>
          </cell>
          <cell r="AW144" t="str">
            <v>No data</v>
          </cell>
          <cell r="AX144" t="str">
            <v>No data</v>
          </cell>
          <cell r="AY144">
            <v>11</v>
          </cell>
          <cell r="AZ144">
            <v>7.5000002980232197E-2</v>
          </cell>
          <cell r="BA144">
            <v>33.5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3599</v>
          </cell>
          <cell r="BG144">
            <v>0</v>
          </cell>
          <cell r="BH144">
            <v>140</v>
          </cell>
          <cell r="BI144">
            <v>2.4</v>
          </cell>
          <cell r="BZ144">
            <v>22439.876953125</v>
          </cell>
          <cell r="CA144">
            <v>10196707</v>
          </cell>
        </row>
        <row r="145">
          <cell r="A145" t="str">
            <v>Qatar</v>
          </cell>
          <cell r="AL145">
            <v>0.84799998998642001</v>
          </cell>
          <cell r="AM145" t="str">
            <v>No data</v>
          </cell>
          <cell r="AN145">
            <v>-12.311500000000001</v>
          </cell>
          <cell r="AO145">
            <v>0</v>
          </cell>
          <cell r="AP145">
            <v>0</v>
          </cell>
          <cell r="AQ145" t="str">
            <v>No data</v>
          </cell>
          <cell r="AR145">
            <v>0.44519531726837203</v>
          </cell>
          <cell r="AS145">
            <v>6.5</v>
          </cell>
          <cell r="AT145" t="str">
            <v>No data</v>
          </cell>
          <cell r="AU145">
            <v>35</v>
          </cell>
          <cell r="AV145" t="str">
            <v>No data</v>
          </cell>
          <cell r="AW145" t="str">
            <v>No data</v>
          </cell>
          <cell r="AX145" t="str">
            <v>No data</v>
          </cell>
          <cell r="AY145">
            <v>22</v>
          </cell>
          <cell r="AZ145">
            <v>0.18500000238418601</v>
          </cell>
          <cell r="BA145" t="str">
            <v>No data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444</v>
          </cell>
          <cell r="BG145">
            <v>0</v>
          </cell>
          <cell r="BH145">
            <v>124</v>
          </cell>
          <cell r="BI145">
            <v>14.6</v>
          </cell>
          <cell r="BZ145">
            <v>50805.46484375</v>
          </cell>
          <cell r="CA145">
            <v>2881060</v>
          </cell>
        </row>
        <row r="146">
          <cell r="A146" t="str">
            <v>Romania</v>
          </cell>
          <cell r="AL146">
            <v>0.82800000905990601</v>
          </cell>
          <cell r="AM146" t="str">
            <v>No data</v>
          </cell>
          <cell r="AN146">
            <v>2.2725149999999998</v>
          </cell>
          <cell r="AO146">
            <v>0</v>
          </cell>
          <cell r="AP146">
            <v>0</v>
          </cell>
          <cell r="AQ146" t="str">
            <v>No data</v>
          </cell>
          <cell r="AR146">
            <v>2.99415183067322</v>
          </cell>
          <cell r="AS146">
            <v>7</v>
          </cell>
          <cell r="AT146" t="str">
            <v>No data</v>
          </cell>
          <cell r="AU146">
            <v>66</v>
          </cell>
          <cell r="AV146">
            <v>0.10000000149011599</v>
          </cell>
          <cell r="AW146">
            <v>7.9999998211860698E-2</v>
          </cell>
          <cell r="AX146" t="str">
            <v>No data</v>
          </cell>
          <cell r="AY146">
            <v>0</v>
          </cell>
          <cell r="AZ146">
            <v>0.27599999308586098</v>
          </cell>
          <cell r="BA146">
            <v>35.799999237060497</v>
          </cell>
          <cell r="BB146">
            <v>362</v>
          </cell>
          <cell r="BC146">
            <v>1161</v>
          </cell>
          <cell r="BD146">
            <v>100</v>
          </cell>
          <cell r="BE146">
            <v>0</v>
          </cell>
          <cell r="BF146">
            <v>5873</v>
          </cell>
          <cell r="BG146">
            <v>0</v>
          </cell>
          <cell r="BH146">
            <v>145</v>
          </cell>
          <cell r="BI146">
            <v>2.4</v>
          </cell>
          <cell r="BZ146">
            <v>12896.0888671875</v>
          </cell>
          <cell r="CA146">
            <v>19237682</v>
          </cell>
        </row>
        <row r="147">
          <cell r="A147" t="str">
            <v>Russian Federation</v>
          </cell>
          <cell r="AL147">
            <v>0.82400000095367398</v>
          </cell>
          <cell r="AM147" t="str">
            <v>No data</v>
          </cell>
          <cell r="AN147">
            <v>0.323625</v>
          </cell>
          <cell r="AO147">
            <v>0</v>
          </cell>
          <cell r="AP147">
            <v>0</v>
          </cell>
          <cell r="AQ147" t="str">
            <v>No data</v>
          </cell>
          <cell r="AR147">
            <v>0.66304916143417403</v>
          </cell>
          <cell r="AS147">
            <v>5.8000001907348597</v>
          </cell>
          <cell r="AT147" t="str">
            <v>No data</v>
          </cell>
          <cell r="AU147">
            <v>50</v>
          </cell>
          <cell r="AV147" t="str">
            <v>No data</v>
          </cell>
          <cell r="AW147" t="str">
            <v>No data</v>
          </cell>
          <cell r="AX147" t="str">
            <v>No data</v>
          </cell>
          <cell r="AY147">
            <v>1</v>
          </cell>
          <cell r="AZ147">
            <v>0.22499999403953599</v>
          </cell>
          <cell r="BA147">
            <v>37.5</v>
          </cell>
          <cell r="BB147">
            <v>50204</v>
          </cell>
          <cell r="BC147">
            <v>0</v>
          </cell>
          <cell r="BD147">
            <v>24258</v>
          </cell>
          <cell r="BE147">
            <v>1100</v>
          </cell>
          <cell r="BF147">
            <v>21138</v>
          </cell>
          <cell r="BG147">
            <v>5</v>
          </cell>
          <cell r="BH147">
            <v>138</v>
          </cell>
          <cell r="BI147">
            <v>2.4</v>
          </cell>
          <cell r="BZ147">
            <v>10126.7216796875</v>
          </cell>
          <cell r="CA147">
            <v>145934460</v>
          </cell>
        </row>
        <row r="148">
          <cell r="A148" t="str">
            <v>Rwanda</v>
          </cell>
          <cell r="AL148">
            <v>0.54299998283386197</v>
          </cell>
          <cell r="AM148">
            <v>0.25867765999999998</v>
          </cell>
          <cell r="AN148">
            <v>80.018563</v>
          </cell>
          <cell r="AO148">
            <v>497.87</v>
          </cell>
          <cell r="AP148">
            <v>560.05999999999995</v>
          </cell>
          <cell r="AQ148">
            <v>11.9014844894409</v>
          </cell>
          <cell r="AR148">
            <v>2.3321094512939502</v>
          </cell>
          <cell r="AS148">
            <v>34.299999237060497</v>
          </cell>
          <cell r="AT148">
            <v>8.8999996185302699</v>
          </cell>
          <cell r="AU148">
            <v>57</v>
          </cell>
          <cell r="AV148">
            <v>2.5999999046325701</v>
          </cell>
          <cell r="AW148">
            <v>0.75999999046325695</v>
          </cell>
          <cell r="AX148">
            <v>486.48733520507801</v>
          </cell>
          <cell r="AY148">
            <v>5015979</v>
          </cell>
          <cell r="AZ148">
            <v>0.40200001001357999</v>
          </cell>
          <cell r="BA148">
            <v>43.700000762939503</v>
          </cell>
          <cell r="BB148">
            <v>5958</v>
          </cell>
          <cell r="BC148">
            <v>22455</v>
          </cell>
          <cell r="BD148">
            <v>13365</v>
          </cell>
          <cell r="BE148">
            <v>0</v>
          </cell>
          <cell r="BF148">
            <v>123153</v>
          </cell>
          <cell r="BG148">
            <v>936</v>
          </cell>
          <cell r="BH148">
            <v>100</v>
          </cell>
          <cell r="BI148">
            <v>35.200000000000003</v>
          </cell>
          <cell r="BZ148">
            <v>797.85552978515602</v>
          </cell>
          <cell r="CA148">
            <v>12952209</v>
          </cell>
        </row>
        <row r="149">
          <cell r="A149" t="str">
            <v>Saint Kitts and Nevis</v>
          </cell>
          <cell r="AL149">
            <v>0.778999984264374</v>
          </cell>
          <cell r="AM149" t="str">
            <v>No data</v>
          </cell>
          <cell r="AN149">
            <v>0.28628599999999998</v>
          </cell>
          <cell r="AO149">
            <v>0</v>
          </cell>
          <cell r="AP149">
            <v>0</v>
          </cell>
          <cell r="AQ149" t="str">
            <v>No data</v>
          </cell>
          <cell r="AR149">
            <v>2.78799700737</v>
          </cell>
          <cell r="AS149">
            <v>15.3999996185303</v>
          </cell>
          <cell r="AT149" t="str">
            <v>No data</v>
          </cell>
          <cell r="AU149">
            <v>1.5</v>
          </cell>
          <cell r="AV149" t="str">
            <v>No data</v>
          </cell>
          <cell r="AW149" t="str">
            <v>No data</v>
          </cell>
          <cell r="AX149" t="str">
            <v>No data</v>
          </cell>
          <cell r="AY149">
            <v>46</v>
          </cell>
          <cell r="AZ149" t="str">
            <v>No data</v>
          </cell>
          <cell r="BA149" t="str">
            <v>No data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19</v>
          </cell>
          <cell r="BG149">
            <v>0</v>
          </cell>
          <cell r="BH149">
            <v>105</v>
          </cell>
          <cell r="BI149">
            <v>16</v>
          </cell>
          <cell r="BZ149">
            <v>17435.927734375</v>
          </cell>
          <cell r="CA149">
            <v>53192</v>
          </cell>
        </row>
        <row r="150">
          <cell r="A150" t="str">
            <v>Saint Lucia</v>
          </cell>
          <cell r="AL150">
            <v>0.75900000333786</v>
          </cell>
          <cell r="AM150">
            <v>7.20186E-3</v>
          </cell>
          <cell r="AN150">
            <v>0.38220900000000002</v>
          </cell>
          <cell r="AO150">
            <v>2.44</v>
          </cell>
          <cell r="AP150">
            <v>5.72</v>
          </cell>
          <cell r="AQ150">
            <v>1.5991024971008301</v>
          </cell>
          <cell r="AR150">
            <v>2.40077471733093</v>
          </cell>
          <cell r="AS150">
            <v>22.299999237060501</v>
          </cell>
          <cell r="AT150">
            <v>2.7999999523162802</v>
          </cell>
          <cell r="AU150">
            <v>3.7999999523162802</v>
          </cell>
          <cell r="AV150" t="str">
            <v>No data</v>
          </cell>
          <cell r="AW150" t="str">
            <v>No data</v>
          </cell>
          <cell r="AX150" t="str">
            <v>No data</v>
          </cell>
          <cell r="AY150">
            <v>26</v>
          </cell>
          <cell r="AZ150">
            <v>0.40099999308586098</v>
          </cell>
          <cell r="BA150">
            <v>51.200000762939503</v>
          </cell>
          <cell r="BB150">
            <v>0</v>
          </cell>
          <cell r="BC150">
            <v>801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104</v>
          </cell>
          <cell r="BI150">
            <v>16</v>
          </cell>
          <cell r="BZ150">
            <v>9276.1181640625</v>
          </cell>
          <cell r="CA150">
            <v>183629</v>
          </cell>
        </row>
        <row r="151">
          <cell r="A151" t="str">
            <v>Saint Vincent and the Grenadines</v>
          </cell>
          <cell r="AL151">
            <v>0.73799997568130504</v>
          </cell>
          <cell r="AM151" t="str">
            <v>No data</v>
          </cell>
          <cell r="AN151">
            <v>10.631539999999999</v>
          </cell>
          <cell r="AO151">
            <v>0.55000000000000004</v>
          </cell>
          <cell r="AP151">
            <v>5.0999999999999996</v>
          </cell>
          <cell r="AQ151">
            <v>10.3288660049438</v>
          </cell>
          <cell r="AR151">
            <v>5.4405384063720703</v>
          </cell>
          <cell r="AS151">
            <v>14.6000003814697</v>
          </cell>
          <cell r="AT151" t="str">
            <v>No data</v>
          </cell>
          <cell r="AU151">
            <v>4.1999998092651403</v>
          </cell>
          <cell r="AV151" t="str">
            <v>No data</v>
          </cell>
          <cell r="AW151" t="str">
            <v>No data</v>
          </cell>
          <cell r="AX151" t="str">
            <v>No data</v>
          </cell>
          <cell r="AY151">
            <v>702</v>
          </cell>
          <cell r="AZ151" t="str">
            <v>No data</v>
          </cell>
          <cell r="BA151" t="str">
            <v>No data</v>
          </cell>
          <cell r="BB151">
            <v>0</v>
          </cell>
          <cell r="BC151">
            <v>1155</v>
          </cell>
          <cell r="BD151">
            <v>23529</v>
          </cell>
          <cell r="BE151">
            <v>0</v>
          </cell>
          <cell r="BF151">
            <v>14</v>
          </cell>
          <cell r="BG151">
            <v>0</v>
          </cell>
          <cell r="BH151">
            <v>120</v>
          </cell>
          <cell r="BI151">
            <v>5.6</v>
          </cell>
          <cell r="BZ151">
            <v>7297.912109375</v>
          </cell>
          <cell r="CA151">
            <v>110947</v>
          </cell>
        </row>
        <row r="152">
          <cell r="A152" t="str">
            <v>Samoa</v>
          </cell>
          <cell r="AL152">
            <v>0.71499997377395597</v>
          </cell>
          <cell r="AM152" t="str">
            <v>No data</v>
          </cell>
          <cell r="AN152">
            <v>15.070131999999999</v>
          </cell>
          <cell r="AO152">
            <v>74.36</v>
          </cell>
          <cell r="AP152">
            <v>78.81</v>
          </cell>
          <cell r="AQ152">
            <v>15.1537275314331</v>
          </cell>
          <cell r="AR152">
            <v>18.586732864379901</v>
          </cell>
          <cell r="AS152">
            <v>15</v>
          </cell>
          <cell r="AT152">
            <v>3.2000000476837198</v>
          </cell>
          <cell r="AU152">
            <v>11</v>
          </cell>
          <cell r="AV152" t="str">
            <v>No data</v>
          </cell>
          <cell r="AW152" t="str">
            <v>No data</v>
          </cell>
          <cell r="AX152" t="str">
            <v>No data</v>
          </cell>
          <cell r="AY152">
            <v>191219</v>
          </cell>
          <cell r="AZ152">
            <v>0.36000001430511502</v>
          </cell>
          <cell r="BA152">
            <v>38.700000762939503</v>
          </cell>
          <cell r="BB152">
            <v>2936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131</v>
          </cell>
          <cell r="BI152">
            <v>4.5999999999999996</v>
          </cell>
          <cell r="BZ152">
            <v>4067.47265625</v>
          </cell>
          <cell r="CA152">
            <v>198410</v>
          </cell>
        </row>
        <row r="153">
          <cell r="A153" t="str">
            <v>Sao Tome and Principe</v>
          </cell>
          <cell r="AL153">
            <v>0.625</v>
          </cell>
          <cell r="AM153">
            <v>9.1964879999999999E-2</v>
          </cell>
          <cell r="AN153">
            <v>0</v>
          </cell>
          <cell r="AO153">
            <v>18.57</v>
          </cell>
          <cell r="AP153">
            <v>16.36</v>
          </cell>
          <cell r="AQ153">
            <v>12.0608072280884</v>
          </cell>
          <cell r="AR153">
            <v>1.82281565666199</v>
          </cell>
          <cell r="AS153">
            <v>29.799999237060501</v>
          </cell>
          <cell r="AT153">
            <v>8.8000001907348597</v>
          </cell>
          <cell r="AU153">
            <v>114</v>
          </cell>
          <cell r="AV153" t="str">
            <v>No data</v>
          </cell>
          <cell r="AW153" t="str">
            <v>No data</v>
          </cell>
          <cell r="AX153">
            <v>13.917320251464799</v>
          </cell>
          <cell r="AY153">
            <v>201114</v>
          </cell>
          <cell r="AZ153">
            <v>0.53700000047683705</v>
          </cell>
          <cell r="BA153">
            <v>56.299999237060497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108</v>
          </cell>
          <cell r="BI153">
            <v>11.9</v>
          </cell>
          <cell r="BZ153">
            <v>2157.84033203125</v>
          </cell>
          <cell r="CA153">
            <v>219161</v>
          </cell>
        </row>
        <row r="154">
          <cell r="A154" t="str">
            <v>Saudi Arabia</v>
          </cell>
          <cell r="AL154">
            <v>0.85399997234344505</v>
          </cell>
          <cell r="AM154" t="str">
            <v>No data</v>
          </cell>
          <cell r="AN154">
            <v>0.205682</v>
          </cell>
          <cell r="AO154">
            <v>0</v>
          </cell>
          <cell r="AP154">
            <v>0</v>
          </cell>
          <cell r="AQ154">
            <v>0</v>
          </cell>
          <cell r="AR154">
            <v>4.3171741068363197E-2</v>
          </cell>
          <cell r="AS154">
            <v>6.5999999046325701</v>
          </cell>
          <cell r="AT154" t="str">
            <v>No data</v>
          </cell>
          <cell r="AU154">
            <v>9.8999996185302699</v>
          </cell>
          <cell r="AV154" t="str">
            <v>No data</v>
          </cell>
          <cell r="AW154" t="str">
            <v>No data</v>
          </cell>
          <cell r="AX154">
            <v>2.2593203932046901E-2</v>
          </cell>
          <cell r="AY154">
            <v>1113</v>
          </cell>
          <cell r="AZ154">
            <v>0.25200000405311601</v>
          </cell>
          <cell r="BA154" t="str">
            <v>No data</v>
          </cell>
          <cell r="BB154">
            <v>1418</v>
          </cell>
          <cell r="BC154">
            <v>600</v>
          </cell>
          <cell r="BD154">
            <v>0</v>
          </cell>
          <cell r="BE154">
            <v>0</v>
          </cell>
          <cell r="BF154">
            <v>9774</v>
          </cell>
          <cell r="BG154">
            <v>0</v>
          </cell>
          <cell r="BH154">
            <v>136</v>
          </cell>
          <cell r="BI154">
            <v>3.9</v>
          </cell>
          <cell r="BZ154">
            <v>20110.31640625</v>
          </cell>
          <cell r="CA154">
            <v>34813867</v>
          </cell>
        </row>
        <row r="155">
          <cell r="A155" t="str">
            <v>Senegal</v>
          </cell>
          <cell r="AL155">
            <v>0.51200002431869496</v>
          </cell>
          <cell r="AM155">
            <v>0.28798049999999997</v>
          </cell>
          <cell r="AN155">
            <v>33.975704</v>
          </cell>
          <cell r="AO155">
            <v>636.73</v>
          </cell>
          <cell r="AP155">
            <v>662.38</v>
          </cell>
          <cell r="AQ155">
            <v>6.3745141029357901</v>
          </cell>
          <cell r="AR155">
            <v>10.284249305725099</v>
          </cell>
          <cell r="AS155">
            <v>45.299999237060497</v>
          </cell>
          <cell r="AT155">
            <v>13.300000190734901</v>
          </cell>
          <cell r="AU155">
            <v>117</v>
          </cell>
          <cell r="AV155">
            <v>0.40000000596046398</v>
          </cell>
          <cell r="AW155">
            <v>0.140000000596046</v>
          </cell>
          <cell r="AX155">
            <v>55.752552032470703</v>
          </cell>
          <cell r="AY155">
            <v>8815619</v>
          </cell>
          <cell r="AZ155">
            <v>0.53299999237060502</v>
          </cell>
          <cell r="BA155">
            <v>40.299999237060497</v>
          </cell>
          <cell r="BB155">
            <v>8968</v>
          </cell>
          <cell r="BC155">
            <v>16798</v>
          </cell>
          <cell r="BD155">
            <v>0</v>
          </cell>
          <cell r="BE155">
            <v>8400</v>
          </cell>
          <cell r="BF155">
            <v>16279</v>
          </cell>
          <cell r="BG155">
            <v>7</v>
          </cell>
          <cell r="BH155">
            <v>116</v>
          </cell>
          <cell r="BI155">
            <v>7.5</v>
          </cell>
          <cell r="BZ155">
            <v>1487.75732421875</v>
          </cell>
          <cell r="CA155">
            <v>16743930</v>
          </cell>
        </row>
        <row r="156">
          <cell r="A156" t="str">
            <v>Serbia</v>
          </cell>
          <cell r="AL156">
            <v>0.80599999427795399</v>
          </cell>
          <cell r="AM156">
            <v>1.43994E-3</v>
          </cell>
          <cell r="AN156">
            <v>27.974475999999999</v>
          </cell>
          <cell r="AO156">
            <v>237.06</v>
          </cell>
          <cell r="AP156">
            <v>210.64</v>
          </cell>
          <cell r="AQ156">
            <v>1.1718884706497199</v>
          </cell>
          <cell r="AR156">
            <v>7.3045916557312003</v>
          </cell>
          <cell r="AS156">
            <v>5.3000001907348597</v>
          </cell>
          <cell r="AT156">
            <v>1.79999995231628</v>
          </cell>
          <cell r="AU156">
            <v>14</v>
          </cell>
          <cell r="AV156">
            <v>0.10000000149011599</v>
          </cell>
          <cell r="AW156">
            <v>5.0000000745058101E-2</v>
          </cell>
          <cell r="AX156" t="str">
            <v>No data</v>
          </cell>
          <cell r="AY156">
            <v>0</v>
          </cell>
          <cell r="AZ156">
            <v>0.13199999928474401</v>
          </cell>
          <cell r="BA156">
            <v>36.200000762939503</v>
          </cell>
          <cell r="BB156">
            <v>11650</v>
          </cell>
          <cell r="BC156">
            <v>2100</v>
          </cell>
          <cell r="BD156">
            <v>22</v>
          </cell>
          <cell r="BE156">
            <v>16000</v>
          </cell>
          <cell r="BF156">
            <v>26432</v>
          </cell>
          <cell r="BG156">
            <v>19</v>
          </cell>
          <cell r="BH156">
            <v>115</v>
          </cell>
          <cell r="BI156">
            <v>3.9</v>
          </cell>
          <cell r="BZ156">
            <v>7666.24462890625</v>
          </cell>
          <cell r="CA156">
            <v>8737370</v>
          </cell>
        </row>
        <row r="157">
          <cell r="A157" t="str">
            <v>Seychelles</v>
          </cell>
          <cell r="AL157">
            <v>0.79600000381469704</v>
          </cell>
          <cell r="AM157">
            <v>2.9635E-3</v>
          </cell>
          <cell r="AN157">
            <v>1.8</v>
          </cell>
          <cell r="AO157">
            <v>0</v>
          </cell>
          <cell r="AP157">
            <v>0</v>
          </cell>
          <cell r="AQ157">
            <v>1.1476745605468801</v>
          </cell>
          <cell r="AR157">
            <v>0.88713252544403098</v>
          </cell>
          <cell r="AS157">
            <v>14.199999809265099</v>
          </cell>
          <cell r="AT157">
            <v>3.5999999046325701</v>
          </cell>
          <cell r="AU157">
            <v>16</v>
          </cell>
          <cell r="AV157" t="str">
            <v>No data</v>
          </cell>
          <cell r="AW157" t="str">
            <v>No data</v>
          </cell>
          <cell r="AX157" t="str">
            <v>No data</v>
          </cell>
          <cell r="AY157">
            <v>0</v>
          </cell>
          <cell r="AZ157" t="str">
            <v>No data</v>
          </cell>
          <cell r="BA157">
            <v>32.099998474121101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129</v>
          </cell>
          <cell r="BI157">
            <v>26.6</v>
          </cell>
          <cell r="BZ157">
            <v>11425.0927734375</v>
          </cell>
          <cell r="CA157">
            <v>98340</v>
          </cell>
        </row>
        <row r="158">
          <cell r="A158" t="str">
            <v>Sierra Leone</v>
          </cell>
          <cell r="AL158">
            <v>0.451999992132187</v>
          </cell>
          <cell r="AM158">
            <v>0.29669847999999999</v>
          </cell>
          <cell r="AN158">
            <v>45.063561</v>
          </cell>
          <cell r="AO158">
            <v>255.11</v>
          </cell>
          <cell r="AP158">
            <v>253.47</v>
          </cell>
          <cell r="AQ158">
            <v>14.6091222763062</v>
          </cell>
          <cell r="AR158">
            <v>1.52651262283325</v>
          </cell>
          <cell r="AS158">
            <v>109.199996948242</v>
          </cell>
          <cell r="AT158">
            <v>13.6000003814697</v>
          </cell>
          <cell r="AU158">
            <v>295</v>
          </cell>
          <cell r="AV158">
            <v>1.6000000238418599</v>
          </cell>
          <cell r="AW158">
            <v>0.92000001668930098</v>
          </cell>
          <cell r="AX158">
            <v>320.40029907226602</v>
          </cell>
          <cell r="AY158">
            <v>6910107</v>
          </cell>
          <cell r="AZ158">
            <v>0.64399999380111705</v>
          </cell>
          <cell r="BA158">
            <v>35.700000762939503</v>
          </cell>
          <cell r="BB158">
            <v>10381</v>
          </cell>
          <cell r="BC158">
            <v>0</v>
          </cell>
          <cell r="BD158">
            <v>0</v>
          </cell>
          <cell r="BE158">
            <v>5500</v>
          </cell>
          <cell r="BF158">
            <v>342</v>
          </cell>
          <cell r="BG158">
            <v>5</v>
          </cell>
          <cell r="BH158">
            <v>105</v>
          </cell>
          <cell r="BI158">
            <v>26.2</v>
          </cell>
          <cell r="BZ158">
            <v>484.52127075195301</v>
          </cell>
          <cell r="CA158">
            <v>7976985</v>
          </cell>
        </row>
        <row r="159">
          <cell r="A159" t="str">
            <v>Singapore</v>
          </cell>
          <cell r="AL159">
            <v>0.93800002336502097</v>
          </cell>
          <cell r="AM159" t="str">
            <v>No data</v>
          </cell>
          <cell r="AN159">
            <v>0.10786900000000001</v>
          </cell>
          <cell r="AO159">
            <v>0</v>
          </cell>
          <cell r="AP159">
            <v>0</v>
          </cell>
          <cell r="AQ159" t="str">
            <v>No data</v>
          </cell>
          <cell r="AR159">
            <v>0</v>
          </cell>
          <cell r="AS159">
            <v>2.5</v>
          </cell>
          <cell r="AT159" t="str">
            <v>No data</v>
          </cell>
          <cell r="AU159">
            <v>41</v>
          </cell>
          <cell r="AV159">
            <v>0.20000000298023199</v>
          </cell>
          <cell r="AW159">
            <v>3.9999999105930301E-2</v>
          </cell>
          <cell r="AX159" t="str">
            <v>No data</v>
          </cell>
          <cell r="AY159">
            <v>15998</v>
          </cell>
          <cell r="AZ159">
            <v>6.4999997615814195E-2</v>
          </cell>
          <cell r="BA159" t="str">
            <v>No data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5</v>
          </cell>
          <cell r="BG159">
            <v>0</v>
          </cell>
          <cell r="BH159">
            <v>123</v>
          </cell>
          <cell r="BI159">
            <v>7.1</v>
          </cell>
          <cell r="BZ159">
            <v>59797.75390625</v>
          </cell>
          <cell r="CA159">
            <v>5850343</v>
          </cell>
        </row>
        <row r="160">
          <cell r="A160" t="str">
            <v>Slovakia</v>
          </cell>
          <cell r="AL160">
            <v>0.86000001430511497</v>
          </cell>
          <cell r="AM160" t="str">
            <v>No data</v>
          </cell>
          <cell r="AN160">
            <v>0</v>
          </cell>
          <cell r="AO160">
            <v>0</v>
          </cell>
          <cell r="AP160">
            <v>0</v>
          </cell>
          <cell r="AQ160" t="str">
            <v>No data</v>
          </cell>
          <cell r="AR160">
            <v>1.7966599464416499</v>
          </cell>
          <cell r="AS160">
            <v>5.8000001907348597</v>
          </cell>
          <cell r="AT160" t="str">
            <v>No data</v>
          </cell>
          <cell r="AU160">
            <v>4.5</v>
          </cell>
          <cell r="AV160" t="str">
            <v>No data</v>
          </cell>
          <cell r="AW160" t="str">
            <v>No data</v>
          </cell>
          <cell r="AX160" t="str">
            <v>No data</v>
          </cell>
          <cell r="AY160">
            <v>11</v>
          </cell>
          <cell r="AZ160">
            <v>0.19099999964237199</v>
          </cell>
          <cell r="BA160">
            <v>25</v>
          </cell>
          <cell r="BB160">
            <v>0</v>
          </cell>
          <cell r="BC160">
            <v>250</v>
          </cell>
          <cell r="BD160">
            <v>0</v>
          </cell>
          <cell r="BE160">
            <v>0</v>
          </cell>
          <cell r="BF160">
            <v>1080</v>
          </cell>
          <cell r="BG160">
            <v>0</v>
          </cell>
          <cell r="BH160">
            <v>114</v>
          </cell>
          <cell r="BI160">
            <v>4</v>
          </cell>
          <cell r="BZ160">
            <v>19156.888671875</v>
          </cell>
          <cell r="CA160">
            <v>5459643</v>
          </cell>
        </row>
        <row r="161">
          <cell r="A161" t="str">
            <v>Slovenia</v>
          </cell>
          <cell r="AL161">
            <v>0.91699999570846602</v>
          </cell>
          <cell r="AM161" t="str">
            <v>No data</v>
          </cell>
          <cell r="AN161">
            <v>0</v>
          </cell>
          <cell r="AO161">
            <v>0</v>
          </cell>
          <cell r="AP161">
            <v>0</v>
          </cell>
          <cell r="AQ161" t="str">
            <v>No data</v>
          </cell>
          <cell r="AR161">
            <v>1.05443167686462</v>
          </cell>
          <cell r="AS161">
            <v>2.0999999046325701</v>
          </cell>
          <cell r="AT161" t="str">
            <v>No data</v>
          </cell>
          <cell r="AU161">
            <v>5.4000000953674299</v>
          </cell>
          <cell r="AV161" t="str">
            <v>No data</v>
          </cell>
          <cell r="AW161" t="str">
            <v>No data</v>
          </cell>
          <cell r="AX161" t="str">
            <v>No data</v>
          </cell>
          <cell r="AY161">
            <v>1</v>
          </cell>
          <cell r="AZ161">
            <v>6.3000001013279003E-2</v>
          </cell>
          <cell r="BA161">
            <v>24.600000381469702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1135</v>
          </cell>
          <cell r="BG161">
            <v>0</v>
          </cell>
          <cell r="BH161">
            <v>129</v>
          </cell>
          <cell r="BI161">
            <v>2.4</v>
          </cell>
          <cell r="BZ161">
            <v>25179.66796875</v>
          </cell>
          <cell r="CA161">
            <v>2078932</v>
          </cell>
        </row>
        <row r="162">
          <cell r="A162" t="str">
            <v>Solomon Islands</v>
          </cell>
          <cell r="AL162">
            <v>0.566999971866608</v>
          </cell>
          <cell r="AM162" t="str">
            <v>No data</v>
          </cell>
          <cell r="AN162">
            <v>5.1836679999999999</v>
          </cell>
          <cell r="AO162">
            <v>166.09</v>
          </cell>
          <cell r="AP162">
            <v>176.26</v>
          </cell>
          <cell r="AQ162">
            <v>14.408398628234901</v>
          </cell>
          <cell r="AR162">
            <v>1.7733391523361199</v>
          </cell>
          <cell r="AS162">
            <v>19.700000762939499</v>
          </cell>
          <cell r="AT162">
            <v>16.200000762939499</v>
          </cell>
          <cell r="AU162">
            <v>66</v>
          </cell>
          <cell r="AV162" t="str">
            <v>No data</v>
          </cell>
          <cell r="AW162" t="str">
            <v>No data</v>
          </cell>
          <cell r="AX162">
            <v>133.59027099609401</v>
          </cell>
          <cell r="AY162">
            <v>493611</v>
          </cell>
          <cell r="AZ162" t="str">
            <v>No data</v>
          </cell>
          <cell r="BA162">
            <v>37.099998474121101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113</v>
          </cell>
          <cell r="BI162">
            <v>16.5</v>
          </cell>
          <cell r="BZ162">
            <v>2258.400390625</v>
          </cell>
          <cell r="CA162">
            <v>686878</v>
          </cell>
        </row>
        <row r="163">
          <cell r="A163" t="str">
            <v>Somalia</v>
          </cell>
          <cell r="AL163" t="str">
            <v>No data</v>
          </cell>
          <cell r="AM163" t="str">
            <v>No data</v>
          </cell>
          <cell r="AN163">
            <v>2952.692137</v>
          </cell>
          <cell r="AO163">
            <v>1144.3499999999999</v>
          </cell>
          <cell r="AP163">
            <v>1221.0999999999999</v>
          </cell>
          <cell r="AQ163">
            <v>38.021633148193402</v>
          </cell>
          <cell r="AR163">
            <v>35.281383514404297</v>
          </cell>
          <cell r="AS163">
            <v>117</v>
          </cell>
          <cell r="AT163" t="str">
            <v>No data</v>
          </cell>
          <cell r="AU163">
            <v>258</v>
          </cell>
          <cell r="AV163">
            <v>0.10000000149011599</v>
          </cell>
          <cell r="AW163">
            <v>3.9999999105930301E-2</v>
          </cell>
          <cell r="AX163">
            <v>34.2742729187012</v>
          </cell>
          <cell r="AY163">
            <v>2286299</v>
          </cell>
          <cell r="AZ163" t="str">
            <v>No data</v>
          </cell>
          <cell r="BA163">
            <v>36.799999237060497</v>
          </cell>
          <cell r="BB163">
            <v>2030000</v>
          </cell>
          <cell r="BC163">
            <v>1311020</v>
          </cell>
          <cell r="BD163">
            <v>6000000</v>
          </cell>
          <cell r="BE163">
            <v>2968000</v>
          </cell>
          <cell r="BF163">
            <v>24464</v>
          </cell>
          <cell r="BG163">
            <v>1560</v>
          </cell>
          <cell r="BH163">
            <v>79</v>
          </cell>
          <cell r="BI163">
            <v>59.5</v>
          </cell>
          <cell r="BZ163">
            <v>309.41546630859398</v>
          </cell>
          <cell r="CA163">
            <v>15893219</v>
          </cell>
        </row>
        <row r="164">
          <cell r="A164" t="str">
            <v>South Africa</v>
          </cell>
          <cell r="AL164">
            <v>0.70899999141693104</v>
          </cell>
          <cell r="AM164">
            <v>2.4890639999999999E-2</v>
          </cell>
          <cell r="AN164">
            <v>10.809068999999999</v>
          </cell>
          <cell r="AO164">
            <v>771.85</v>
          </cell>
          <cell r="AP164">
            <v>718.9</v>
          </cell>
          <cell r="AQ164">
            <v>0.28445515036582902</v>
          </cell>
          <cell r="AR164">
            <v>0.26857176423072798</v>
          </cell>
          <cell r="AS164">
            <v>34.5</v>
          </cell>
          <cell r="AT164">
            <v>5.9000000953674299</v>
          </cell>
          <cell r="AU164">
            <v>615</v>
          </cell>
          <cell r="AV164">
            <v>19</v>
          </cell>
          <cell r="AW164">
            <v>6.9000000953674299</v>
          </cell>
          <cell r="AX164">
            <v>1.6507326364517201</v>
          </cell>
          <cell r="AY164">
            <v>18807465</v>
          </cell>
          <cell r="AZ164">
            <v>0.40599998831749001</v>
          </cell>
          <cell r="BA164">
            <v>63</v>
          </cell>
          <cell r="BB164">
            <v>754520</v>
          </cell>
          <cell r="BC164">
            <v>410</v>
          </cell>
          <cell r="BD164">
            <v>3600</v>
          </cell>
          <cell r="BE164">
            <v>5000</v>
          </cell>
          <cell r="BF164">
            <v>250215</v>
          </cell>
          <cell r="BG164">
            <v>5</v>
          </cell>
          <cell r="BH164">
            <v>120</v>
          </cell>
          <cell r="BI164">
            <v>6.5</v>
          </cell>
          <cell r="BZ164">
            <v>5090.71484375</v>
          </cell>
          <cell r="CA164">
            <v>59308690</v>
          </cell>
        </row>
        <row r="165">
          <cell r="A165" t="str">
            <v>South Sudan</v>
          </cell>
          <cell r="AL165">
            <v>0.43299999833107</v>
          </cell>
          <cell r="AM165">
            <v>0.58015746000000001</v>
          </cell>
          <cell r="AN165">
            <v>3828.385706</v>
          </cell>
          <cell r="AO165">
            <v>1373.52</v>
          </cell>
          <cell r="AP165">
            <v>1318.33</v>
          </cell>
          <cell r="AQ165" t="str">
            <v>No data</v>
          </cell>
          <cell r="AR165" t="str">
            <v>No data</v>
          </cell>
          <cell r="AS165">
            <v>96.199996948242202</v>
          </cell>
          <cell r="AT165">
            <v>27.700000762939499</v>
          </cell>
          <cell r="AU165">
            <v>227</v>
          </cell>
          <cell r="AV165">
            <v>2.5</v>
          </cell>
          <cell r="AW165">
            <v>2.5299999713897701</v>
          </cell>
          <cell r="AX165">
            <v>235.92027282714801</v>
          </cell>
          <cell r="AY165">
            <v>8472338</v>
          </cell>
          <cell r="AZ165" t="str">
            <v>No data</v>
          </cell>
          <cell r="BA165">
            <v>44.099998474121101</v>
          </cell>
          <cell r="BB165">
            <v>935749</v>
          </cell>
          <cell r="BC165">
            <v>1042000</v>
          </cell>
          <cell r="BD165">
            <v>90000</v>
          </cell>
          <cell r="BE165">
            <v>1710966</v>
          </cell>
          <cell r="BF165">
            <v>318859</v>
          </cell>
          <cell r="BG165">
            <v>122000</v>
          </cell>
          <cell r="BH165">
            <v>96</v>
          </cell>
          <cell r="BI165">
            <v>26.6</v>
          </cell>
          <cell r="BZ165">
            <v>0</v>
          </cell>
          <cell r="CA165">
            <v>11193729</v>
          </cell>
        </row>
        <row r="166">
          <cell r="A166" t="str">
            <v>Spain</v>
          </cell>
          <cell r="AL166">
            <v>0.903999984264374</v>
          </cell>
          <cell r="AM166" t="str">
            <v>No data</v>
          </cell>
          <cell r="AN166">
            <v>-0.49154599999999998</v>
          </cell>
          <cell r="AO166">
            <v>0</v>
          </cell>
          <cell r="AP166">
            <v>0</v>
          </cell>
          <cell r="AQ166" t="str">
            <v>No data</v>
          </cell>
          <cell r="AR166">
            <v>0.23407788574695601</v>
          </cell>
          <cell r="AS166">
            <v>3.0999999046325701</v>
          </cell>
          <cell r="AT166" t="str">
            <v>No data</v>
          </cell>
          <cell r="AU166">
            <v>9.3000001907348597</v>
          </cell>
          <cell r="AV166">
            <v>0.40000000596046398</v>
          </cell>
          <cell r="AW166">
            <v>0.119999997317791</v>
          </cell>
          <cell r="AX166" t="str">
            <v>No data</v>
          </cell>
          <cell r="AY166">
            <v>7</v>
          </cell>
          <cell r="AZ166">
            <v>7.0000000298023196E-2</v>
          </cell>
          <cell r="BA166">
            <v>34.700000762939503</v>
          </cell>
          <cell r="BB166">
            <v>3823</v>
          </cell>
          <cell r="BC166">
            <v>2000</v>
          </cell>
          <cell r="BD166">
            <v>0</v>
          </cell>
          <cell r="BE166">
            <v>0</v>
          </cell>
          <cell r="BF166">
            <v>207064</v>
          </cell>
          <cell r="BG166">
            <v>0</v>
          </cell>
          <cell r="BH166">
            <v>134</v>
          </cell>
          <cell r="BI166">
            <v>2.4</v>
          </cell>
          <cell r="BZ166">
            <v>27057.1640625</v>
          </cell>
          <cell r="CA166">
            <v>46754783</v>
          </cell>
        </row>
        <row r="167">
          <cell r="A167" t="str">
            <v>Sri Lanka</v>
          </cell>
          <cell r="AL167">
            <v>0.78200000524520896</v>
          </cell>
          <cell r="AM167">
            <v>1.1184700000000001E-2</v>
          </cell>
          <cell r="AN167">
            <v>29.265129999999999</v>
          </cell>
          <cell r="AO167">
            <v>125.68</v>
          </cell>
          <cell r="AP167">
            <v>165.26</v>
          </cell>
          <cell r="AQ167">
            <v>0.24197569489479101</v>
          </cell>
          <cell r="AR167">
            <v>8.8468599319458008</v>
          </cell>
          <cell r="AS167">
            <v>7.0999999046325701</v>
          </cell>
          <cell r="AT167">
            <v>20.5</v>
          </cell>
          <cell r="AU167">
            <v>64</v>
          </cell>
          <cell r="AV167">
            <v>0.10000000149011599</v>
          </cell>
          <cell r="AW167">
            <v>9.9999997764825804E-3</v>
          </cell>
          <cell r="AX167" t="str">
            <v>No data</v>
          </cell>
          <cell r="AY167">
            <v>106353</v>
          </cell>
          <cell r="AZ167">
            <v>0.40099999308586098</v>
          </cell>
          <cell r="BA167">
            <v>39.299999237060497</v>
          </cell>
          <cell r="BB167">
            <v>772717</v>
          </cell>
          <cell r="BC167">
            <v>152765</v>
          </cell>
          <cell r="BD167">
            <v>58126</v>
          </cell>
          <cell r="BE167">
            <v>27000</v>
          </cell>
          <cell r="BF167">
            <v>1237</v>
          </cell>
          <cell r="BG167">
            <v>212</v>
          </cell>
          <cell r="BH167">
            <v>120</v>
          </cell>
          <cell r="BI167">
            <v>6.8</v>
          </cell>
          <cell r="BZ167">
            <v>3682.03833007813</v>
          </cell>
          <cell r="CA167">
            <v>21413250</v>
          </cell>
        </row>
        <row r="168">
          <cell r="A168" t="str">
            <v>Sudan</v>
          </cell>
          <cell r="AL168">
            <v>0.50999999046325695</v>
          </cell>
          <cell r="AM168">
            <v>0.27943960000000001</v>
          </cell>
          <cell r="AN168">
            <v>2260.2398290000001</v>
          </cell>
          <cell r="AO168">
            <v>560.6</v>
          </cell>
          <cell r="AP168">
            <v>638.09</v>
          </cell>
          <cell r="AQ168">
            <v>5.30423927307129</v>
          </cell>
          <cell r="AR168">
            <v>1.9003664255142201</v>
          </cell>
          <cell r="AS168">
            <v>58.400001525878899</v>
          </cell>
          <cell r="AT168">
            <v>33</v>
          </cell>
          <cell r="AU168">
            <v>67</v>
          </cell>
          <cell r="AV168">
            <v>0.20000000298023199</v>
          </cell>
          <cell r="AW168">
            <v>0.129999995231628</v>
          </cell>
          <cell r="AX168">
            <v>46.751922607421903</v>
          </cell>
          <cell r="AY168">
            <v>12015065</v>
          </cell>
          <cell r="AZ168">
            <v>0.54500001668930098</v>
          </cell>
          <cell r="BA168">
            <v>34.200000762939503</v>
          </cell>
          <cell r="BB168">
            <v>353008</v>
          </cell>
          <cell r="BC168">
            <v>875013</v>
          </cell>
          <cell r="BD168">
            <v>46045</v>
          </cell>
          <cell r="BE168">
            <v>2276000</v>
          </cell>
          <cell r="BF168">
            <v>1096795</v>
          </cell>
          <cell r="BG168">
            <v>30</v>
          </cell>
          <cell r="BH168">
            <v>116</v>
          </cell>
          <cell r="BI168">
            <v>12.3</v>
          </cell>
          <cell r="BZ168">
            <v>595.46783447265602</v>
          </cell>
          <cell r="CA168">
            <v>43849269</v>
          </cell>
        </row>
        <row r="169">
          <cell r="A169" t="str">
            <v>Suriname</v>
          </cell>
          <cell r="AL169">
            <v>0.73799997568130504</v>
          </cell>
          <cell r="AM169">
            <v>1.1232499999999999E-2</v>
          </cell>
          <cell r="AN169">
            <v>0.46032299999999998</v>
          </cell>
          <cell r="AO169">
            <v>4.1100000000000003</v>
          </cell>
          <cell r="AP169">
            <v>7.58</v>
          </cell>
          <cell r="AQ169">
            <v>0.61448043584823597</v>
          </cell>
          <cell r="AR169">
            <v>1.3630898669362099E-2</v>
          </cell>
          <cell r="AS169">
            <v>18</v>
          </cell>
          <cell r="AT169">
            <v>5.8000001907348597</v>
          </cell>
          <cell r="AU169">
            <v>29</v>
          </cell>
          <cell r="AV169">
            <v>1.29999995231628</v>
          </cell>
          <cell r="AW169">
            <v>0.75</v>
          </cell>
          <cell r="AX169">
            <v>0.34088370203971902</v>
          </cell>
          <cell r="AY169">
            <v>241</v>
          </cell>
          <cell r="AZ169">
            <v>0.43599998950958302</v>
          </cell>
          <cell r="BA169" t="str">
            <v>No data</v>
          </cell>
          <cell r="BB169">
            <v>0</v>
          </cell>
          <cell r="BC169">
            <v>0</v>
          </cell>
          <cell r="BD169">
            <v>10100</v>
          </cell>
          <cell r="BE169">
            <v>0</v>
          </cell>
          <cell r="BF169">
            <v>2012</v>
          </cell>
          <cell r="BG169">
            <v>5</v>
          </cell>
          <cell r="BH169">
            <v>113</v>
          </cell>
          <cell r="BI169">
            <v>8.6999999999999993</v>
          </cell>
          <cell r="BZ169">
            <v>6491.13916015625</v>
          </cell>
          <cell r="CA169">
            <v>586634</v>
          </cell>
        </row>
        <row r="170">
          <cell r="A170" t="str">
            <v>Sweden</v>
          </cell>
          <cell r="AL170">
            <v>0.94499999284744296</v>
          </cell>
          <cell r="AM170" t="str">
            <v>No data</v>
          </cell>
          <cell r="AN170">
            <v>-9.0052660000000007</v>
          </cell>
          <cell r="AO170">
            <v>0</v>
          </cell>
          <cell r="AP170">
            <v>0</v>
          </cell>
          <cell r="AQ170" t="str">
            <v>No data</v>
          </cell>
          <cell r="AR170">
            <v>0.57497090101242099</v>
          </cell>
          <cell r="AS170">
            <v>2.5999999046325701</v>
          </cell>
          <cell r="AT170" t="str">
            <v>No data</v>
          </cell>
          <cell r="AU170">
            <v>5.5</v>
          </cell>
          <cell r="AV170" t="str">
            <v>No data</v>
          </cell>
          <cell r="AW170" t="str">
            <v>No data</v>
          </cell>
          <cell r="AX170" t="str">
            <v>No data</v>
          </cell>
          <cell r="AY170">
            <v>28</v>
          </cell>
          <cell r="AZ170">
            <v>3.9000000804662698E-2</v>
          </cell>
          <cell r="BA170">
            <v>30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267028</v>
          </cell>
          <cell r="BG170">
            <v>0</v>
          </cell>
          <cell r="BH170">
            <v>127</v>
          </cell>
          <cell r="BI170">
            <v>2.4</v>
          </cell>
          <cell r="BZ170">
            <v>51925.71484375</v>
          </cell>
          <cell r="CA170">
            <v>10099270</v>
          </cell>
        </row>
        <row r="171">
          <cell r="A171" t="str">
            <v>Switzerland</v>
          </cell>
          <cell r="AL171">
            <v>0.95499998331069902</v>
          </cell>
          <cell r="AM171" t="str">
            <v>No data</v>
          </cell>
          <cell r="AN171">
            <v>-1.114482</v>
          </cell>
          <cell r="AO171">
            <v>0</v>
          </cell>
          <cell r="AP171">
            <v>0</v>
          </cell>
          <cell r="AQ171" t="str">
            <v>No data</v>
          </cell>
          <cell r="AR171">
            <v>0.34180772304534901</v>
          </cell>
          <cell r="AS171">
            <v>4</v>
          </cell>
          <cell r="AT171" t="str">
            <v>No data</v>
          </cell>
          <cell r="AU171">
            <v>5.4000000953674299</v>
          </cell>
          <cell r="AV171">
            <v>0.20000000298023199</v>
          </cell>
          <cell r="AW171">
            <v>5.0000000745058101E-2</v>
          </cell>
          <cell r="AX171" t="str">
            <v>No data</v>
          </cell>
          <cell r="AY171">
            <v>0</v>
          </cell>
          <cell r="AZ171">
            <v>2.5000000372528999E-2</v>
          </cell>
          <cell r="BA171">
            <v>33.099998474121101</v>
          </cell>
          <cell r="BB171">
            <v>0</v>
          </cell>
          <cell r="BC171">
            <v>13</v>
          </cell>
          <cell r="BD171">
            <v>5</v>
          </cell>
          <cell r="BE171">
            <v>0</v>
          </cell>
          <cell r="BF171">
            <v>122415</v>
          </cell>
          <cell r="BG171">
            <v>0</v>
          </cell>
          <cell r="BH171">
            <v>130</v>
          </cell>
          <cell r="BI171">
            <v>2.4</v>
          </cell>
          <cell r="BZ171">
            <v>86601.5546875</v>
          </cell>
          <cell r="CA171">
            <v>8654618</v>
          </cell>
        </row>
        <row r="172">
          <cell r="A172" t="str">
            <v>Syria</v>
          </cell>
          <cell r="AL172">
            <v>0.566999971866608</v>
          </cell>
          <cell r="AM172">
            <v>2.8774330000000001E-2</v>
          </cell>
          <cell r="AN172">
            <v>6540.2586869999996</v>
          </cell>
          <cell r="AO172">
            <v>2504.39</v>
          </cell>
          <cell r="AP172">
            <v>2324.91</v>
          </cell>
          <cell r="AQ172" t="str">
            <v>No data</v>
          </cell>
          <cell r="AR172" t="str">
            <v>No data</v>
          </cell>
          <cell r="AS172">
            <v>21.5</v>
          </cell>
          <cell r="AT172">
            <v>10.3999996185303</v>
          </cell>
          <cell r="AU172">
            <v>19</v>
          </cell>
          <cell r="AV172">
            <v>0.10000000149011599</v>
          </cell>
          <cell r="AW172">
            <v>9.9999997764825804E-3</v>
          </cell>
          <cell r="AX172" t="str">
            <v>No data</v>
          </cell>
          <cell r="AY172">
            <v>2440286</v>
          </cell>
          <cell r="AZ172">
            <v>0.48199999332428001</v>
          </cell>
          <cell r="BA172" t="str">
            <v>No data</v>
          </cell>
          <cell r="BB172">
            <v>235000</v>
          </cell>
          <cell r="BC172">
            <v>140079</v>
          </cell>
          <cell r="BD172">
            <v>142003</v>
          </cell>
          <cell r="BE172">
            <v>6568000</v>
          </cell>
          <cell r="BF172">
            <v>592828</v>
          </cell>
          <cell r="BG172">
            <v>38563</v>
          </cell>
          <cell r="BH172">
            <v>117</v>
          </cell>
          <cell r="BI172">
            <v>14.6</v>
          </cell>
          <cell r="BZ172" t="str">
            <v>No data</v>
          </cell>
          <cell r="CA172">
            <v>17500657</v>
          </cell>
        </row>
        <row r="173">
          <cell r="A173" t="str">
            <v>Tajikistan</v>
          </cell>
          <cell r="AL173">
            <v>0.66799998283386197</v>
          </cell>
          <cell r="AM173">
            <v>2.9005920000000001E-2</v>
          </cell>
          <cell r="AN173">
            <v>25.343771</v>
          </cell>
          <cell r="AO173">
            <v>140.72999999999999</v>
          </cell>
          <cell r="AP173">
            <v>110.32</v>
          </cell>
          <cell r="AQ173">
            <v>3.8059427738189702</v>
          </cell>
          <cell r="AR173">
            <v>26.687421798706101</v>
          </cell>
          <cell r="AS173">
            <v>33.799999237060497</v>
          </cell>
          <cell r="AT173">
            <v>7.5999999046325701</v>
          </cell>
          <cell r="AU173">
            <v>83</v>
          </cell>
          <cell r="AV173">
            <v>0.20000000298023199</v>
          </cell>
          <cell r="AW173">
            <v>0.25</v>
          </cell>
          <cell r="AX173" t="str">
            <v>No data</v>
          </cell>
          <cell r="AY173">
            <v>3161746</v>
          </cell>
          <cell r="AZ173">
            <v>0.31400001049041698</v>
          </cell>
          <cell r="BA173">
            <v>34</v>
          </cell>
          <cell r="BB173">
            <v>6750</v>
          </cell>
          <cell r="BC173">
            <v>2690</v>
          </cell>
          <cell r="BD173">
            <v>300</v>
          </cell>
          <cell r="BE173">
            <v>0</v>
          </cell>
          <cell r="BF173">
            <v>5996</v>
          </cell>
          <cell r="BG173">
            <v>142</v>
          </cell>
          <cell r="BH173">
            <v>99</v>
          </cell>
          <cell r="BI173">
            <v>3.2</v>
          </cell>
          <cell r="BZ173">
            <v>859.137939453125</v>
          </cell>
          <cell r="CA173">
            <v>9537642</v>
          </cell>
        </row>
        <row r="174">
          <cell r="A174" t="str">
            <v>Tanzania</v>
          </cell>
          <cell r="AL174">
            <v>0.528999984264374</v>
          </cell>
          <cell r="AM174">
            <v>0.27343149999999999</v>
          </cell>
          <cell r="AN174">
            <v>135.67263199999999</v>
          </cell>
          <cell r="AO174">
            <v>1501.8</v>
          </cell>
          <cell r="AP174">
            <v>1148.8800000000001</v>
          </cell>
          <cell r="AQ174">
            <v>3.4779422283172599</v>
          </cell>
          <cell r="AR174">
            <v>0.65556806325912498</v>
          </cell>
          <cell r="AS174">
            <v>50.299999237060497</v>
          </cell>
          <cell r="AT174">
            <v>14.6000003814697</v>
          </cell>
          <cell r="AU174">
            <v>237</v>
          </cell>
          <cell r="AV174">
            <v>4.8000001907348597</v>
          </cell>
          <cell r="AW174">
            <v>2.5699999332428001</v>
          </cell>
          <cell r="AX174">
            <v>124.265335083008</v>
          </cell>
          <cell r="AY174">
            <v>27086592</v>
          </cell>
          <cell r="AZ174">
            <v>0.55599999427795399</v>
          </cell>
          <cell r="BA174">
            <v>40.5</v>
          </cell>
          <cell r="BB174">
            <v>2005216</v>
          </cell>
          <cell r="BC174">
            <v>65081</v>
          </cell>
          <cell r="BD174">
            <v>32001</v>
          </cell>
          <cell r="BE174">
            <v>0</v>
          </cell>
          <cell r="BF174">
            <v>202215</v>
          </cell>
          <cell r="BG174">
            <v>6</v>
          </cell>
          <cell r="BH174">
            <v>111</v>
          </cell>
          <cell r="BI174">
            <v>25.1</v>
          </cell>
          <cell r="BZ174">
            <v>1076.47033691406</v>
          </cell>
          <cell r="CA174">
            <v>59734213</v>
          </cell>
        </row>
        <row r="175">
          <cell r="A175" t="str">
            <v>Thailand</v>
          </cell>
          <cell r="AL175">
            <v>0.77700001001357999</v>
          </cell>
          <cell r="AM175">
            <v>3.0710400000000001E-3</v>
          </cell>
          <cell r="AN175">
            <v>105.336378</v>
          </cell>
          <cell r="AO175">
            <v>-457.99</v>
          </cell>
          <cell r="AP175">
            <v>-388.23</v>
          </cell>
          <cell r="AQ175">
            <v>-6.4515672624111203E-2</v>
          </cell>
          <cell r="AR175">
            <v>1.60767245292664</v>
          </cell>
          <cell r="AS175">
            <v>9</v>
          </cell>
          <cell r="AT175">
            <v>6.6999998092651403</v>
          </cell>
          <cell r="AU175">
            <v>150</v>
          </cell>
          <cell r="AV175">
            <v>1</v>
          </cell>
          <cell r="AW175">
            <v>0.15000000596046401</v>
          </cell>
          <cell r="AX175">
            <v>0.36296722292900102</v>
          </cell>
          <cell r="AY175">
            <v>129102</v>
          </cell>
          <cell r="AZ175">
            <v>0.35899999737739602</v>
          </cell>
          <cell r="BA175">
            <v>34.900001525878899</v>
          </cell>
          <cell r="BB175">
            <v>878885</v>
          </cell>
          <cell r="BC175">
            <v>1196084</v>
          </cell>
          <cell r="BD175">
            <v>176393</v>
          </cell>
          <cell r="BE175">
            <v>41000</v>
          </cell>
          <cell r="BF175">
            <v>97066</v>
          </cell>
          <cell r="BG175">
            <v>0</v>
          </cell>
          <cell r="BH175">
            <v>115</v>
          </cell>
          <cell r="BI175">
            <v>8.1999999999999993</v>
          </cell>
          <cell r="BZ175">
            <v>7189.0419921875</v>
          </cell>
          <cell r="CA175">
            <v>69799978</v>
          </cell>
        </row>
        <row r="176">
          <cell r="A176" t="str">
            <v>Timor-Leste</v>
          </cell>
          <cell r="AL176">
            <v>0.60600000619888295</v>
          </cell>
          <cell r="AM176">
            <v>0.20961753999999999</v>
          </cell>
          <cell r="AN176">
            <v>27.445105000000002</v>
          </cell>
          <cell r="AO176">
            <v>157.84</v>
          </cell>
          <cell r="AP176">
            <v>181.19</v>
          </cell>
          <cell r="AQ176">
            <v>8.7350406646728498</v>
          </cell>
          <cell r="AR176">
            <v>8.5370931625366193</v>
          </cell>
          <cell r="AS176">
            <v>44.200000762939503</v>
          </cell>
          <cell r="AT176">
            <v>37.5</v>
          </cell>
          <cell r="AU176">
            <v>498</v>
          </cell>
          <cell r="AV176">
            <v>0.20000000298023199</v>
          </cell>
          <cell r="AW176">
            <v>0.259999990463257</v>
          </cell>
          <cell r="AX176" t="str">
            <v>No data</v>
          </cell>
          <cell r="AY176">
            <v>1327038</v>
          </cell>
          <cell r="AZ176" t="str">
            <v>No data</v>
          </cell>
          <cell r="BA176">
            <v>28.700000762939499</v>
          </cell>
          <cell r="BB176">
            <v>0</v>
          </cell>
          <cell r="BC176">
            <v>9131</v>
          </cell>
          <cell r="BD176">
            <v>143670</v>
          </cell>
          <cell r="BE176">
            <v>0</v>
          </cell>
          <cell r="BF176">
            <v>0</v>
          </cell>
          <cell r="BG176">
            <v>0</v>
          </cell>
          <cell r="BH176">
            <v>106</v>
          </cell>
          <cell r="BI176">
            <v>22.6</v>
          </cell>
          <cell r="BZ176">
            <v>1381.17565917969</v>
          </cell>
          <cell r="CA176">
            <v>1318442</v>
          </cell>
        </row>
        <row r="177">
          <cell r="A177" t="str">
            <v>Togo</v>
          </cell>
          <cell r="AL177">
            <v>0.51499998569488503</v>
          </cell>
          <cell r="AM177">
            <v>0.17961630000000001</v>
          </cell>
          <cell r="AN177">
            <v>9.7059320000000007</v>
          </cell>
          <cell r="AO177">
            <v>100.04</v>
          </cell>
          <cell r="AP177">
            <v>87.12</v>
          </cell>
          <cell r="AQ177">
            <v>5.6833825111389196</v>
          </cell>
          <cell r="AR177">
            <v>5.8193273544311497</v>
          </cell>
          <cell r="AS177">
            <v>66.900001525878906</v>
          </cell>
          <cell r="AT177">
            <v>15.199999809265099</v>
          </cell>
          <cell r="AU177">
            <v>37</v>
          </cell>
          <cell r="AV177">
            <v>2.2000000476837198</v>
          </cell>
          <cell r="AW177">
            <v>0.89999997615814198</v>
          </cell>
          <cell r="AX177">
            <v>267.30859375</v>
          </cell>
          <cell r="AY177">
            <v>4311460</v>
          </cell>
          <cell r="AZ177">
            <v>0.57300001382827803</v>
          </cell>
          <cell r="BA177">
            <v>43.099998474121101</v>
          </cell>
          <cell r="BB177">
            <v>0</v>
          </cell>
          <cell r="BC177">
            <v>57000</v>
          </cell>
          <cell r="BD177">
            <v>0</v>
          </cell>
          <cell r="BE177">
            <v>0</v>
          </cell>
          <cell r="BF177">
            <v>11468</v>
          </cell>
          <cell r="BG177">
            <v>5</v>
          </cell>
          <cell r="BH177">
            <v>109</v>
          </cell>
          <cell r="BI177">
            <v>20.399999999999999</v>
          </cell>
          <cell r="BZ177">
            <v>914.95056152343795</v>
          </cell>
          <cell r="CA177">
            <v>8278737</v>
          </cell>
        </row>
        <row r="178">
          <cell r="A178" t="str">
            <v>Tonga</v>
          </cell>
          <cell r="AL178">
            <v>0.72500002384185802</v>
          </cell>
          <cell r="AM178" t="str">
            <v>No data</v>
          </cell>
          <cell r="AN178">
            <v>3.855467</v>
          </cell>
          <cell r="AO178">
            <v>63.72</v>
          </cell>
          <cell r="AP178">
            <v>47.5</v>
          </cell>
          <cell r="AQ178">
            <v>20.077766418456999</v>
          </cell>
          <cell r="AR178">
            <v>37.155521392822301</v>
          </cell>
          <cell r="AS178">
            <v>16.600000381469702</v>
          </cell>
          <cell r="AT178">
            <v>1.8999999761581401</v>
          </cell>
          <cell r="AU178">
            <v>11</v>
          </cell>
          <cell r="AV178" t="str">
            <v>No data</v>
          </cell>
          <cell r="AW178" t="str">
            <v>No data</v>
          </cell>
          <cell r="AX178" t="str">
            <v>No data</v>
          </cell>
          <cell r="AY178">
            <v>37131</v>
          </cell>
          <cell r="AZ178">
            <v>0.35400000214576699</v>
          </cell>
          <cell r="BA178">
            <v>37.599998474121101</v>
          </cell>
          <cell r="BB178">
            <v>501</v>
          </cell>
          <cell r="BC178">
            <v>1289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87</v>
          </cell>
          <cell r="BI178">
            <v>4.0999999999999996</v>
          </cell>
          <cell r="BZ178">
            <v>4903.01220703125</v>
          </cell>
          <cell r="CA178">
            <v>105697</v>
          </cell>
        </row>
        <row r="179">
          <cell r="A179" t="str">
            <v>Trinidad and Tobago</v>
          </cell>
          <cell r="AL179">
            <v>0.79600000381469704</v>
          </cell>
          <cell r="AM179">
            <v>2.4179200000000001E-3</v>
          </cell>
          <cell r="AN179">
            <v>18.062387000000001</v>
          </cell>
          <cell r="AO179">
            <v>0</v>
          </cell>
          <cell r="AP179">
            <v>0</v>
          </cell>
          <cell r="AQ179" t="str">
            <v>No data</v>
          </cell>
          <cell r="AR179">
            <v>0.82683563232421897</v>
          </cell>
          <cell r="AS179">
            <v>17.5</v>
          </cell>
          <cell r="AT179">
            <v>4.9000000953674299</v>
          </cell>
          <cell r="AU179">
            <v>18</v>
          </cell>
          <cell r="AV179">
            <v>0.69999998807907104</v>
          </cell>
          <cell r="AW179">
            <v>0.119999997317791</v>
          </cell>
          <cell r="AX179" t="str">
            <v>No data</v>
          </cell>
          <cell r="AY179">
            <v>442</v>
          </cell>
          <cell r="AZ179">
            <v>0.32300001382827798</v>
          </cell>
          <cell r="BA179" t="str">
            <v>No data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27813</v>
          </cell>
          <cell r="BG179">
            <v>0</v>
          </cell>
          <cell r="BH179">
            <v>123</v>
          </cell>
          <cell r="BI179">
            <v>6.7</v>
          </cell>
          <cell r="BZ179">
            <v>15384.0390625</v>
          </cell>
          <cell r="CA179">
            <v>1399491</v>
          </cell>
        </row>
        <row r="180">
          <cell r="A180" t="str">
            <v>Tunisia</v>
          </cell>
          <cell r="AL180">
            <v>0.74000000953674305</v>
          </cell>
          <cell r="AM180">
            <v>2.8877E-3</v>
          </cell>
          <cell r="AN180">
            <v>31.102723999999998</v>
          </cell>
          <cell r="AO180">
            <v>428.84</v>
          </cell>
          <cell r="AP180">
            <v>733.88</v>
          </cell>
          <cell r="AQ180">
            <v>2.6255617141723602</v>
          </cell>
          <cell r="AR180">
            <v>5.3522720336914098</v>
          </cell>
          <cell r="AS180">
            <v>16.899999618530298</v>
          </cell>
          <cell r="AT180">
            <v>1.6000000238418599</v>
          </cell>
          <cell r="AU180">
            <v>35</v>
          </cell>
          <cell r="AV180">
            <v>0.10000000149011599</v>
          </cell>
          <cell r="AW180">
            <v>9.00000035762787E-2</v>
          </cell>
          <cell r="AX180" t="str">
            <v>No data</v>
          </cell>
          <cell r="AY180">
            <v>7085</v>
          </cell>
          <cell r="AZ180">
            <v>0.29600000381469699</v>
          </cell>
          <cell r="BA180">
            <v>32.799999237060497</v>
          </cell>
          <cell r="BB180">
            <v>0</v>
          </cell>
          <cell r="BC180">
            <v>40000</v>
          </cell>
          <cell r="BD180">
            <v>1000</v>
          </cell>
          <cell r="BE180">
            <v>0</v>
          </cell>
          <cell r="BF180">
            <v>6320</v>
          </cell>
          <cell r="BG180">
            <v>5</v>
          </cell>
          <cell r="BH180">
            <v>147</v>
          </cell>
          <cell r="BI180">
            <v>3</v>
          </cell>
          <cell r="BZ180">
            <v>3319.81909179688</v>
          </cell>
          <cell r="CA180">
            <v>11818618</v>
          </cell>
        </row>
        <row r="181">
          <cell r="A181" t="str">
            <v>Turkey</v>
          </cell>
          <cell r="AL181">
            <v>0.81999999284744296</v>
          </cell>
          <cell r="AM181" t="str">
            <v>No data</v>
          </cell>
          <cell r="AN181">
            <v>2634.7979369999998</v>
          </cell>
          <cell r="AO181">
            <v>712.25</v>
          </cell>
          <cell r="AP181">
            <v>481.59</v>
          </cell>
          <cell r="AQ181">
            <v>0.110195882618427</v>
          </cell>
          <cell r="AR181">
            <v>0.110401146113873</v>
          </cell>
          <cell r="AS181">
            <v>10</v>
          </cell>
          <cell r="AT181">
            <v>1.5</v>
          </cell>
          <cell r="AU181">
            <v>16</v>
          </cell>
          <cell r="AV181" t="str">
            <v>No data</v>
          </cell>
          <cell r="AW181" t="str">
            <v>No data</v>
          </cell>
          <cell r="AX181" t="str">
            <v>No data</v>
          </cell>
          <cell r="AY181">
            <v>0</v>
          </cell>
          <cell r="AZ181">
            <v>0.30599999427795399</v>
          </cell>
          <cell r="BA181">
            <v>41.900001525878899</v>
          </cell>
          <cell r="BB181">
            <v>16743</v>
          </cell>
          <cell r="BC181">
            <v>87810</v>
          </cell>
          <cell r="BD181">
            <v>563748</v>
          </cell>
          <cell r="BE181">
            <v>1099000</v>
          </cell>
          <cell r="BF181">
            <v>4034764</v>
          </cell>
          <cell r="BG181">
            <v>255</v>
          </cell>
          <cell r="BH181">
            <v>156</v>
          </cell>
          <cell r="BI181">
            <v>2.4</v>
          </cell>
          <cell r="BZ181">
            <v>8538.1689453125</v>
          </cell>
          <cell r="CA181">
            <v>84339067</v>
          </cell>
        </row>
        <row r="182">
          <cell r="A182" t="str">
            <v>Turkmenistan</v>
          </cell>
          <cell r="AL182">
            <v>0.71499997377395597</v>
          </cell>
          <cell r="AM182">
            <v>1.45477E-3</v>
          </cell>
          <cell r="AN182">
            <v>5.8806250000000002</v>
          </cell>
          <cell r="AO182">
            <v>5.94</v>
          </cell>
          <cell r="AP182">
            <v>11.51</v>
          </cell>
          <cell r="AQ182">
            <v>5.8197461068630198E-2</v>
          </cell>
          <cell r="AR182" t="str">
            <v>No data</v>
          </cell>
          <cell r="AS182">
            <v>42</v>
          </cell>
          <cell r="AT182">
            <v>3.2000000476837198</v>
          </cell>
          <cell r="AU182">
            <v>45</v>
          </cell>
          <cell r="AV182" t="str">
            <v>No data</v>
          </cell>
          <cell r="AW182" t="str">
            <v>No data</v>
          </cell>
          <cell r="AX182" t="str">
            <v>No data</v>
          </cell>
          <cell r="AY182">
            <v>105</v>
          </cell>
          <cell r="AZ182" t="str">
            <v>No data</v>
          </cell>
          <cell r="BA182" t="str">
            <v>No data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20</v>
          </cell>
          <cell r="BG182">
            <v>27</v>
          </cell>
          <cell r="BH182">
            <v>123</v>
          </cell>
          <cell r="BI182">
            <v>4.0999999999999996</v>
          </cell>
          <cell r="BZ182">
            <v>7612.03515625</v>
          </cell>
          <cell r="CA182">
            <v>6031187</v>
          </cell>
        </row>
        <row r="183">
          <cell r="A183" t="str">
            <v>Tuvalu</v>
          </cell>
          <cell r="AL183" t="str">
            <v>No data</v>
          </cell>
          <cell r="AM183" t="str">
            <v>No data</v>
          </cell>
          <cell r="AN183">
            <v>1.456796</v>
          </cell>
          <cell r="AO183">
            <v>12.2</v>
          </cell>
          <cell r="AP183">
            <v>19.829999999999998</v>
          </cell>
          <cell r="AQ183">
            <v>55.842617034912102</v>
          </cell>
          <cell r="AR183">
            <v>0</v>
          </cell>
          <cell r="AS183">
            <v>23.899999618530298</v>
          </cell>
          <cell r="AT183" t="str">
            <v>No data</v>
          </cell>
          <cell r="AU183">
            <v>296</v>
          </cell>
          <cell r="AV183" t="str">
            <v>No data</v>
          </cell>
          <cell r="AW183" t="str">
            <v>No data</v>
          </cell>
          <cell r="AX183" t="str">
            <v>No data</v>
          </cell>
          <cell r="AY183">
            <v>11500</v>
          </cell>
          <cell r="AZ183" t="str">
            <v>No data</v>
          </cell>
          <cell r="BA183">
            <v>39.099998474121101</v>
          </cell>
          <cell r="BB183">
            <v>0</v>
          </cell>
          <cell r="BC183">
            <v>5500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87</v>
          </cell>
          <cell r="BI183">
            <v>4.0999999999999996</v>
          </cell>
          <cell r="BZ183">
            <v>4143.10986328125</v>
          </cell>
          <cell r="CA183">
            <v>11792</v>
          </cell>
        </row>
        <row r="184">
          <cell r="A184" t="str">
            <v>Uganda</v>
          </cell>
          <cell r="AL184">
            <v>0.54400002956390403</v>
          </cell>
          <cell r="AM184">
            <v>0.26884636000000001</v>
          </cell>
          <cell r="AN184">
            <v>626.371759</v>
          </cell>
          <cell r="AO184">
            <v>1232.3499999999999</v>
          </cell>
          <cell r="AP184">
            <v>1154.81</v>
          </cell>
          <cell r="AQ184">
            <v>6.1307058334350604</v>
          </cell>
          <cell r="AR184">
            <v>2.8127183914184601</v>
          </cell>
          <cell r="AS184">
            <v>45.799999237060497</v>
          </cell>
          <cell r="AT184">
            <v>10.3999996185303</v>
          </cell>
          <cell r="AU184">
            <v>200</v>
          </cell>
          <cell r="AV184">
            <v>5.8000001907348597</v>
          </cell>
          <cell r="AW184">
            <v>2.6099998950958301</v>
          </cell>
          <cell r="AX184">
            <v>289.1845703125</v>
          </cell>
          <cell r="AY184">
            <v>24639995</v>
          </cell>
          <cell r="AZ184">
            <v>0.53500002622604403</v>
          </cell>
          <cell r="BA184">
            <v>42.799999237060497</v>
          </cell>
          <cell r="BB184">
            <v>209553</v>
          </cell>
          <cell r="BC184">
            <v>140200</v>
          </cell>
          <cell r="BD184">
            <v>75134</v>
          </cell>
          <cell r="BE184">
            <v>1000</v>
          </cell>
          <cell r="BF184">
            <v>1497390</v>
          </cell>
          <cell r="BG184">
            <v>1191</v>
          </cell>
          <cell r="BH184">
            <v>95</v>
          </cell>
          <cell r="BI184">
            <v>26.6</v>
          </cell>
          <cell r="BZ184">
            <v>817.03576660156295</v>
          </cell>
          <cell r="CA184">
            <v>45741000</v>
          </cell>
        </row>
        <row r="185">
          <cell r="A185" t="str">
            <v>Ukraine</v>
          </cell>
          <cell r="AL185">
            <v>0.778999984264374</v>
          </cell>
          <cell r="AM185">
            <v>8.2671999999999997E-4</v>
          </cell>
          <cell r="AN185">
            <v>449.80911300000002</v>
          </cell>
          <cell r="AO185">
            <v>776.94</v>
          </cell>
          <cell r="AP185">
            <v>614.24</v>
          </cell>
          <cell r="AQ185">
            <v>0.72424525022506703</v>
          </cell>
          <cell r="AR185">
            <v>9.6759262084960902</v>
          </cell>
          <cell r="AS185">
            <v>8.3999996185302699</v>
          </cell>
          <cell r="AT185" t="str">
            <v>No data</v>
          </cell>
          <cell r="AU185">
            <v>77</v>
          </cell>
          <cell r="AV185">
            <v>1</v>
          </cell>
          <cell r="AW185">
            <v>0.56000000238418601</v>
          </cell>
          <cell r="AX185" t="str">
            <v>No data</v>
          </cell>
          <cell r="AY185">
            <v>0</v>
          </cell>
          <cell r="AZ185">
            <v>0.23399999737739599</v>
          </cell>
          <cell r="BA185">
            <v>26.600000381469702</v>
          </cell>
          <cell r="BB185">
            <v>0</v>
          </cell>
          <cell r="BC185">
            <v>56968</v>
          </cell>
          <cell r="BD185">
            <v>1700</v>
          </cell>
          <cell r="BE185">
            <v>734000</v>
          </cell>
          <cell r="BF185">
            <v>4633</v>
          </cell>
          <cell r="BG185">
            <v>5</v>
          </cell>
          <cell r="BH185">
            <v>125</v>
          </cell>
          <cell r="BI185">
            <v>2.4</v>
          </cell>
          <cell r="BZ185">
            <v>3726.92724609375</v>
          </cell>
          <cell r="CA185">
            <v>43733759</v>
          </cell>
        </row>
        <row r="186">
          <cell r="A186" t="str">
            <v>United Arab Emirates</v>
          </cell>
          <cell r="AL186">
            <v>0.88999998569488503</v>
          </cell>
          <cell r="AM186" t="str">
            <v>No data</v>
          </cell>
          <cell r="AN186">
            <v>-26.365372000000001</v>
          </cell>
          <cell r="AO186">
            <v>0</v>
          </cell>
          <cell r="AP186">
            <v>0</v>
          </cell>
          <cell r="AQ186" t="str">
            <v>No data</v>
          </cell>
          <cell r="AR186" t="str">
            <v>No data</v>
          </cell>
          <cell r="AS186">
            <v>7.5</v>
          </cell>
          <cell r="AT186" t="str">
            <v>No data</v>
          </cell>
          <cell r="AU186">
            <v>1</v>
          </cell>
          <cell r="AV186" t="str">
            <v>No data</v>
          </cell>
          <cell r="AW186" t="str">
            <v>No data</v>
          </cell>
          <cell r="AX186" t="str">
            <v>No data</v>
          </cell>
          <cell r="AY186">
            <v>55</v>
          </cell>
          <cell r="AZ186">
            <v>7.9000003635883304E-2</v>
          </cell>
          <cell r="BA186">
            <v>26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8559</v>
          </cell>
          <cell r="BG186">
            <v>0</v>
          </cell>
          <cell r="BH186">
            <v>124</v>
          </cell>
          <cell r="BI186">
            <v>3.7</v>
          </cell>
          <cell r="BZ186">
            <v>43103.3359375</v>
          </cell>
          <cell r="CA186">
            <v>9890400</v>
          </cell>
        </row>
        <row r="187">
          <cell r="A187" t="str">
            <v>United Kingdom</v>
          </cell>
          <cell r="AL187">
            <v>0.93199998140335105</v>
          </cell>
          <cell r="AM187" t="str">
            <v>No data</v>
          </cell>
          <cell r="AN187">
            <v>-0.22328300000000001</v>
          </cell>
          <cell r="AO187">
            <v>0</v>
          </cell>
          <cell r="AP187">
            <v>0</v>
          </cell>
          <cell r="AQ187" t="str">
            <v>No data</v>
          </cell>
          <cell r="AR187">
            <v>0.122134186327457</v>
          </cell>
          <cell r="AS187">
            <v>4.3000001907348597</v>
          </cell>
          <cell r="AT187" t="str">
            <v>No data</v>
          </cell>
          <cell r="AU187">
            <v>8</v>
          </cell>
          <cell r="AV187" t="str">
            <v>No data</v>
          </cell>
          <cell r="AW187" t="str">
            <v>No data</v>
          </cell>
          <cell r="AX187" t="str">
            <v>No data</v>
          </cell>
          <cell r="AY187">
            <v>5</v>
          </cell>
          <cell r="AZ187">
            <v>0.118000000715256</v>
          </cell>
          <cell r="BA187">
            <v>35.099998474121101</v>
          </cell>
          <cell r="BB187">
            <v>100</v>
          </cell>
          <cell r="BC187">
            <v>480</v>
          </cell>
          <cell r="BD187">
            <v>0</v>
          </cell>
          <cell r="BE187">
            <v>0</v>
          </cell>
          <cell r="BF187">
            <v>209594</v>
          </cell>
          <cell r="BG187">
            <v>0</v>
          </cell>
          <cell r="BH187">
            <v>133</v>
          </cell>
          <cell r="BI187">
            <v>2.4</v>
          </cell>
          <cell r="BZ187">
            <v>40284.63671875</v>
          </cell>
          <cell r="CA187">
            <v>67886004</v>
          </cell>
        </row>
        <row r="188">
          <cell r="A188" t="str">
            <v>United States of America</v>
          </cell>
          <cell r="AL188">
            <v>0.92599999904632602</v>
          </cell>
          <cell r="AM188" t="str">
            <v>No data</v>
          </cell>
          <cell r="AN188">
            <v>-8.8460710000000002</v>
          </cell>
          <cell r="AO188">
            <v>0</v>
          </cell>
          <cell r="AP188">
            <v>0</v>
          </cell>
          <cell r="AQ188" t="str">
            <v>No data</v>
          </cell>
          <cell r="AR188">
            <v>2.9450818896293599E-2</v>
          </cell>
          <cell r="AS188">
            <v>6.5</v>
          </cell>
          <cell r="AT188">
            <v>0.5</v>
          </cell>
          <cell r="AU188">
            <v>3</v>
          </cell>
          <cell r="AV188">
            <v>0.40000000596046398</v>
          </cell>
          <cell r="AW188">
            <v>0.21999999880790699</v>
          </cell>
          <cell r="AX188" t="str">
            <v>No data</v>
          </cell>
          <cell r="AY188">
            <v>1158</v>
          </cell>
          <cell r="AZ188">
            <v>0.20399999618530301</v>
          </cell>
          <cell r="BA188">
            <v>41.400001525878899</v>
          </cell>
          <cell r="BB188">
            <v>19489</v>
          </cell>
          <cell r="BC188">
            <v>41431</v>
          </cell>
          <cell r="BD188">
            <v>2148</v>
          </cell>
          <cell r="BE188">
            <v>0</v>
          </cell>
          <cell r="BF188">
            <v>1338877</v>
          </cell>
          <cell r="BG188">
            <v>0</v>
          </cell>
          <cell r="BH188">
            <v>149</v>
          </cell>
          <cell r="BI188">
            <v>2.4</v>
          </cell>
          <cell r="BZ188">
            <v>63543.578125</v>
          </cell>
          <cell r="CA188">
            <v>331002647</v>
          </cell>
        </row>
        <row r="189">
          <cell r="A189" t="str">
            <v>Uruguay</v>
          </cell>
          <cell r="AL189">
            <v>0.816999971866608</v>
          </cell>
          <cell r="AM189" t="str">
            <v>No data</v>
          </cell>
          <cell r="AN189">
            <v>3.8818640000000002</v>
          </cell>
          <cell r="AO189">
            <v>0</v>
          </cell>
          <cell r="AP189">
            <v>0</v>
          </cell>
          <cell r="AQ189">
            <v>6.8633146584033994E-2</v>
          </cell>
          <cell r="AR189">
            <v>0.20644958317279799</v>
          </cell>
          <cell r="AS189">
            <v>7.0999999046325701</v>
          </cell>
          <cell r="AT189">
            <v>4</v>
          </cell>
          <cell r="AU189">
            <v>35</v>
          </cell>
          <cell r="AV189" t="str">
            <v>No data</v>
          </cell>
          <cell r="AW189" t="str">
            <v>No data</v>
          </cell>
          <cell r="AX189" t="str">
            <v>No data</v>
          </cell>
          <cell r="AY189">
            <v>13</v>
          </cell>
          <cell r="AZ189">
            <v>0.287999987602234</v>
          </cell>
          <cell r="BA189">
            <v>39.700000762939503</v>
          </cell>
          <cell r="BB189">
            <v>13103</v>
          </cell>
          <cell r="BC189">
            <v>720</v>
          </cell>
          <cell r="BD189">
            <v>0</v>
          </cell>
          <cell r="BE189">
            <v>0</v>
          </cell>
          <cell r="BF189">
            <v>25413</v>
          </cell>
          <cell r="BG189">
            <v>5</v>
          </cell>
          <cell r="BH189">
            <v>133</v>
          </cell>
          <cell r="BI189">
            <v>2.4</v>
          </cell>
          <cell r="BZ189">
            <v>15438.412109375</v>
          </cell>
          <cell r="CA189">
            <v>3473727</v>
          </cell>
        </row>
        <row r="190">
          <cell r="A190" t="str">
            <v>Uzbekistan</v>
          </cell>
          <cell r="AL190">
            <v>0.72000002861022905</v>
          </cell>
          <cell r="AM190" t="str">
            <v>No data</v>
          </cell>
          <cell r="AN190">
            <v>13.503545000000001</v>
          </cell>
          <cell r="AO190">
            <v>255.71</v>
          </cell>
          <cell r="AP190">
            <v>667.35</v>
          </cell>
          <cell r="AQ190">
            <v>1.97802245616913</v>
          </cell>
          <cell r="AR190">
            <v>12.1116790771484</v>
          </cell>
          <cell r="AS190">
            <v>17.399999618530298</v>
          </cell>
          <cell r="AT190">
            <v>2.9000000953674299</v>
          </cell>
          <cell r="AU190">
            <v>67</v>
          </cell>
          <cell r="AV190">
            <v>0.20000000298023199</v>
          </cell>
          <cell r="AW190">
            <v>0.18000000715255701</v>
          </cell>
          <cell r="AX190" t="str">
            <v>No data</v>
          </cell>
          <cell r="AY190">
            <v>405951</v>
          </cell>
          <cell r="AZ190">
            <v>0.287999987602234</v>
          </cell>
          <cell r="BA190" t="str">
            <v>No data</v>
          </cell>
          <cell r="BB190">
            <v>0</v>
          </cell>
          <cell r="BC190">
            <v>70050</v>
          </cell>
          <cell r="BD190">
            <v>6</v>
          </cell>
          <cell r="BE190">
            <v>0</v>
          </cell>
          <cell r="BF190">
            <v>18</v>
          </cell>
          <cell r="BG190">
            <v>5</v>
          </cell>
          <cell r="BH190">
            <v>136</v>
          </cell>
          <cell r="BI190">
            <v>2.4</v>
          </cell>
          <cell r="BZ190">
            <v>1685.76489257813</v>
          </cell>
          <cell r="CA190">
            <v>33469199</v>
          </cell>
        </row>
        <row r="191">
          <cell r="A191" t="str">
            <v>Vanuatu</v>
          </cell>
          <cell r="AL191">
            <v>0.60900002717971802</v>
          </cell>
          <cell r="AM191" t="str">
            <v>No data</v>
          </cell>
          <cell r="AN191">
            <v>14.994403999999999</v>
          </cell>
          <cell r="AO191">
            <v>82.78</v>
          </cell>
          <cell r="AP191">
            <v>75.81</v>
          </cell>
          <cell r="AQ191">
            <v>13.2657871246338</v>
          </cell>
          <cell r="AR191">
            <v>8.8910350799560494</v>
          </cell>
          <cell r="AS191">
            <v>25.899999618530298</v>
          </cell>
          <cell r="AT191">
            <v>11.699999809265099</v>
          </cell>
          <cell r="AU191">
            <v>41</v>
          </cell>
          <cell r="AV191" t="str">
            <v>No data</v>
          </cell>
          <cell r="AW191" t="str">
            <v>No data</v>
          </cell>
          <cell r="AX191">
            <v>3.9873580932617201</v>
          </cell>
          <cell r="AY191">
            <v>291481</v>
          </cell>
          <cell r="AZ191" t="str">
            <v>No data</v>
          </cell>
          <cell r="BA191">
            <v>37.599998474121101</v>
          </cell>
          <cell r="BB191">
            <v>0</v>
          </cell>
          <cell r="BC191">
            <v>83837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121</v>
          </cell>
          <cell r="BI191">
            <v>9.3000000000000007</v>
          </cell>
          <cell r="BZ191">
            <v>2782.984375</v>
          </cell>
          <cell r="CA191">
            <v>307150</v>
          </cell>
        </row>
        <row r="192">
          <cell r="A192" t="str">
            <v>Venezuela</v>
          </cell>
          <cell r="AL192">
            <v>0.71100002527236905</v>
          </cell>
          <cell r="AM192" t="str">
            <v>No data</v>
          </cell>
          <cell r="AN192">
            <v>174.285968</v>
          </cell>
          <cell r="AO192">
            <v>110.84</v>
          </cell>
          <cell r="AP192">
            <v>177.94</v>
          </cell>
          <cell r="AQ192" t="str">
            <v>No data</v>
          </cell>
          <cell r="AR192">
            <v>0</v>
          </cell>
          <cell r="AS192">
            <v>24.200000762939499</v>
          </cell>
          <cell r="AT192" t="str">
            <v>No data</v>
          </cell>
          <cell r="AU192">
            <v>45</v>
          </cell>
          <cell r="AV192">
            <v>0.60000002384185802</v>
          </cell>
          <cell r="AW192">
            <v>0.33000001311302202</v>
          </cell>
          <cell r="AX192">
            <v>32.678581237792997</v>
          </cell>
          <cell r="AY192">
            <v>8062142</v>
          </cell>
          <cell r="AZ192">
            <v>0.47900000214576699</v>
          </cell>
          <cell r="BA192" t="str">
            <v>No data</v>
          </cell>
          <cell r="BB192">
            <v>2000</v>
          </cell>
          <cell r="BC192">
            <v>3690</v>
          </cell>
          <cell r="BD192">
            <v>1200</v>
          </cell>
          <cell r="BE192">
            <v>0</v>
          </cell>
          <cell r="BF192">
            <v>68403</v>
          </cell>
          <cell r="BG192">
            <v>5</v>
          </cell>
          <cell r="BH192">
            <v>94</v>
          </cell>
          <cell r="BI192">
            <v>27.4</v>
          </cell>
          <cell r="BZ192" t="str">
            <v>No data</v>
          </cell>
          <cell r="CA192">
            <v>28435943</v>
          </cell>
        </row>
        <row r="193">
          <cell r="A193" t="str">
            <v>Viet Nam</v>
          </cell>
          <cell r="AL193">
            <v>0.70399999618530296</v>
          </cell>
          <cell r="AM193">
            <v>1.9334170000000001E-2</v>
          </cell>
          <cell r="AN193">
            <v>29.462888</v>
          </cell>
          <cell r="AO193">
            <v>777.99</v>
          </cell>
          <cell r="AP193">
            <v>715.43</v>
          </cell>
          <cell r="AQ193">
            <v>0.44367069005966198</v>
          </cell>
          <cell r="AR193">
            <v>6.3431549072265598</v>
          </cell>
          <cell r="AS193">
            <v>19.899999618530298</v>
          </cell>
          <cell r="AT193">
            <v>13.3999996185303</v>
          </cell>
          <cell r="AU193">
            <v>176</v>
          </cell>
          <cell r="AV193">
            <v>0.30000001192092901</v>
          </cell>
          <cell r="AW193">
            <v>9.00000035762787E-2</v>
          </cell>
          <cell r="AX193">
            <v>8.2282058894634205E-2</v>
          </cell>
          <cell r="AY193">
            <v>7368702</v>
          </cell>
          <cell r="AZ193">
            <v>0.29600000381469699</v>
          </cell>
          <cell r="BA193">
            <v>35.700000762939503</v>
          </cell>
          <cell r="BB193">
            <v>832732</v>
          </cell>
          <cell r="BC193">
            <v>2198070</v>
          </cell>
          <cell r="BD193">
            <v>1930</v>
          </cell>
          <cell r="BE193">
            <v>0</v>
          </cell>
          <cell r="BF193">
            <v>5</v>
          </cell>
          <cell r="BG193">
            <v>21</v>
          </cell>
          <cell r="BH193">
            <v>127</v>
          </cell>
          <cell r="BI193">
            <v>6.7</v>
          </cell>
          <cell r="BZ193">
            <v>2785.72412109375</v>
          </cell>
          <cell r="CA193">
            <v>97338583</v>
          </cell>
        </row>
        <row r="194">
          <cell r="A194" t="str">
            <v>Yemen</v>
          </cell>
          <cell r="AL194">
            <v>0.46999999880790699</v>
          </cell>
          <cell r="AM194">
            <v>0.24073454999999999</v>
          </cell>
          <cell r="AN194">
            <v>8791.6287780000002</v>
          </cell>
          <cell r="AO194">
            <v>1353.54</v>
          </cell>
          <cell r="AP194">
            <v>1532.62</v>
          </cell>
          <cell r="AQ194">
            <v>34.024662017822301</v>
          </cell>
          <cell r="AR194">
            <v>12.1891937255859</v>
          </cell>
          <cell r="AS194">
            <v>58.400001525878899</v>
          </cell>
          <cell r="AT194">
            <v>39.900001525878899</v>
          </cell>
          <cell r="AU194">
            <v>48</v>
          </cell>
          <cell r="AV194">
            <v>0.10000000149011599</v>
          </cell>
          <cell r="AW194">
            <v>7.0000000298023196E-2</v>
          </cell>
          <cell r="AX194">
            <v>45.8387451171875</v>
          </cell>
          <cell r="AY194">
            <v>10471813</v>
          </cell>
          <cell r="AZ194">
            <v>0.79500001668930098</v>
          </cell>
          <cell r="BA194">
            <v>36.700000762939503</v>
          </cell>
          <cell r="BB194">
            <v>601528</v>
          </cell>
          <cell r="BC194">
            <v>182530</v>
          </cell>
          <cell r="BD194">
            <v>90360</v>
          </cell>
          <cell r="BE194">
            <v>4002012</v>
          </cell>
          <cell r="BF194">
            <v>139739</v>
          </cell>
          <cell r="BG194">
            <v>5</v>
          </cell>
          <cell r="BH194">
            <v>92</v>
          </cell>
          <cell r="BI194">
            <v>45.4</v>
          </cell>
          <cell r="BZ194">
            <v>774.33447265625</v>
          </cell>
          <cell r="CA194">
            <v>29825968</v>
          </cell>
        </row>
        <row r="195">
          <cell r="A195" t="str">
            <v>Zambia</v>
          </cell>
          <cell r="AL195">
            <v>0.58399999141693104</v>
          </cell>
          <cell r="AM195">
            <v>0.2316851</v>
          </cell>
          <cell r="AN195">
            <v>74.747037000000006</v>
          </cell>
          <cell r="AO195">
            <v>676.64</v>
          </cell>
          <cell r="AP195">
            <v>549.64</v>
          </cell>
          <cell r="AQ195">
            <v>4.2617230415344203</v>
          </cell>
          <cell r="AR195">
            <v>0.69814771413803101</v>
          </cell>
          <cell r="AS195">
            <v>61.700000762939503</v>
          </cell>
          <cell r="AT195">
            <v>11.800000190734901</v>
          </cell>
          <cell r="AU195">
            <v>333</v>
          </cell>
          <cell r="AV195">
            <v>11.5</v>
          </cell>
          <cell r="AW195">
            <v>6.0300002098083496</v>
          </cell>
          <cell r="AX195">
            <v>156.70129394531301</v>
          </cell>
          <cell r="AY195">
            <v>12032435</v>
          </cell>
          <cell r="AZ195">
            <v>0.53899997472763095</v>
          </cell>
          <cell r="BA195">
            <v>57.099998474121101</v>
          </cell>
          <cell r="BB195">
            <v>0</v>
          </cell>
          <cell r="BC195">
            <v>705772</v>
          </cell>
          <cell r="BD195">
            <v>0</v>
          </cell>
          <cell r="BE195">
            <v>0</v>
          </cell>
          <cell r="BF195">
            <v>74444</v>
          </cell>
          <cell r="BG195">
            <v>5</v>
          </cell>
          <cell r="BH195">
            <v>92</v>
          </cell>
          <cell r="BI195">
            <v>26.6</v>
          </cell>
          <cell r="BZ195">
            <v>1050.91931152344</v>
          </cell>
          <cell r="CA195">
            <v>18383956</v>
          </cell>
        </row>
        <row r="196">
          <cell r="A196" t="str">
            <v>Zimbabwe</v>
          </cell>
          <cell r="AL196">
            <v>0.57099997997283902</v>
          </cell>
          <cell r="AM196">
            <v>0.10994180000000001</v>
          </cell>
          <cell r="AN196">
            <v>628.07705599999997</v>
          </cell>
          <cell r="AO196">
            <v>469.62</v>
          </cell>
          <cell r="AP196">
            <v>524.79999999999995</v>
          </cell>
          <cell r="AQ196">
            <v>5.8603816032409703</v>
          </cell>
          <cell r="AR196">
            <v>7.2142233848571804</v>
          </cell>
          <cell r="AS196">
            <v>54.599998474121101</v>
          </cell>
          <cell r="AT196">
            <v>9.6999998092651403</v>
          </cell>
          <cell r="AU196">
            <v>199</v>
          </cell>
          <cell r="AV196">
            <v>12.800000190734901</v>
          </cell>
          <cell r="AW196">
            <v>4.8699998855590803</v>
          </cell>
          <cell r="AX196">
            <v>51.003780364990199</v>
          </cell>
          <cell r="AY196">
            <v>10660813</v>
          </cell>
          <cell r="AZ196">
            <v>0.52700001001357999</v>
          </cell>
          <cell r="BA196">
            <v>50.299999237060497</v>
          </cell>
          <cell r="BB196">
            <v>7870186</v>
          </cell>
          <cell r="BC196">
            <v>0</v>
          </cell>
          <cell r="BD196">
            <v>2000</v>
          </cell>
          <cell r="BE196">
            <v>0</v>
          </cell>
          <cell r="BF196">
            <v>21512</v>
          </cell>
          <cell r="BG196">
            <v>280</v>
          </cell>
          <cell r="BH196">
            <v>79</v>
          </cell>
          <cell r="BI196">
            <v>26.6</v>
          </cell>
          <cell r="BZ196">
            <v>1128.21069335938</v>
          </cell>
          <cell r="CA196">
            <v>14862927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91F5-A4EE-4BC1-A8FD-48C43151A038}">
  <sheetPr>
    <tabColor rgb="FF4AC0DF"/>
  </sheetPr>
  <dimension ref="A1:AL195"/>
  <sheetViews>
    <sheetView showGridLines="0" tabSelected="1" zoomScale="90" zoomScaleNormal="90" workbookViewId="0">
      <pane xSplit="1" ySplit="4" topLeftCell="B5" activePane="bottomRight" state="frozen"/>
      <selection pane="topRight" activeCell="C1" sqref="C1"/>
      <selection pane="bottomLeft" activeCell="A6" sqref="A6"/>
      <selection pane="bottomRight" activeCell="C11" sqref="C11"/>
    </sheetView>
  </sheetViews>
  <sheetFormatPr defaultColWidth="9.109375" defaultRowHeight="14.4" x14ac:dyDescent="0.3"/>
  <cols>
    <col min="1" max="1" width="25.6640625" style="1" customWidth="1"/>
    <col min="2" max="4" width="7.88671875" style="1" customWidth="1"/>
    <col min="5" max="5" width="7.88671875" style="31" customWidth="1"/>
    <col min="6" max="6" width="7.88671875" style="32" customWidth="1"/>
    <col min="7" max="7" width="7.88671875" style="33" customWidth="1"/>
    <col min="8" max="12" width="7.88671875" style="1" customWidth="1"/>
    <col min="13" max="14" width="7.88671875" style="33" customWidth="1"/>
    <col min="15" max="18" width="7.88671875" style="31" customWidth="1"/>
    <col min="19" max="19" width="7.88671875" style="33" customWidth="1"/>
    <col min="20" max="26" width="7.88671875" style="31" customWidth="1"/>
    <col min="27" max="27" width="7.88671875" style="33" customWidth="1"/>
    <col min="28" max="29" width="7.88671875" style="31" customWidth="1"/>
    <col min="30" max="30" width="7.88671875" style="33" customWidth="1"/>
    <col min="31" max="33" width="7.88671875" style="1" customWidth="1"/>
    <col min="34" max="37" width="7.88671875" style="33" customWidth="1"/>
    <col min="38" max="38" width="7.88671875" style="34" customWidth="1"/>
    <col min="39" max="16384" width="9.109375" style="1"/>
  </cols>
  <sheetData>
    <row r="1" spans="1:38" x14ac:dyDescent="0.3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8" s="12" customFormat="1" ht="114.75" customHeight="1" thickBot="1" x14ac:dyDescent="0.3">
      <c r="A2" s="2" t="s">
        <v>36</v>
      </c>
      <c r="B2" s="3" t="s">
        <v>0</v>
      </c>
      <c r="C2" s="3" t="s">
        <v>1</v>
      </c>
      <c r="D2" s="4" t="s">
        <v>2</v>
      </c>
      <c r="E2" s="3" t="s">
        <v>3</v>
      </c>
      <c r="F2" s="3" t="s">
        <v>4</v>
      </c>
      <c r="G2" s="4" t="s">
        <v>5</v>
      </c>
      <c r="H2" s="5" t="s">
        <v>6</v>
      </c>
      <c r="I2" s="6" t="s">
        <v>7</v>
      </c>
      <c r="J2" s="3" t="s">
        <v>7</v>
      </c>
      <c r="K2" s="3" t="s">
        <v>8</v>
      </c>
      <c r="L2" s="7" t="s">
        <v>9</v>
      </c>
      <c r="M2" s="4" t="s">
        <v>10</v>
      </c>
      <c r="N2" s="8" t="s">
        <v>11</v>
      </c>
      <c r="O2" s="5" t="s">
        <v>12</v>
      </c>
      <c r="P2" s="3" t="s">
        <v>13</v>
      </c>
      <c r="Q2" s="5" t="s">
        <v>14</v>
      </c>
      <c r="R2" s="3" t="s">
        <v>15</v>
      </c>
      <c r="S2" s="9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7" t="s">
        <v>21</v>
      </c>
      <c r="Y2" s="5" t="s">
        <v>22</v>
      </c>
      <c r="Z2" s="7" t="s">
        <v>23</v>
      </c>
      <c r="AA2" s="4" t="s">
        <v>24</v>
      </c>
      <c r="AB2" s="3" t="s">
        <v>25</v>
      </c>
      <c r="AC2" s="3" t="s">
        <v>26</v>
      </c>
      <c r="AD2" s="4" t="s">
        <v>27</v>
      </c>
      <c r="AE2" s="5" t="s">
        <v>28</v>
      </c>
      <c r="AF2" s="5" t="s">
        <v>29</v>
      </c>
      <c r="AG2" s="4" t="s">
        <v>30</v>
      </c>
      <c r="AH2" s="3" t="s">
        <v>31</v>
      </c>
      <c r="AI2" s="3" t="s">
        <v>32</v>
      </c>
      <c r="AJ2" s="4" t="s">
        <v>33</v>
      </c>
      <c r="AK2" s="10" t="s">
        <v>34</v>
      </c>
      <c r="AL2" s="11" t="s">
        <v>35</v>
      </c>
    </row>
    <row r="3" spans="1:38" s="17" customFormat="1" x14ac:dyDescent="0.3">
      <c r="A3" s="13"/>
      <c r="B3" s="14">
        <v>0.4</v>
      </c>
      <c r="C3" s="14">
        <v>0</v>
      </c>
      <c r="D3" s="14"/>
      <c r="E3" s="14">
        <v>0</v>
      </c>
      <c r="F3" s="14">
        <v>25</v>
      </c>
      <c r="G3" s="14"/>
      <c r="H3" s="14"/>
      <c r="I3" s="14"/>
      <c r="J3" s="14">
        <v>0</v>
      </c>
      <c r="K3" s="14">
        <v>0</v>
      </c>
      <c r="L3" s="14">
        <v>0</v>
      </c>
      <c r="M3" s="14"/>
      <c r="N3" s="14"/>
      <c r="O3" s="14"/>
      <c r="P3" s="14">
        <v>3</v>
      </c>
      <c r="Q3" s="14"/>
      <c r="R3" s="15">
        <v>5.0000000000000002E-5</v>
      </c>
      <c r="S3" s="14"/>
      <c r="T3" s="14">
        <v>0</v>
      </c>
      <c r="U3" s="14">
        <v>0</v>
      </c>
      <c r="V3" s="14"/>
      <c r="W3" s="14">
        <v>0</v>
      </c>
      <c r="X3" s="14">
        <v>0</v>
      </c>
      <c r="Y3" s="14"/>
      <c r="Z3" s="14">
        <v>0</v>
      </c>
      <c r="AA3" s="14"/>
      <c r="AB3" s="14">
        <v>0</v>
      </c>
      <c r="AC3" s="14">
        <v>0</v>
      </c>
      <c r="AD3" s="14"/>
      <c r="AE3" s="14"/>
      <c r="AF3" s="14"/>
      <c r="AG3" s="16">
        <v>0</v>
      </c>
      <c r="AH3" s="14">
        <v>75</v>
      </c>
      <c r="AI3" s="14">
        <v>5</v>
      </c>
      <c r="AJ3" s="14"/>
      <c r="AK3" s="14"/>
      <c r="AL3" s="14"/>
    </row>
    <row r="4" spans="1:38" s="17" customFormat="1" x14ac:dyDescent="0.3">
      <c r="A4" s="13"/>
      <c r="B4" s="14">
        <v>0.9</v>
      </c>
      <c r="C4" s="14">
        <v>2.7</v>
      </c>
      <c r="D4" s="14"/>
      <c r="E4" s="14">
        <v>0.75</v>
      </c>
      <c r="F4" s="14">
        <v>65</v>
      </c>
      <c r="G4" s="14"/>
      <c r="H4" s="14"/>
      <c r="I4" s="14"/>
      <c r="J4" s="14">
        <v>500</v>
      </c>
      <c r="K4" s="14">
        <v>15</v>
      </c>
      <c r="L4" s="14">
        <v>30</v>
      </c>
      <c r="M4" s="14"/>
      <c r="N4" s="14"/>
      <c r="O4" s="14"/>
      <c r="P4" s="14">
        <v>6</v>
      </c>
      <c r="Q4" s="14"/>
      <c r="R4" s="18">
        <v>0.1</v>
      </c>
      <c r="S4" s="14"/>
      <c r="T4" s="14">
        <v>5</v>
      </c>
      <c r="U4" s="14">
        <v>3</v>
      </c>
      <c r="V4" s="14"/>
      <c r="W4" s="14">
        <v>550</v>
      </c>
      <c r="X4" s="14">
        <v>400</v>
      </c>
      <c r="Y4" s="14"/>
      <c r="Z4" s="14">
        <v>0.9</v>
      </c>
      <c r="AA4" s="14"/>
      <c r="AB4" s="14">
        <v>130</v>
      </c>
      <c r="AC4" s="14">
        <v>45</v>
      </c>
      <c r="AD4" s="14"/>
      <c r="AE4" s="14"/>
      <c r="AF4" s="14"/>
      <c r="AG4" s="18">
        <v>0.1</v>
      </c>
      <c r="AH4" s="14">
        <v>150</v>
      </c>
      <c r="AI4" s="14">
        <v>35</v>
      </c>
      <c r="AJ4" s="14"/>
      <c r="AK4" s="14"/>
      <c r="AL4" s="14"/>
    </row>
    <row r="5" spans="1:38" s="19" customFormat="1" x14ac:dyDescent="0.3">
      <c r="A5" s="20" t="str">
        <f>'[1]Indicator Data'!A6</f>
        <v>Afghanistan</v>
      </c>
      <c r="B5" s="21">
        <f>ROUND(IF('[1]Indicator Data'!AL6="No data",IF((0.1022*LN('[1]Indicator Data'!BZ6)-0.1711)&gt;B$4,0,IF((0.1022*LN('[1]Indicator Data'!BZ6)-0.1711)&lt;B$3,10,(B$4-(0.1022*LN('[1]Indicator Data'!BZ6)-0.1711))/(B$4-B$3)*10)),IF('[1]Indicator Data'!AL6&gt;B$4,0,IF('[1]Indicator Data'!AL6&lt;B$3,10,(B$4-'[1]Indicator Data'!AL6)/(B$4-B$3)*10))),1)</f>
        <v>7.8</v>
      </c>
      <c r="C5" s="22">
        <f>IF('[1]Indicator Data'!AM6="No data","x",ROUND((IF(LOG('[1]Indicator Data'!AM6*1000)&gt;C$4,10,IF(LOG('[1]Indicator Data'!AM6*1000)&lt;C$3,0,10-(C$4-LOG('[1]Indicator Data'!AM6*1000))/(C$4-C$3)*10))),1))</f>
        <v>9</v>
      </c>
      <c r="D5" s="23">
        <f>ROUND(IF(C5="x",B5,(10-GEOMEAN(((10-B5)/10*9+1),((10-C5)/10*9+1)))/9*10),1)</f>
        <v>8.5</v>
      </c>
      <c r="E5" s="22">
        <f>IF('[1]Indicator Data'!AZ6="No data","x",ROUND(IF('[1]Indicator Data'!AZ6&gt;E$4,10,IF('[1]Indicator Data'!AZ6&lt;E$3,0,10-(E$4-'[1]Indicator Data'!AZ6)/(E$4-E$3)*10)),1))</f>
        <v>8.6999999999999993</v>
      </c>
      <c r="F5" s="22" t="str">
        <f>IF('[1]Indicator Data'!BA6="No data","x",ROUND(IF('[1]Indicator Data'!BA6&gt;F$4,10,IF('[1]Indicator Data'!BA6&lt;F$3,0,10-(F$4-'[1]Indicator Data'!BA6)/(F$4-F$3)*10)),1))</f>
        <v>x</v>
      </c>
      <c r="G5" s="23">
        <f>IF(AND(E5="x",F5="x"),"x",ROUND(AVERAGE(E5,F5),1))</f>
        <v>8.6999999999999993</v>
      </c>
      <c r="H5" s="24">
        <f>SUM(IF('[1]Indicator Data'!AN6=0,0,'[1]Indicator Data'!AN6),SUM('[1]Indicator Data'!AO6:AP6))</f>
        <v>7634.8512030000002</v>
      </c>
      <c r="I5" s="24">
        <f>H5/'[1]Indicator Data'!CA6*1000000</f>
        <v>196.12577897938164</v>
      </c>
      <c r="J5" s="22">
        <f t="shared" ref="J5:J68" si="0">IF(I5="x","x",ROUND(IF(I5&gt;J$4,10,IF(I5&lt;J$3,0,10-(J$4-I5)/(J$4-J$3)*10)),1))</f>
        <v>3.9</v>
      </c>
      <c r="K5" s="22">
        <f>IF('[1]Indicator Data'!AQ6="No data","x",ROUND(IF('[1]Indicator Data'!AQ6&gt;K$4,10,IF('[1]Indicator Data'!AQ6&lt;K$3,0,10-(K$4-'[1]Indicator Data'!AQ6)/(K$4-K$3)*10)),1))</f>
        <v>10</v>
      </c>
      <c r="L5" s="22">
        <f>IF('[1]Indicator Data'!AR6="No data","x",IF('[1]Indicator Data'!AR6=0,0,ROUND(IF('[1]Indicator Data'!AR6&gt;L$4,10,IF('[1]Indicator Data'!AR6&lt;L$3,0,10-(L$4-'[1]Indicator Data'!AR6)/(L$4-L$3)*10)),1)))</f>
        <v>1.3</v>
      </c>
      <c r="M5" s="23">
        <f>ROUND(AVERAGE(J5,K5,L5),1)</f>
        <v>5.0999999999999996</v>
      </c>
      <c r="N5" s="25">
        <f>ROUND(AVERAGE(D5,D5,G5,M5),1)</f>
        <v>7.7</v>
      </c>
      <c r="O5" s="26">
        <f>IF(AND('[1]Indicator Data'!BE6="No data",'[1]Indicator Data'!BF6="No data"),0,SUM('[1]Indicator Data'!BE6:BG6)/1000)</f>
        <v>5012.0330000000004</v>
      </c>
      <c r="P5" s="22">
        <f t="shared" ref="P5:P68" si="1">ROUND(IF(O5=0,0,IF(LOG(O5*1000)&gt;$P$4,10,IF(LOG(O5*1000)&lt;P$3,0,10-(P$4-LOG(O5*1000))/(P$4-P$3)*10))),1)</f>
        <v>10</v>
      </c>
      <c r="Q5" s="27">
        <f>O5*1000/'[1]Indicator Data'!CA6</f>
        <v>0.12875023366652075</v>
      </c>
      <c r="R5" s="22">
        <f t="shared" ref="R5:R68" si="2">IF(Q5="x","x",ROUND(IF(Q5&gt;$R$4,10,IF(Q5&lt;$R$3,0,((Q5*100)/0.0052)^(1/4.0545)/6.5*10)),1))</f>
        <v>10</v>
      </c>
      <c r="S5" s="28">
        <f>ROUND(AVERAGE(P5,R5),1)</f>
        <v>10</v>
      </c>
      <c r="T5" s="22">
        <f>IF('[1]Indicator Data'!AV6="No data","x",ROUND(IF('[1]Indicator Data'!AV6&gt;T$4,10,IF('[1]Indicator Data'!AV6&lt;T$3,0,10-(T$4-'[1]Indicator Data'!AV6)/(T$4-T$3)*10)),1))</f>
        <v>0.2</v>
      </c>
      <c r="U5" s="22">
        <f>IF('[1]Indicator Data'!AW6="No data","x",IF('[1]Indicator Data'!AW6=0,0,ROUND(IF('[1]Indicator Data'!AW6&gt;U$4,10,IF('[1]Indicator Data'!AW6&lt;U$3,0,10-(U$4-'[1]Indicator Data'!AW6)/(U$4-U$3)*10)),1)))</f>
        <v>0.3</v>
      </c>
      <c r="V5" s="22">
        <f>IF(AND(T5="x",U5="x"),"x",AVERAGE(T5,U5))</f>
        <v>0.25</v>
      </c>
      <c r="W5" s="22">
        <f>IF('[1]Indicator Data'!AU6="No data","x",ROUND(IF('[1]Indicator Data'!AU6&gt;W$4,10,IF('[1]Indicator Data'!AU6&lt;W$3,0,10-(W$4-'[1]Indicator Data'!AU6)/(W$4-W$3)*10)),1))</f>
        <v>3.4</v>
      </c>
      <c r="X5" s="22">
        <f>IF('[1]Indicator Data'!AX6="No data","x",ROUND(IF('[1]Indicator Data'!AX6&gt;X$4,10,IF('[1]Indicator Data'!AX6&lt;X$3,0,10-(X$4-'[1]Indicator Data'!AX6)/(X$4-X$3)*10)),1))</f>
        <v>0.7</v>
      </c>
      <c r="Y5" s="27">
        <f>IF('[1]Indicator Data'!AY6="No data","x",IF(('[1]Indicator Data'!AY6/'[1]Indicator Data'!CA6)&gt;1,1,IF('[1]Indicator Data'!AY6&gt;'[1]Indicator Data'!AY6,1,'[1]Indicator Data'!AY6/'[1]Indicator Data'!CA6)))</f>
        <v>0.41671575472481603</v>
      </c>
      <c r="Z5" s="22">
        <f t="shared" ref="Z5:Z68" si="3">IF(Y5="x","x",ROUND(IF(Y5&gt;Z$4,10,IF(Y5&lt;Z$3,0,10-(Z$4-Y5)/(Z$4-Z$3)*10)),1))</f>
        <v>4.5999999999999996</v>
      </c>
      <c r="AA5" s="23">
        <f t="shared" ref="AA5:AA68" si="4">IF(AND(V5="x",W5="x",X5="x",Z5="x"),"x",ROUND(AVERAGE(V5,W5,X5,Z5),1))</f>
        <v>2.2000000000000002</v>
      </c>
      <c r="AB5" s="22">
        <f>IF('[1]Indicator Data'!AS6="No data","x",ROUND(IF('[1]Indicator Data'!AS6&gt;AB$4,10,IF('[1]Indicator Data'!AS6&lt;AB$3,0,10-(AB$4-'[1]Indicator Data'!AS6)/(AB$4-AB$3)*10)),1))</f>
        <v>4.5999999999999996</v>
      </c>
      <c r="AC5" s="22">
        <f>IF('[1]Indicator Data'!AT6="No data","x",ROUND(IF('[1]Indicator Data'!AT6&gt;AC$4,10,IF('[1]Indicator Data'!AT6&lt;AC$3,0,10-(AC$4-'[1]Indicator Data'!AT6)/(AC$4-AC$3)*10)),1))</f>
        <v>4.2</v>
      </c>
      <c r="AD5" s="23">
        <f>IF(AND(AB5="x",AC5="x"),"x",ROUND(AVERAGE(AC5,AB5),1))</f>
        <v>4.4000000000000004</v>
      </c>
      <c r="AE5" s="26">
        <f>('[1]Indicator Data'!BD6+'[1]Indicator Data'!BC6*0.5+'[1]Indicator Data'!BB6*0.25)/1000</f>
        <v>11090.342000000001</v>
      </c>
      <c r="AF5" s="29">
        <f>AE5*1000/'[1]Indicator Data'!CA6</f>
        <v>0.28489120561289782</v>
      </c>
      <c r="AG5" s="23">
        <f t="shared" ref="AG5:AG68" si="5">IF(AF5="x","x",ROUND(IF(AF5&gt;AG$4,10,IF(AF5&lt;AG$3,0,10-(AG$4-AF5)/(AG$4-AG$3)*10)),1))</f>
        <v>10</v>
      </c>
      <c r="AH5" s="22">
        <f>IF('[1]Indicator Data'!BH6="No data","x",ROUND(IF('[1]Indicator Data'!BH6&lt;$AH$3,10,IF('[1]Indicator Data'!BH6&gt;$AH$4,0,($AH$4-'[1]Indicator Data'!BH6)/($AH$4-$AH$3)*10)),1))</f>
        <v>5.9</v>
      </c>
      <c r="AI5" s="22">
        <f>IF('[1]Indicator Data'!BI6="No data","x",ROUND(IF('[1]Indicator Data'!BI6&gt;$AI$4,10,IF('[1]Indicator Data'!BI6&lt;$AI$3,0,10-($AI$4-'[1]Indicator Data'!BI6)/($AI$4-$AI$3)*10)),1))</f>
        <v>6.9</v>
      </c>
      <c r="AJ5" s="23">
        <f t="shared" ref="AJ5:AJ68" si="6">ROUND(AVERAGE(AI5,AH5),1)</f>
        <v>6.4</v>
      </c>
      <c r="AK5" s="28">
        <f t="shared" ref="AK5:AK68" si="7">ROUND(IF(AND(AA5="x",AD5="x",AJ5="x"),AG5,IF(AND(AA5="x",AD5="x"),(10-GEOMEAN(((10-AJ5)/10*9+1),((10-AG5)/10*9+1)))/9*10,IF(AJ5="x",(10-GEOMEAN(((10-AA5)/10*9+1),((10-AD5)/10*9+1),((10-AG5)/10*9+1)))/9*10,IF(AA5="x",(10-GEOMEAN(((10-AJ5)/10*9+1),((10-AD5)/10*9+1),((10-AG5)/10*9+1)))/9*10,(10-GEOMEAN(((10-AA5)/10*9+1),((10-AD5)/10*9+1),((10-AG5)/10*9+1),((10-AJ5)/10*9+1)))/9*10)))),1)</f>
        <v>6.9</v>
      </c>
      <c r="AL5" s="30">
        <f t="shared" ref="AL5:AL68" si="8">ROUND((10-GEOMEAN(((10-S5)/10*9+1),((10-AK5)/10*9+1)))/9*10,1)</f>
        <v>8.9</v>
      </c>
    </row>
    <row r="6" spans="1:38" s="19" customFormat="1" x14ac:dyDescent="0.3">
      <c r="A6" s="20" t="str">
        <f>'[1]Indicator Data'!A7</f>
        <v>Albania</v>
      </c>
      <c r="B6" s="21">
        <f>ROUND(IF('[1]Indicator Data'!AL7="No data",IF((0.1022*LN('[1]Indicator Data'!BZ7)-0.1711)&gt;B$4,0,IF((0.1022*LN('[1]Indicator Data'!BZ7)-0.1711)&lt;B$3,10,(B$4-(0.1022*LN('[1]Indicator Data'!BZ7)-0.1711))/(B$4-B$3)*10)),IF('[1]Indicator Data'!AL7&gt;B$4,0,IF('[1]Indicator Data'!AL7&lt;B$3,10,(B$4-'[1]Indicator Data'!AL7)/(B$4-B$3)*10))),1)</f>
        <v>2.1</v>
      </c>
      <c r="C6" s="22">
        <f>IF('[1]Indicator Data'!AM7="No data","x",ROUND((IF(LOG('[1]Indicator Data'!AM7*1000)&gt;C$4,10,IF(LOG('[1]Indicator Data'!AM7*1000)&lt;C$3,0,10-(C$4-LOG('[1]Indicator Data'!AM7*1000))/(C$4-C$3)*10))),1))</f>
        <v>1.6</v>
      </c>
      <c r="D6" s="23">
        <f t="shared" ref="D6:D69" si="9">ROUND(IF(C6="x",B6,(10-GEOMEAN(((10-B6)/10*9+1),((10-C6)/10*9+1)))/9*10),1)</f>
        <v>1.9</v>
      </c>
      <c r="E6" s="22">
        <f>IF('[1]Indicator Data'!AZ7="No data","x",ROUND(IF('[1]Indicator Data'!AZ7&gt;E$4,10,IF('[1]Indicator Data'!AZ7&lt;E$3,0,10-(E$4-'[1]Indicator Data'!AZ7)/(E$4-E$3)*10)),1))</f>
        <v>2.4</v>
      </c>
      <c r="F6" s="22">
        <f>IF('[1]Indicator Data'!BA7="No data","x",ROUND(IF('[1]Indicator Data'!BA7&gt;F$4,10,IF('[1]Indicator Data'!BA7&lt;F$3,0,10-(F$4-'[1]Indicator Data'!BA7)/(F$4-F$3)*10)),1))</f>
        <v>2.1</v>
      </c>
      <c r="G6" s="23">
        <f t="shared" ref="G6:G69" si="10">IF(AND(E6="x",F6="x"),"x",ROUND(AVERAGE(E6,F6),1))</f>
        <v>2.2999999999999998</v>
      </c>
      <c r="H6" s="24">
        <f>SUM(IF('[1]Indicator Data'!AN7=0,0,'[1]Indicator Data'!AN7),SUM('[1]Indicator Data'!AO7:AP7))</f>
        <v>305.96783599999998</v>
      </c>
      <c r="I6" s="24">
        <f>H6/'[1]Indicator Data'!CA7*1000000</f>
        <v>106.32004864827297</v>
      </c>
      <c r="J6" s="22">
        <f t="shared" si="0"/>
        <v>2.1</v>
      </c>
      <c r="K6" s="22">
        <f>IF('[1]Indicator Data'!AQ7="No data","x",ROUND(IF('[1]Indicator Data'!AQ7&gt;K$4,10,IF('[1]Indicator Data'!AQ7&lt;K$3,0,10-(K$4-'[1]Indicator Data'!AQ7)/(K$4-K$3)*10)),1))</f>
        <v>0.1</v>
      </c>
      <c r="L6" s="22">
        <f>IF('[1]Indicator Data'!AR7="No data","x",IF('[1]Indicator Data'!AR7=0,0,ROUND(IF('[1]Indicator Data'!AR7&gt;L$4,10,IF('[1]Indicator Data'!AR7&lt;L$3,0,10-(L$4-'[1]Indicator Data'!AR7)/(L$4-L$3)*10)),1)))</f>
        <v>3.3</v>
      </c>
      <c r="M6" s="23">
        <f t="shared" ref="M6:M69" si="11">ROUND(AVERAGE(J6,K6,L6),1)</f>
        <v>1.8</v>
      </c>
      <c r="N6" s="25">
        <f t="shared" ref="N6:N69" si="12">ROUND(AVERAGE(D6,D6,G6,M6),1)</f>
        <v>2</v>
      </c>
      <c r="O6" s="26">
        <f>IF(AND('[1]Indicator Data'!BE7="No data",'[1]Indicator Data'!BF7="No data"),0,SUM('[1]Indicator Data'!BE7:BG7)/1000)</f>
        <v>0.124</v>
      </c>
      <c r="P6" s="22">
        <f t="shared" si="1"/>
        <v>0</v>
      </c>
      <c r="Q6" s="27">
        <f>O6*1000/'[1]Indicator Data'!CA7</f>
        <v>4.3088470359302246E-5</v>
      </c>
      <c r="R6" s="22">
        <f t="shared" si="2"/>
        <v>0</v>
      </c>
      <c r="S6" s="28">
        <f t="shared" ref="S6:S69" si="13">ROUND(AVERAGE(P6,R6),1)</f>
        <v>0</v>
      </c>
      <c r="T6" s="22">
        <f>IF('[1]Indicator Data'!AV7="No data","x",ROUND(IF('[1]Indicator Data'!AV7&gt;T$4,10,IF('[1]Indicator Data'!AV7&lt;T$3,0,10-(T$4-'[1]Indicator Data'!AV7)/(T$4-T$3)*10)),1))</f>
        <v>0.2</v>
      </c>
      <c r="U6" s="22">
        <f>IF('[1]Indicator Data'!AW7="No data","x",IF('[1]Indicator Data'!AW7=0,0,ROUND(IF('[1]Indicator Data'!AW7&gt;U$4,10,IF('[1]Indicator Data'!AW7&lt;U$3,0,10-(U$4-'[1]Indicator Data'!AW7)/(U$4-U$3)*10)),1)))</f>
        <v>0.2</v>
      </c>
      <c r="V6" s="22">
        <f t="shared" ref="V6:V69" si="14">IF(AND(T6="x",U6="x"),"x",AVERAGE(T6,U6))</f>
        <v>0.2</v>
      </c>
      <c r="W6" s="22">
        <f>IF('[1]Indicator Data'!AU7="No data","x",ROUND(IF('[1]Indicator Data'!AU7&gt;W$4,10,IF('[1]Indicator Data'!AU7&lt;W$3,0,10-(W$4-'[1]Indicator Data'!AU7)/(W$4-W$3)*10)),1))</f>
        <v>0.3</v>
      </c>
      <c r="X6" s="22" t="str">
        <f>IF('[1]Indicator Data'!AX7="No data","x",ROUND(IF('[1]Indicator Data'!AX7&gt;X$4,10,IF('[1]Indicator Data'!AX7&lt;X$3,0,10-(X$4-'[1]Indicator Data'!AX7)/(X$4-X$3)*10)),1))</f>
        <v>x</v>
      </c>
      <c r="Y6" s="27">
        <f>IF('[1]Indicator Data'!AY7="No data","x",IF(('[1]Indicator Data'!AY7/'[1]Indicator Data'!CA7)&gt;1,1,IF('[1]Indicator Data'!AY7&gt;'[1]Indicator Data'!AY7,1,'[1]Indicator Data'!AY7/'[1]Indicator Data'!CA7)))</f>
        <v>0</v>
      </c>
      <c r="Z6" s="22">
        <f t="shared" si="3"/>
        <v>0</v>
      </c>
      <c r="AA6" s="23">
        <f t="shared" si="4"/>
        <v>0.2</v>
      </c>
      <c r="AB6" s="22">
        <f>IF('[1]Indicator Data'!AS7="No data","x",ROUND(IF('[1]Indicator Data'!AS7&gt;AB$4,10,IF('[1]Indicator Data'!AS7&lt;AB$3,0,10-(AB$4-'[1]Indicator Data'!AS7)/(AB$4-AB$3)*10)),1))</f>
        <v>0.7</v>
      </c>
      <c r="AC6" s="22">
        <f>IF('[1]Indicator Data'!AT7="No data","x",ROUND(IF('[1]Indicator Data'!AT7&gt;AC$4,10,IF('[1]Indicator Data'!AT7&lt;AC$3,0,10-(AC$4-'[1]Indicator Data'!AT7)/(AC$4-AC$3)*10)),1))</f>
        <v>0.3</v>
      </c>
      <c r="AD6" s="23">
        <f t="shared" ref="AD6:AD69" si="15">IF(AND(AB6="x",AC6="x"),"x",ROUND(AVERAGE(AC6,AB6),1))</f>
        <v>0.5</v>
      </c>
      <c r="AE6" s="26">
        <f>('[1]Indicator Data'!BD7+'[1]Indicator Data'!BC7*0.5+'[1]Indicator Data'!BB7*0.25)/1000</f>
        <v>52.04025</v>
      </c>
      <c r="AF6" s="29">
        <f>AE6*1000/'[1]Indicator Data'!CA7</f>
        <v>1.8083344916255472E-2</v>
      </c>
      <c r="AG6" s="23">
        <f t="shared" si="5"/>
        <v>1.8</v>
      </c>
      <c r="AH6" s="22">
        <f>IF('[1]Indicator Data'!BH7="No data","x",ROUND(IF('[1]Indicator Data'!BH7&lt;$AH$3,10,IF('[1]Indicator Data'!BH7&gt;$AH$4,0,($AH$4-'[1]Indicator Data'!BH7)/($AH$4-$AH$3)*10)),1))</f>
        <v>1.7</v>
      </c>
      <c r="AI6" s="22">
        <f>IF('[1]Indicator Data'!BI7="No data","x",ROUND(IF('[1]Indicator Data'!BI7&gt;$AI$4,10,IF('[1]Indicator Data'!BI7&lt;$AI$3,0,10-($AI$4-'[1]Indicator Data'!BI7)/($AI$4-$AI$3)*10)),1))</f>
        <v>0</v>
      </c>
      <c r="AJ6" s="23">
        <f t="shared" si="6"/>
        <v>0.9</v>
      </c>
      <c r="AK6" s="28">
        <f t="shared" si="7"/>
        <v>0.9</v>
      </c>
      <c r="AL6" s="30">
        <f t="shared" si="8"/>
        <v>0.5</v>
      </c>
    </row>
    <row r="7" spans="1:38" s="19" customFormat="1" x14ac:dyDescent="0.3">
      <c r="A7" s="20" t="str">
        <f>'[1]Indicator Data'!A8</f>
        <v>Algeria</v>
      </c>
      <c r="B7" s="21">
        <f>ROUND(IF('[1]Indicator Data'!AL8="No data",IF((0.1022*LN('[1]Indicator Data'!BZ8)-0.1711)&gt;B$4,0,IF((0.1022*LN('[1]Indicator Data'!BZ8)-0.1711)&lt;B$3,10,(B$4-(0.1022*LN('[1]Indicator Data'!BZ8)-0.1711))/(B$4-B$3)*10)),IF('[1]Indicator Data'!AL8&gt;B$4,0,IF('[1]Indicator Data'!AL8&lt;B$3,10,(B$4-'[1]Indicator Data'!AL8)/(B$4-B$3)*10))),1)</f>
        <v>3</v>
      </c>
      <c r="C7" s="22">
        <f>IF('[1]Indicator Data'!AM8="No data","x",ROUND((IF(LOG('[1]Indicator Data'!AM8*1000)&gt;C$4,10,IF(LOG('[1]Indicator Data'!AM8*1000)&lt;C$3,0,10-(C$4-LOG('[1]Indicator Data'!AM8*1000))/(C$4-C$3)*10))),1))</f>
        <v>3.4</v>
      </c>
      <c r="D7" s="23">
        <f t="shared" si="9"/>
        <v>3.2</v>
      </c>
      <c r="E7" s="22">
        <f>IF('[1]Indicator Data'!AZ8="No data","x",ROUND(IF('[1]Indicator Data'!AZ8&gt;E$4,10,IF('[1]Indicator Data'!AZ8&lt;E$3,0,10-(E$4-'[1]Indicator Data'!AZ8)/(E$4-E$3)*10)),1))</f>
        <v>5.7</v>
      </c>
      <c r="F7" s="22">
        <f>IF('[1]Indicator Data'!BA8="No data","x",ROUND(IF('[1]Indicator Data'!BA8&gt;F$4,10,IF('[1]Indicator Data'!BA8&lt;F$3,0,10-(F$4-'[1]Indicator Data'!BA8)/(F$4-F$3)*10)),1))</f>
        <v>0.7</v>
      </c>
      <c r="G7" s="23">
        <f t="shared" si="10"/>
        <v>3.2</v>
      </c>
      <c r="H7" s="24">
        <f>SUM(IF('[1]Indicator Data'!AN8=0,0,'[1]Indicator Data'!AN8),SUM('[1]Indicator Data'!AO8:AP8))</f>
        <v>270.175342</v>
      </c>
      <c r="I7" s="24">
        <f>H7/'[1]Indicator Data'!CA8*1000000</f>
        <v>6.1612067471234377</v>
      </c>
      <c r="J7" s="22">
        <f t="shared" si="0"/>
        <v>0.1</v>
      </c>
      <c r="K7" s="22">
        <f>IF('[1]Indicator Data'!AQ8="No data","x",ROUND(IF('[1]Indicator Data'!AQ8&gt;K$4,10,IF('[1]Indicator Data'!AQ8&lt;K$3,0,10-(K$4-'[1]Indicator Data'!AQ8)/(K$4-K$3)*10)),1))</f>
        <v>0.1</v>
      </c>
      <c r="L7" s="22">
        <f>IF('[1]Indicator Data'!AR8="No data","x",IF('[1]Indicator Data'!AR8=0,0,ROUND(IF('[1]Indicator Data'!AR8&gt;L$4,10,IF('[1]Indicator Data'!AR8&lt;L$3,0,10-(L$4-'[1]Indicator Data'!AR8)/(L$4-L$3)*10)),1)))</f>
        <v>0.4</v>
      </c>
      <c r="M7" s="23">
        <f t="shared" si="11"/>
        <v>0.2</v>
      </c>
      <c r="N7" s="25">
        <f t="shared" si="12"/>
        <v>2.5</v>
      </c>
      <c r="O7" s="26">
        <f>IF(AND('[1]Indicator Data'!BE8="No data",'[1]Indicator Data'!BF8="No data"),0,SUM('[1]Indicator Data'!BE8:BG8)/1000)</f>
        <v>99.8</v>
      </c>
      <c r="P7" s="22">
        <f t="shared" si="1"/>
        <v>6.7</v>
      </c>
      <c r="Q7" s="27">
        <f>O7*1000/'[1]Indicator Data'!CA8</f>
        <v>2.2758865735531078E-3</v>
      </c>
      <c r="R7" s="22">
        <f t="shared" si="2"/>
        <v>3.9</v>
      </c>
      <c r="S7" s="28">
        <f t="shared" si="13"/>
        <v>5.3</v>
      </c>
      <c r="T7" s="22">
        <f>IF('[1]Indicator Data'!AV8="No data","x",ROUND(IF('[1]Indicator Data'!AV8&gt;T$4,10,IF('[1]Indicator Data'!AV8&lt;T$3,0,10-(T$4-'[1]Indicator Data'!AV8)/(T$4-T$3)*10)),1))</f>
        <v>0.2</v>
      </c>
      <c r="U7" s="22">
        <f>IF('[1]Indicator Data'!AW8="No data","x",IF('[1]Indicator Data'!AW8=0,0,ROUND(IF('[1]Indicator Data'!AW8&gt;U$4,10,IF('[1]Indicator Data'!AW8&lt;U$3,0,10-(U$4-'[1]Indicator Data'!AW8)/(U$4-U$3)*10)),1)))</f>
        <v>0.3</v>
      </c>
      <c r="V7" s="22">
        <f t="shared" si="14"/>
        <v>0.25</v>
      </c>
      <c r="W7" s="22">
        <f>IF('[1]Indicator Data'!AU8="No data","x",ROUND(IF('[1]Indicator Data'!AU8&gt;W$4,10,IF('[1]Indicator Data'!AU8&lt;W$3,0,10-(W$4-'[1]Indicator Data'!AU8)/(W$4-W$3)*10)),1))</f>
        <v>1.1000000000000001</v>
      </c>
      <c r="X7" s="22" t="str">
        <f>IF('[1]Indicator Data'!AX8="No data","x",ROUND(IF('[1]Indicator Data'!AX8&gt;X$4,10,IF('[1]Indicator Data'!AX8&lt;X$3,0,10-(X$4-'[1]Indicator Data'!AX8)/(X$4-X$3)*10)),1))</f>
        <v>x</v>
      </c>
      <c r="Y7" s="27">
        <f>IF('[1]Indicator Data'!AY8="No data","x",IF(('[1]Indicator Data'!AY8/'[1]Indicator Data'!CA8)&gt;1,1,IF('[1]Indicator Data'!AY8&gt;'[1]Indicator Data'!AY8,1,'[1]Indicator Data'!AY8/'[1]Indicator Data'!CA8)))</f>
        <v>2.357754637671902E-4</v>
      </c>
      <c r="Z7" s="22">
        <f t="shared" si="3"/>
        <v>0</v>
      </c>
      <c r="AA7" s="23">
        <f t="shared" si="4"/>
        <v>0.5</v>
      </c>
      <c r="AB7" s="22">
        <f>IF('[1]Indicator Data'!AS8="No data","x",ROUND(IF('[1]Indicator Data'!AS8&gt;AB$4,10,IF('[1]Indicator Data'!AS8&lt;AB$3,0,10-(AB$4-'[1]Indicator Data'!AS8)/(AB$4-AB$3)*10)),1))</f>
        <v>1.8</v>
      </c>
      <c r="AC7" s="22">
        <f>IF('[1]Indicator Data'!AT8="No data","x",ROUND(IF('[1]Indicator Data'!AT8&gt;AC$4,10,IF('[1]Indicator Data'!AT8&lt;AC$3,0,10-(AC$4-'[1]Indicator Data'!AT8)/(AC$4-AC$3)*10)),1))</f>
        <v>0.7</v>
      </c>
      <c r="AD7" s="23">
        <f t="shared" si="15"/>
        <v>1.3</v>
      </c>
      <c r="AE7" s="26">
        <f>('[1]Indicator Data'!BD8+'[1]Indicator Data'!BC8*0.5+'[1]Indicator Data'!BB8*0.25)/1000</f>
        <v>41.259250000000002</v>
      </c>
      <c r="AF7" s="29">
        <f>AE7*1000/'[1]Indicator Data'!CA8</f>
        <v>9.4089552214299667E-4</v>
      </c>
      <c r="AG7" s="23">
        <f t="shared" si="5"/>
        <v>0.1</v>
      </c>
      <c r="AH7" s="22">
        <f>IF('[1]Indicator Data'!BH8="No data","x",ROUND(IF('[1]Indicator Data'!BH8&lt;$AH$3,10,IF('[1]Indicator Data'!BH8&gt;$AH$4,0,($AH$4-'[1]Indicator Data'!BH8)/($AH$4-$AH$3)*10)),1))</f>
        <v>0</v>
      </c>
      <c r="AI7" s="22">
        <f>IF('[1]Indicator Data'!BI8="No data","x",ROUND(IF('[1]Indicator Data'!BI8&gt;$AI$4,10,IF('[1]Indicator Data'!BI8&lt;$AI$3,0,10-($AI$4-'[1]Indicator Data'!BI8)/($AI$4-$AI$3)*10)),1))</f>
        <v>0</v>
      </c>
      <c r="AJ7" s="23">
        <f t="shared" si="6"/>
        <v>0</v>
      </c>
      <c r="AK7" s="28">
        <f t="shared" si="7"/>
        <v>0.5</v>
      </c>
      <c r="AL7" s="30">
        <f t="shared" si="8"/>
        <v>3.3</v>
      </c>
    </row>
    <row r="8" spans="1:38" s="19" customFormat="1" x14ac:dyDescent="0.3">
      <c r="A8" s="20" t="str">
        <f>'[1]Indicator Data'!A9</f>
        <v>Angola</v>
      </c>
      <c r="B8" s="21">
        <f>ROUND(IF('[1]Indicator Data'!AL9="No data",IF((0.1022*LN('[1]Indicator Data'!BZ9)-0.1711)&gt;B$4,0,IF((0.1022*LN('[1]Indicator Data'!BZ9)-0.1711)&lt;B$3,10,(B$4-(0.1022*LN('[1]Indicator Data'!BZ9)-0.1711))/(B$4-B$3)*10)),IF('[1]Indicator Data'!AL9&gt;B$4,0,IF('[1]Indicator Data'!AL9&lt;B$3,10,(B$4-'[1]Indicator Data'!AL9)/(B$4-B$3)*10))),1)</f>
        <v>6.4</v>
      </c>
      <c r="C8" s="22">
        <f>IF('[1]Indicator Data'!AM9="No data","x",ROUND((IF(LOG('[1]Indicator Data'!AM9*1000)&gt;C$4,10,IF(LOG('[1]Indicator Data'!AM9*1000)&lt;C$3,0,10-(C$4-LOG('[1]Indicator Data'!AM9*1000))/(C$4-C$3)*10))),1))</f>
        <v>9.1</v>
      </c>
      <c r="D8" s="23">
        <f t="shared" si="9"/>
        <v>8</v>
      </c>
      <c r="E8" s="22">
        <f>IF('[1]Indicator Data'!AZ9="No data","x",ROUND(IF('[1]Indicator Data'!AZ9&gt;E$4,10,IF('[1]Indicator Data'!AZ9&lt;E$3,0,10-(E$4-'[1]Indicator Data'!AZ9)/(E$4-E$3)*10)),1))</f>
        <v>7.1</v>
      </c>
      <c r="F8" s="22">
        <f>IF('[1]Indicator Data'!BA9="No data","x",ROUND(IF('[1]Indicator Data'!BA9&gt;F$4,10,IF('[1]Indicator Data'!BA9&lt;F$3,0,10-(F$4-'[1]Indicator Data'!BA9)/(F$4-F$3)*10)),1))</f>
        <v>6.6</v>
      </c>
      <c r="G8" s="23">
        <f t="shared" si="10"/>
        <v>6.9</v>
      </c>
      <c r="H8" s="24">
        <f>SUM(IF('[1]Indicator Data'!AN9=0,0,'[1]Indicator Data'!AN9),SUM('[1]Indicator Data'!AO9:AP9))</f>
        <v>153.94142300000001</v>
      </c>
      <c r="I8" s="24">
        <f>H8/'[1]Indicator Data'!CA9*1000000</f>
        <v>4.6838729301422362</v>
      </c>
      <c r="J8" s="22">
        <f t="shared" si="0"/>
        <v>0.1</v>
      </c>
      <c r="K8" s="22">
        <f>IF('[1]Indicator Data'!AQ9="No data","x",ROUND(IF('[1]Indicator Data'!AQ9&gt;K$4,10,IF('[1]Indicator Data'!AQ9&lt;K$3,0,10-(K$4-'[1]Indicator Data'!AQ9)/(K$4-K$3)*10)),1))</f>
        <v>0</v>
      </c>
      <c r="L8" s="22">
        <f>IF('[1]Indicator Data'!AR9="No data","x",IF('[1]Indicator Data'!AR9=0,0,ROUND(IF('[1]Indicator Data'!AR9&gt;L$4,10,IF('[1]Indicator Data'!AR9&lt;L$3,0,10-(L$4-'[1]Indicator Data'!AR9)/(L$4-L$3)*10)),1)))</f>
        <v>0</v>
      </c>
      <c r="M8" s="23">
        <f t="shared" si="11"/>
        <v>0</v>
      </c>
      <c r="N8" s="25">
        <f t="shared" si="12"/>
        <v>5.7</v>
      </c>
      <c r="O8" s="26">
        <f>IF(AND('[1]Indicator Data'!BE9="No data",'[1]Indicator Data'!BF9="No data"),0,SUM('[1]Indicator Data'!BE9:BG9)/1000)</f>
        <v>74.748000000000005</v>
      </c>
      <c r="P8" s="22">
        <f t="shared" si="1"/>
        <v>6.2</v>
      </c>
      <c r="Q8" s="27">
        <f>O8*1000/'[1]Indicator Data'!CA9</f>
        <v>2.2743075057989545E-3</v>
      </c>
      <c r="R8" s="22">
        <f t="shared" si="2"/>
        <v>3.9</v>
      </c>
      <c r="S8" s="28">
        <f t="shared" si="13"/>
        <v>5.0999999999999996</v>
      </c>
      <c r="T8" s="22">
        <f>IF('[1]Indicator Data'!AV9="No data","x",ROUND(IF('[1]Indicator Data'!AV9&gt;T$4,10,IF('[1]Indicator Data'!AV9&lt;T$3,0,10-(T$4-'[1]Indicator Data'!AV9)/(T$4-T$3)*10)),1))</f>
        <v>3.8</v>
      </c>
      <c r="U8" s="22">
        <f>IF('[1]Indicator Data'!AW9="No data","x",IF('[1]Indicator Data'!AW9=0,0,ROUND(IF('[1]Indicator Data'!AW9&gt;U$4,10,IF('[1]Indicator Data'!AW9&lt;U$3,0,10-(U$4-'[1]Indicator Data'!AW9)/(U$4-U$3)*10)),1)))</f>
        <v>4.8</v>
      </c>
      <c r="V8" s="22">
        <f t="shared" si="14"/>
        <v>4.3</v>
      </c>
      <c r="W8" s="22">
        <f>IF('[1]Indicator Data'!AU9="No data","x",ROUND(IF('[1]Indicator Data'!AU9&gt;W$4,10,IF('[1]Indicator Data'!AU9&lt;W$3,0,10-(W$4-'[1]Indicator Data'!AU9)/(W$4-W$3)*10)),1))</f>
        <v>6.4</v>
      </c>
      <c r="X8" s="22">
        <f>IF('[1]Indicator Data'!AX9="No data","x",ROUND(IF('[1]Indicator Data'!AX9&gt;X$4,10,IF('[1]Indicator Data'!AX9&lt;X$3,0,10-(X$4-'[1]Indicator Data'!AX9)/(X$4-X$3)*10)),1))</f>
        <v>5.7</v>
      </c>
      <c r="Y8" s="27">
        <f>IF('[1]Indicator Data'!AY9="No data","x",IF(('[1]Indicator Data'!AY9/'[1]Indicator Data'!CA9)&gt;1,1,IF('[1]Indicator Data'!AY9&gt;'[1]Indicator Data'!AY9,1,'[1]Indicator Data'!AY9/'[1]Indicator Data'!CA9)))</f>
        <v>0.46740956411601098</v>
      </c>
      <c r="Z8" s="22">
        <f t="shared" si="3"/>
        <v>5.2</v>
      </c>
      <c r="AA8" s="23">
        <f t="shared" si="4"/>
        <v>5.4</v>
      </c>
      <c r="AB8" s="22">
        <f>IF('[1]Indicator Data'!AS9="No data","x",ROUND(IF('[1]Indicator Data'!AS9&gt;AB$4,10,IF('[1]Indicator Data'!AS9&lt;AB$3,0,10-(AB$4-'[1]Indicator Data'!AS9)/(AB$4-AB$3)*10)),1))</f>
        <v>5.7</v>
      </c>
      <c r="AC8" s="22">
        <f>IF('[1]Indicator Data'!AT9="No data","x",ROUND(IF('[1]Indicator Data'!AT9&gt;AC$4,10,IF('[1]Indicator Data'!AT9&lt;AC$3,0,10-(AC$4-'[1]Indicator Data'!AT9)/(AC$4-AC$3)*10)),1))</f>
        <v>4.2</v>
      </c>
      <c r="AD8" s="23">
        <f t="shared" si="15"/>
        <v>5</v>
      </c>
      <c r="AE8" s="26">
        <f>('[1]Indicator Data'!BD9+'[1]Indicator Data'!BC9*0.5+'[1]Indicator Data'!BB9*0.25)/1000</f>
        <v>24.4025</v>
      </c>
      <c r="AF8" s="29">
        <f>AE8*1000/'[1]Indicator Data'!CA9</f>
        <v>7.4247858016614481E-4</v>
      </c>
      <c r="AG8" s="23">
        <f t="shared" si="5"/>
        <v>0.1</v>
      </c>
      <c r="AH8" s="22">
        <f>IF('[1]Indicator Data'!BH9="No data","x",ROUND(IF('[1]Indicator Data'!BH9&lt;$AH$3,10,IF('[1]Indicator Data'!BH9&gt;$AH$4,0,($AH$4-'[1]Indicator Data'!BH9)/($AH$4-$AH$3)*10)),1))</f>
        <v>4.5</v>
      </c>
      <c r="AI8" s="22">
        <f>IF('[1]Indicator Data'!BI9="No data","x",ROUND(IF('[1]Indicator Data'!BI9&gt;$AI$4,10,IF('[1]Indicator Data'!BI9&lt;$AI$3,0,10-($AI$4-'[1]Indicator Data'!BI9)/($AI$4-$AI$3)*10)),1))</f>
        <v>4.0999999999999996</v>
      </c>
      <c r="AJ8" s="23">
        <f t="shared" si="6"/>
        <v>4.3</v>
      </c>
      <c r="AK8" s="28">
        <f t="shared" si="7"/>
        <v>4</v>
      </c>
      <c r="AL8" s="30">
        <f t="shared" si="8"/>
        <v>4.5999999999999996</v>
      </c>
    </row>
    <row r="9" spans="1:38" s="19" customFormat="1" x14ac:dyDescent="0.3">
      <c r="A9" s="20" t="str">
        <f>'[1]Indicator Data'!A10</f>
        <v>Antigua and Barbuda</v>
      </c>
      <c r="B9" s="21">
        <f>ROUND(IF('[1]Indicator Data'!AL10="No data",IF((0.1022*LN('[1]Indicator Data'!BZ10)-0.1711)&gt;B$4,0,IF((0.1022*LN('[1]Indicator Data'!BZ10)-0.1711)&lt;B$3,10,(B$4-(0.1022*LN('[1]Indicator Data'!BZ10)-0.1711))/(B$4-B$3)*10)),IF('[1]Indicator Data'!AL10&gt;B$4,0,IF('[1]Indicator Data'!AL10&lt;B$3,10,(B$4-'[1]Indicator Data'!AL10)/(B$4-B$3)*10))),1)</f>
        <v>2.4</v>
      </c>
      <c r="C9" s="22" t="str">
        <f>IF('[1]Indicator Data'!AM10="No data","x",ROUND((IF(LOG('[1]Indicator Data'!AM10*1000)&gt;C$4,10,IF(LOG('[1]Indicator Data'!AM10*1000)&lt;C$3,0,10-(C$4-LOG('[1]Indicator Data'!AM10*1000))/(C$4-C$3)*10))),1))</f>
        <v>x</v>
      </c>
      <c r="D9" s="23">
        <f t="shared" si="9"/>
        <v>2.4</v>
      </c>
      <c r="E9" s="22" t="str">
        <f>IF('[1]Indicator Data'!AZ10="No data","x",ROUND(IF('[1]Indicator Data'!AZ10&gt;E$4,10,IF('[1]Indicator Data'!AZ10&lt;E$3,0,10-(E$4-'[1]Indicator Data'!AZ10)/(E$4-E$3)*10)),1))</f>
        <v>x</v>
      </c>
      <c r="F9" s="22" t="str">
        <f>IF('[1]Indicator Data'!BA10="No data","x",ROUND(IF('[1]Indicator Data'!BA10&gt;F$4,10,IF('[1]Indicator Data'!BA10&lt;F$3,0,10-(F$4-'[1]Indicator Data'!BA10)/(F$4-F$3)*10)),1))</f>
        <v>x</v>
      </c>
      <c r="G9" s="23" t="str">
        <f t="shared" si="10"/>
        <v>x</v>
      </c>
      <c r="H9" s="24">
        <f>SUM(IF('[1]Indicator Data'!AN10=0,0,'[1]Indicator Data'!AN10),SUM('[1]Indicator Data'!AO10:AP10))</f>
        <v>6.2325860000000004</v>
      </c>
      <c r="I9" s="24">
        <f>H9/'[1]Indicator Data'!CA10*1000000</f>
        <v>63.644575606568097</v>
      </c>
      <c r="J9" s="22">
        <f t="shared" si="0"/>
        <v>1.3</v>
      </c>
      <c r="K9" s="22">
        <f>IF('[1]Indicator Data'!AQ10="No data","x",ROUND(IF('[1]Indicator Data'!AQ10&gt;K$4,10,IF('[1]Indicator Data'!AQ10&lt;K$3,0,10-(K$4-'[1]Indicator Data'!AQ10)/(K$4-K$3)*10)),1))</f>
        <v>1.2</v>
      </c>
      <c r="L9" s="22">
        <f>IF('[1]Indicator Data'!AR10="No data","x",IF('[1]Indicator Data'!AR10=0,0,ROUND(IF('[1]Indicator Data'!AR10&gt;L$4,10,IF('[1]Indicator Data'!AR10&lt;L$3,0,10-(L$4-'[1]Indicator Data'!AR10)/(L$4-L$3)*10)),1)))</f>
        <v>0.6</v>
      </c>
      <c r="M9" s="23">
        <f t="shared" si="11"/>
        <v>1</v>
      </c>
      <c r="N9" s="25">
        <f t="shared" si="12"/>
        <v>1.9</v>
      </c>
      <c r="O9" s="26">
        <f>IF(AND('[1]Indicator Data'!BE10="No data",'[1]Indicator Data'!BF10="No data"),0,SUM('[1]Indicator Data'!BE10:BG10)/1000)</f>
        <v>0</v>
      </c>
      <c r="P9" s="22">
        <f t="shared" si="1"/>
        <v>0</v>
      </c>
      <c r="Q9" s="27">
        <f>O9*1000/'[1]Indicator Data'!CA10</f>
        <v>0</v>
      </c>
      <c r="R9" s="22">
        <f t="shared" si="2"/>
        <v>0</v>
      </c>
      <c r="S9" s="28">
        <f t="shared" si="13"/>
        <v>0</v>
      </c>
      <c r="T9" s="22" t="str">
        <f>IF('[1]Indicator Data'!AV10="No data","x",ROUND(IF('[1]Indicator Data'!AV10&gt;T$4,10,IF('[1]Indicator Data'!AV10&lt;T$3,0,10-(T$4-'[1]Indicator Data'!AV10)/(T$4-T$3)*10)),1))</f>
        <v>x</v>
      </c>
      <c r="U9" s="22" t="str">
        <f>IF('[1]Indicator Data'!AW10="No data","x",IF('[1]Indicator Data'!AW10=0,0,ROUND(IF('[1]Indicator Data'!AW10&gt;U$4,10,IF('[1]Indicator Data'!AW10&lt;U$3,0,10-(U$4-'[1]Indicator Data'!AW10)/(U$4-U$3)*10)),1)))</f>
        <v>x</v>
      </c>
      <c r="V9" s="22" t="str">
        <f t="shared" si="14"/>
        <v>x</v>
      </c>
      <c r="W9" s="22">
        <f>IF('[1]Indicator Data'!AU10="No data","x",ROUND(IF('[1]Indicator Data'!AU10&gt;W$4,10,IF('[1]Indicator Data'!AU10&lt;W$3,0,10-(W$4-'[1]Indicator Data'!AU10)/(W$4-W$3)*10)),1))</f>
        <v>0</v>
      </c>
      <c r="X9" s="22" t="str">
        <f>IF('[1]Indicator Data'!AX10="No data","x",ROUND(IF('[1]Indicator Data'!AX10&gt;X$4,10,IF('[1]Indicator Data'!AX10&lt;X$3,0,10-(X$4-'[1]Indicator Data'!AX10)/(X$4-X$3)*10)),1))</f>
        <v>x</v>
      </c>
      <c r="Y9" s="27">
        <f>IF('[1]Indicator Data'!AY10="No data","x",IF(('[1]Indicator Data'!AY10/'[1]Indicator Data'!CA10)&gt;1,1,IF('[1]Indicator Data'!AY10&gt;'[1]Indicator Data'!AY10,1,'[1]Indicator Data'!AY10/'[1]Indicator Data'!CA10)))</f>
        <v>1.2488767257576996E-2</v>
      </c>
      <c r="Z9" s="22">
        <f t="shared" si="3"/>
        <v>0.1</v>
      </c>
      <c r="AA9" s="23">
        <f t="shared" si="4"/>
        <v>0.1</v>
      </c>
      <c r="AB9" s="22">
        <f>IF('[1]Indicator Data'!AS10="No data","x",ROUND(IF('[1]Indicator Data'!AS10&gt;AB$4,10,IF('[1]Indicator Data'!AS10&lt;AB$3,0,10-(AB$4-'[1]Indicator Data'!AS10)/(AB$4-AB$3)*10)),1))</f>
        <v>0.5</v>
      </c>
      <c r="AC9" s="22" t="str">
        <f>IF('[1]Indicator Data'!AT10="No data","x",ROUND(IF('[1]Indicator Data'!AT10&gt;AC$4,10,IF('[1]Indicator Data'!AT10&lt;AC$3,0,10-(AC$4-'[1]Indicator Data'!AT10)/(AC$4-AC$3)*10)),1))</f>
        <v>x</v>
      </c>
      <c r="AD9" s="23">
        <f t="shared" si="15"/>
        <v>0.5</v>
      </c>
      <c r="AE9" s="26">
        <f>('[1]Indicator Data'!BD10+'[1]Indicator Data'!BC10*0.5+'[1]Indicator Data'!BB10*0.25)/1000</f>
        <v>0</v>
      </c>
      <c r="AF9" s="29">
        <f>AE9*1000/'[1]Indicator Data'!CA10</f>
        <v>0</v>
      </c>
      <c r="AG9" s="23">
        <f t="shared" si="5"/>
        <v>0</v>
      </c>
      <c r="AH9" s="22">
        <f>IF('[1]Indicator Data'!BH10="No data","x",ROUND(IF('[1]Indicator Data'!BH10&lt;$AH$3,10,IF('[1]Indicator Data'!BH10&gt;$AH$4,0,($AH$4-'[1]Indicator Data'!BH10)/($AH$4-$AH$3)*10)),1))</f>
        <v>6.7</v>
      </c>
      <c r="AI9" s="22">
        <f>IF('[1]Indicator Data'!BI10="No data","x",ROUND(IF('[1]Indicator Data'!BI10&gt;$AI$4,10,IF('[1]Indicator Data'!BI10&lt;$AI$3,0,10-($AI$4-'[1]Indicator Data'!BI10)/($AI$4-$AI$3)*10)),1))</f>
        <v>3.7</v>
      </c>
      <c r="AJ9" s="23">
        <f t="shared" si="6"/>
        <v>5.2</v>
      </c>
      <c r="AK9" s="28">
        <f t="shared" si="7"/>
        <v>1.8</v>
      </c>
      <c r="AL9" s="30">
        <f t="shared" si="8"/>
        <v>0.9</v>
      </c>
    </row>
    <row r="10" spans="1:38" s="19" customFormat="1" x14ac:dyDescent="0.3">
      <c r="A10" s="20" t="str">
        <f>'[1]Indicator Data'!A11</f>
        <v>Argentina</v>
      </c>
      <c r="B10" s="21">
        <f>ROUND(IF('[1]Indicator Data'!AL11="No data",IF((0.1022*LN('[1]Indicator Data'!BZ11)-0.1711)&gt;B$4,0,IF((0.1022*LN('[1]Indicator Data'!BZ11)-0.1711)&lt;B$3,10,(B$4-(0.1022*LN('[1]Indicator Data'!BZ11)-0.1711))/(B$4-B$3)*10)),IF('[1]Indicator Data'!AL11&gt;B$4,0,IF('[1]Indicator Data'!AL11&lt;B$3,10,(B$4-'[1]Indicator Data'!AL11)/(B$4-B$3)*10))),1)</f>
        <v>1.1000000000000001</v>
      </c>
      <c r="C10" s="22" t="str">
        <f>IF('[1]Indicator Data'!AM11="No data","x",ROUND((IF(LOG('[1]Indicator Data'!AM11*1000)&gt;C$4,10,IF(LOG('[1]Indicator Data'!AM11*1000)&lt;C$3,0,10-(C$4-LOG('[1]Indicator Data'!AM11*1000))/(C$4-C$3)*10))),1))</f>
        <v>x</v>
      </c>
      <c r="D10" s="23">
        <f t="shared" si="9"/>
        <v>1.1000000000000001</v>
      </c>
      <c r="E10" s="22">
        <f>IF('[1]Indicator Data'!AZ11="No data","x",ROUND(IF('[1]Indicator Data'!AZ11&gt;E$4,10,IF('[1]Indicator Data'!AZ11&lt;E$3,0,10-(E$4-'[1]Indicator Data'!AZ11)/(E$4-E$3)*10)),1))</f>
        <v>4.4000000000000004</v>
      </c>
      <c r="F10" s="22">
        <f>IF('[1]Indicator Data'!BA11="No data","x",ROUND(IF('[1]Indicator Data'!BA11&gt;F$4,10,IF('[1]Indicator Data'!BA11&lt;F$3,0,10-(F$4-'[1]Indicator Data'!BA11)/(F$4-F$3)*10)),1))</f>
        <v>4.5</v>
      </c>
      <c r="G10" s="23">
        <f t="shared" si="10"/>
        <v>4.5</v>
      </c>
      <c r="H10" s="24">
        <f>SUM(IF('[1]Indicator Data'!AN11=0,0,'[1]Indicator Data'!AN11),SUM('[1]Indicator Data'!AO11:AP11))</f>
        <v>-111.60733500000001</v>
      </c>
      <c r="I10" s="24">
        <f>H10/'[1]Indicator Data'!CA11*1000000</f>
        <v>-2.4694195433347681</v>
      </c>
      <c r="J10" s="22">
        <f t="shared" si="0"/>
        <v>0</v>
      </c>
      <c r="K10" s="22">
        <f>IF('[1]Indicator Data'!AQ11="No data","x",ROUND(IF('[1]Indicator Data'!AQ11&gt;K$4,10,IF('[1]Indicator Data'!AQ11&lt;K$3,0,10-(K$4-'[1]Indicator Data'!AQ11)/(K$4-K$3)*10)),1))</f>
        <v>0</v>
      </c>
      <c r="L10" s="22">
        <f>IF('[1]Indicator Data'!AR11="No data","x",IF('[1]Indicator Data'!AR11=0,0,ROUND(IF('[1]Indicator Data'!AR11&gt;L$4,10,IF('[1]Indicator Data'!AR11&lt;L$3,0,10-(L$4-'[1]Indicator Data'!AR11)/(L$4-L$3)*10)),1)))</f>
        <v>0.1</v>
      </c>
      <c r="M10" s="23">
        <f t="shared" si="11"/>
        <v>0</v>
      </c>
      <c r="N10" s="25">
        <f t="shared" si="12"/>
        <v>1.7</v>
      </c>
      <c r="O10" s="26">
        <f>IF(AND('[1]Indicator Data'!BE11="No data",'[1]Indicator Data'!BF11="No data"),0,SUM('[1]Indicator Data'!BE11:BG11)/1000)</f>
        <v>184.88499999999999</v>
      </c>
      <c r="P10" s="22">
        <f t="shared" si="1"/>
        <v>7.6</v>
      </c>
      <c r="Q10" s="27">
        <f>O10*1000/'[1]Indicator Data'!CA11</f>
        <v>4.0907583024847654E-3</v>
      </c>
      <c r="R10" s="22">
        <f t="shared" si="2"/>
        <v>4.5</v>
      </c>
      <c r="S10" s="28">
        <f t="shared" si="13"/>
        <v>6.1</v>
      </c>
      <c r="T10" s="22">
        <f>IF('[1]Indicator Data'!AV11="No data","x",ROUND(IF('[1]Indicator Data'!AV11&gt;T$4,10,IF('[1]Indicator Data'!AV11&lt;T$3,0,10-(T$4-'[1]Indicator Data'!AV11)/(T$4-T$3)*10)),1))</f>
        <v>0.8</v>
      </c>
      <c r="U10" s="22">
        <f>IF('[1]Indicator Data'!AW11="No data","x",IF('[1]Indicator Data'!AW11=0,0,ROUND(IF('[1]Indicator Data'!AW11&gt;U$4,10,IF('[1]Indicator Data'!AW11&lt;U$3,0,10-(U$4-'[1]Indicator Data'!AW11)/(U$4-U$3)*10)),1)))</f>
        <v>0.8</v>
      </c>
      <c r="V10" s="22">
        <f t="shared" si="14"/>
        <v>0.8</v>
      </c>
      <c r="W10" s="22">
        <f>IF('[1]Indicator Data'!AU11="No data","x",ROUND(IF('[1]Indicator Data'!AU11&gt;W$4,10,IF('[1]Indicator Data'!AU11&lt;W$3,0,10-(W$4-'[1]Indicator Data'!AU11)/(W$4-W$3)*10)),1))</f>
        <v>0.5</v>
      </c>
      <c r="X10" s="22" t="str">
        <f>IF('[1]Indicator Data'!AX11="No data","x",ROUND(IF('[1]Indicator Data'!AX11&gt;X$4,10,IF('[1]Indicator Data'!AX11&lt;X$3,0,10-(X$4-'[1]Indicator Data'!AX11)/(X$4-X$3)*10)),1))</f>
        <v>x</v>
      </c>
      <c r="Y10" s="27">
        <f>IF('[1]Indicator Data'!AY11="No data","x",IF(('[1]Indicator Data'!AY11/'[1]Indicator Data'!CA11)&gt;1,1,IF('[1]Indicator Data'!AY11&gt;'[1]Indicator Data'!AY11,1,'[1]Indicator Data'!AY11/'[1]Indicator Data'!CA11)))</f>
        <v>3.5573456343056123E-3</v>
      </c>
      <c r="Z10" s="22">
        <f t="shared" si="3"/>
        <v>0</v>
      </c>
      <c r="AA10" s="23">
        <f t="shared" si="4"/>
        <v>0.4</v>
      </c>
      <c r="AB10" s="22">
        <f>IF('[1]Indicator Data'!AS11="No data","x",ROUND(IF('[1]Indicator Data'!AS11&gt;AB$4,10,IF('[1]Indicator Data'!AS11&lt;AB$3,0,10-(AB$4-'[1]Indicator Data'!AS11)/(AB$4-AB$3)*10)),1))</f>
        <v>0.7</v>
      </c>
      <c r="AC10" s="22">
        <f>IF('[1]Indicator Data'!AT11="No data","x",ROUND(IF('[1]Indicator Data'!AT11&gt;AC$4,10,IF('[1]Indicator Data'!AT11&lt;AC$3,0,10-(AC$4-'[1]Indicator Data'!AT11)/(AC$4-AC$3)*10)),1))</f>
        <v>0.4</v>
      </c>
      <c r="AD10" s="23">
        <f t="shared" si="15"/>
        <v>0.6</v>
      </c>
      <c r="AE10" s="26">
        <f>('[1]Indicator Data'!BD11+'[1]Indicator Data'!BC11*0.5+'[1]Indicator Data'!BB11*0.25)/1000</f>
        <v>22.33175</v>
      </c>
      <c r="AF10" s="29">
        <f>AE10*1000/'[1]Indicator Data'!CA11</f>
        <v>4.9411142992408341E-4</v>
      </c>
      <c r="AG10" s="23">
        <f t="shared" si="5"/>
        <v>0</v>
      </c>
      <c r="AH10" s="22">
        <f>IF('[1]Indicator Data'!BH11="No data","x",ROUND(IF('[1]Indicator Data'!BH11&lt;$AH$3,10,IF('[1]Indicator Data'!BH11&gt;$AH$4,0,($AH$4-'[1]Indicator Data'!BH11)/($AH$4-$AH$3)*10)),1))</f>
        <v>1.9</v>
      </c>
      <c r="AI10" s="22">
        <f>IF('[1]Indicator Data'!BI11="No data","x",ROUND(IF('[1]Indicator Data'!BI11&gt;$AI$4,10,IF('[1]Indicator Data'!BI11&lt;$AI$3,0,10-($AI$4-'[1]Indicator Data'!BI11)/($AI$4-$AI$3)*10)),1))</f>
        <v>0</v>
      </c>
      <c r="AJ10" s="23">
        <f t="shared" si="6"/>
        <v>1</v>
      </c>
      <c r="AK10" s="28">
        <f t="shared" si="7"/>
        <v>0.5</v>
      </c>
      <c r="AL10" s="30">
        <f t="shared" si="8"/>
        <v>3.8</v>
      </c>
    </row>
    <row r="11" spans="1:38" s="19" customFormat="1" x14ac:dyDescent="0.3">
      <c r="A11" s="20" t="str">
        <f>'[1]Indicator Data'!A12</f>
        <v>Armenia</v>
      </c>
      <c r="B11" s="21">
        <f>ROUND(IF('[1]Indicator Data'!AL12="No data",IF((0.1022*LN('[1]Indicator Data'!BZ12)-0.1711)&gt;B$4,0,IF((0.1022*LN('[1]Indicator Data'!BZ12)-0.1711)&lt;B$3,10,(B$4-(0.1022*LN('[1]Indicator Data'!BZ12)-0.1711))/(B$4-B$3)*10)),IF('[1]Indicator Data'!AL12&gt;B$4,0,IF('[1]Indicator Data'!AL12&lt;B$3,10,(B$4-'[1]Indicator Data'!AL12)/(B$4-B$3)*10))),1)</f>
        <v>2.5</v>
      </c>
      <c r="C11" s="22">
        <f>IF('[1]Indicator Data'!AM12="No data","x",ROUND((IF(LOG('[1]Indicator Data'!AM12*1000)&gt;C$4,10,IF(LOG('[1]Indicator Data'!AM12*1000)&lt;C$3,0,10-(C$4-LOG('[1]Indicator Data'!AM12*1000))/(C$4-C$3)*10))),1))</f>
        <v>0</v>
      </c>
      <c r="D11" s="23">
        <f t="shared" si="9"/>
        <v>1.3</v>
      </c>
      <c r="E11" s="22">
        <f>IF('[1]Indicator Data'!AZ12="No data","x",ROUND(IF('[1]Indicator Data'!AZ12&gt;E$4,10,IF('[1]Indicator Data'!AZ12&lt;E$3,0,10-(E$4-'[1]Indicator Data'!AZ12)/(E$4-E$3)*10)),1))</f>
        <v>3.3</v>
      </c>
      <c r="F11" s="22">
        <f>IF('[1]Indicator Data'!BA12="No data","x",ROUND(IF('[1]Indicator Data'!BA12&gt;F$4,10,IF('[1]Indicator Data'!BA12&lt;F$3,0,10-(F$4-'[1]Indicator Data'!BA12)/(F$4-F$3)*10)),1))</f>
        <v>1.2</v>
      </c>
      <c r="G11" s="23">
        <f t="shared" si="10"/>
        <v>2.2999999999999998</v>
      </c>
      <c r="H11" s="24">
        <f>SUM(IF('[1]Indicator Data'!AN12=0,0,'[1]Indicator Data'!AN12),SUM('[1]Indicator Data'!AO12:AP12))</f>
        <v>267.80868099999998</v>
      </c>
      <c r="I11" s="24">
        <f>H11/'[1]Indicator Data'!CA12*1000000</f>
        <v>90.377162586552387</v>
      </c>
      <c r="J11" s="22">
        <f t="shared" si="0"/>
        <v>1.8</v>
      </c>
      <c r="K11" s="22">
        <f>IF('[1]Indicator Data'!AQ12="No data","x",ROUND(IF('[1]Indicator Data'!AQ12&gt;K$4,10,IF('[1]Indicator Data'!AQ12&lt;K$3,0,10-(K$4-'[1]Indicator Data'!AQ12)/(K$4-K$3)*10)),1))</f>
        <v>2</v>
      </c>
      <c r="L11" s="22">
        <f>IF('[1]Indicator Data'!AR12="No data","x",IF('[1]Indicator Data'!AR12=0,0,ROUND(IF('[1]Indicator Data'!AR12&gt;L$4,10,IF('[1]Indicator Data'!AR12&lt;L$3,0,10-(L$4-'[1]Indicator Data'!AR12)/(L$4-L$3)*10)),1)))</f>
        <v>3.5</v>
      </c>
      <c r="M11" s="23">
        <f t="shared" si="11"/>
        <v>2.4</v>
      </c>
      <c r="N11" s="25">
        <f t="shared" si="12"/>
        <v>1.8</v>
      </c>
      <c r="O11" s="26">
        <f>IF(AND('[1]Indicator Data'!BE12="No data",'[1]Indicator Data'!BF12="No data"),0,SUM('[1]Indicator Data'!BE12:BG12)/1000)</f>
        <v>198.71100000000001</v>
      </c>
      <c r="P11" s="22">
        <f t="shared" si="1"/>
        <v>7.7</v>
      </c>
      <c r="Q11" s="27">
        <f>O11*1000/'[1]Indicator Data'!CA12</f>
        <v>6.705882829368183E-2</v>
      </c>
      <c r="R11" s="22">
        <f t="shared" si="2"/>
        <v>9</v>
      </c>
      <c r="S11" s="28">
        <f t="shared" si="13"/>
        <v>8.4</v>
      </c>
      <c r="T11" s="22">
        <f>IF('[1]Indicator Data'!AV12="No data","x",ROUND(IF('[1]Indicator Data'!AV12&gt;T$4,10,IF('[1]Indicator Data'!AV12&lt;T$3,0,10-(T$4-'[1]Indicator Data'!AV12)/(T$4-T$3)*10)),1))</f>
        <v>0.4</v>
      </c>
      <c r="U11" s="22">
        <f>IF('[1]Indicator Data'!AW12="No data","x",IF('[1]Indicator Data'!AW12=0,0,ROUND(IF('[1]Indicator Data'!AW12&gt;U$4,10,IF('[1]Indicator Data'!AW12&lt;U$3,0,10-(U$4-'[1]Indicator Data'!AW12)/(U$4-U$3)*10)),1)))</f>
        <v>0.3</v>
      </c>
      <c r="V11" s="22">
        <f t="shared" si="14"/>
        <v>0.35</v>
      </c>
      <c r="W11" s="22">
        <f>IF('[1]Indicator Data'!AU12="No data","x",ROUND(IF('[1]Indicator Data'!AU12&gt;W$4,10,IF('[1]Indicator Data'!AU12&lt;W$3,0,10-(W$4-'[1]Indicator Data'!AU12)/(W$4-W$3)*10)),1))</f>
        <v>0.5</v>
      </c>
      <c r="X11" s="22" t="str">
        <f>IF('[1]Indicator Data'!AX12="No data","x",ROUND(IF('[1]Indicator Data'!AX12&gt;X$4,10,IF('[1]Indicator Data'!AX12&lt;X$3,0,10-(X$4-'[1]Indicator Data'!AX12)/(X$4-X$3)*10)),1))</f>
        <v>x</v>
      </c>
      <c r="Y11" s="27">
        <f>IF('[1]Indicator Data'!AY12="No data","x",IF(('[1]Indicator Data'!AY12/'[1]Indicator Data'!CA12)&gt;1,1,IF('[1]Indicator Data'!AY12&gt;'[1]Indicator Data'!AY12,1,'[1]Indicator Data'!AY12/'[1]Indicator Data'!CA12)))</f>
        <v>5.7369752101926474E-6</v>
      </c>
      <c r="Z11" s="22">
        <f t="shared" si="3"/>
        <v>0</v>
      </c>
      <c r="AA11" s="23">
        <f t="shared" si="4"/>
        <v>0.3</v>
      </c>
      <c r="AB11" s="22">
        <f>IF('[1]Indicator Data'!AS12="No data","x",ROUND(IF('[1]Indicator Data'!AS12&gt;AB$4,10,IF('[1]Indicator Data'!AS12&lt;AB$3,0,10-(AB$4-'[1]Indicator Data'!AS12)/(AB$4-AB$3)*10)),1))</f>
        <v>0.9</v>
      </c>
      <c r="AC11" s="22">
        <f>IF('[1]Indicator Data'!AT12="No data","x",ROUND(IF('[1]Indicator Data'!AT12&gt;AC$4,10,IF('[1]Indicator Data'!AT12&lt;AC$3,0,10-(AC$4-'[1]Indicator Data'!AT12)/(AC$4-AC$3)*10)),1))</f>
        <v>0.6</v>
      </c>
      <c r="AD11" s="23">
        <f t="shared" si="15"/>
        <v>0.8</v>
      </c>
      <c r="AE11" s="26">
        <f>('[1]Indicator Data'!BD12+'[1]Indicator Data'!BC12*0.5+'[1]Indicator Data'!BB12*0.25)/1000</f>
        <v>4.343</v>
      </c>
      <c r="AF11" s="29">
        <f>AE11*1000/'[1]Indicator Data'!CA12</f>
        <v>1.4656284316392158E-3</v>
      </c>
      <c r="AG11" s="23">
        <f t="shared" si="5"/>
        <v>0.1</v>
      </c>
      <c r="AH11" s="22">
        <f>IF('[1]Indicator Data'!BH12="No data","x",ROUND(IF('[1]Indicator Data'!BH12&lt;$AH$3,10,IF('[1]Indicator Data'!BH12&gt;$AH$4,0,($AH$4-'[1]Indicator Data'!BH12)/($AH$4-$AH$3)*10)),1))</f>
        <v>3.5</v>
      </c>
      <c r="AI11" s="22">
        <f>IF('[1]Indicator Data'!BI12="No data","x",ROUND(IF('[1]Indicator Data'!BI12&gt;$AI$4,10,IF('[1]Indicator Data'!BI12&lt;$AI$3,0,10-($AI$4-'[1]Indicator Data'!BI12)/($AI$4-$AI$3)*10)),1))</f>
        <v>0</v>
      </c>
      <c r="AJ11" s="23">
        <f t="shared" si="6"/>
        <v>1.8</v>
      </c>
      <c r="AK11" s="28">
        <f t="shared" si="7"/>
        <v>0.8</v>
      </c>
      <c r="AL11" s="30">
        <f t="shared" si="8"/>
        <v>5.8</v>
      </c>
    </row>
    <row r="12" spans="1:38" s="19" customFormat="1" x14ac:dyDescent="0.3">
      <c r="A12" s="20" t="str">
        <f>'[1]Indicator Data'!A13</f>
        <v>Australia</v>
      </c>
      <c r="B12" s="21">
        <f>ROUND(IF('[1]Indicator Data'!AL13="No data",IF((0.1022*LN('[1]Indicator Data'!BZ13)-0.1711)&gt;B$4,0,IF((0.1022*LN('[1]Indicator Data'!BZ13)-0.1711)&lt;B$3,10,(B$4-(0.1022*LN('[1]Indicator Data'!BZ13)-0.1711))/(B$4-B$3)*10)),IF('[1]Indicator Data'!AL13&gt;B$4,0,IF('[1]Indicator Data'!AL13&lt;B$3,10,(B$4-'[1]Indicator Data'!AL13)/(B$4-B$3)*10))),1)</f>
        <v>0</v>
      </c>
      <c r="C12" s="22" t="str">
        <f>IF('[1]Indicator Data'!AM13="No data","x",ROUND((IF(LOG('[1]Indicator Data'!AM13*1000)&gt;C$4,10,IF(LOG('[1]Indicator Data'!AM13*1000)&lt;C$3,0,10-(C$4-LOG('[1]Indicator Data'!AM13*1000))/(C$4-C$3)*10))),1))</f>
        <v>x</v>
      </c>
      <c r="D12" s="23">
        <f t="shared" si="9"/>
        <v>0</v>
      </c>
      <c r="E12" s="22">
        <f>IF('[1]Indicator Data'!AZ13="No data","x",ROUND(IF('[1]Indicator Data'!AZ13&gt;E$4,10,IF('[1]Indicator Data'!AZ13&lt;E$3,0,10-(E$4-'[1]Indicator Data'!AZ13)/(E$4-E$3)*10)),1))</f>
        <v>1.3</v>
      </c>
      <c r="F12" s="22">
        <f>IF('[1]Indicator Data'!BA13="No data","x",ROUND(IF('[1]Indicator Data'!BA13&gt;F$4,10,IF('[1]Indicator Data'!BA13&lt;F$3,0,10-(F$4-'[1]Indicator Data'!BA13)/(F$4-F$3)*10)),1))</f>
        <v>2.4</v>
      </c>
      <c r="G12" s="23">
        <f t="shared" si="10"/>
        <v>1.9</v>
      </c>
      <c r="H12" s="24">
        <f>SUM(IF('[1]Indicator Data'!AN13=0,0,'[1]Indicator Data'!AN13),SUM('[1]Indicator Data'!AO13:AP13))</f>
        <v>-7.2128509999999997</v>
      </c>
      <c r="I12" s="24">
        <f>H12/'[1]Indicator Data'!CA13*1000000</f>
        <v>-0.28285822196582017</v>
      </c>
      <c r="J12" s="22">
        <f t="shared" si="0"/>
        <v>0</v>
      </c>
      <c r="K12" s="22" t="str">
        <f>IF('[1]Indicator Data'!AQ13="No data","x",ROUND(IF('[1]Indicator Data'!AQ13&gt;K$4,10,IF('[1]Indicator Data'!AQ13&lt;K$3,0,10-(K$4-'[1]Indicator Data'!AQ13)/(K$4-K$3)*10)),1))</f>
        <v>x</v>
      </c>
      <c r="L12" s="22">
        <f>IF('[1]Indicator Data'!AR13="No data","x",IF('[1]Indicator Data'!AR13=0,0,ROUND(IF('[1]Indicator Data'!AR13&gt;L$4,10,IF('[1]Indicator Data'!AR13&lt;L$3,0,10-(L$4-'[1]Indicator Data'!AR13)/(L$4-L$3)*10)),1)))</f>
        <v>0</v>
      </c>
      <c r="M12" s="23">
        <f t="shared" si="11"/>
        <v>0</v>
      </c>
      <c r="N12" s="25">
        <f t="shared" si="12"/>
        <v>0.5</v>
      </c>
      <c r="O12" s="26">
        <f>IF(AND('[1]Indicator Data'!BE13="No data",'[1]Indicator Data'!BF13="No data"),0,SUM('[1]Indicator Data'!BE13:BG13)/1000)</f>
        <v>138.25200000000001</v>
      </c>
      <c r="P12" s="22">
        <f t="shared" si="1"/>
        <v>7.1</v>
      </c>
      <c r="Q12" s="27">
        <f>O12*1000/'[1]Indicator Data'!CA13</f>
        <v>5.4216723599612091E-3</v>
      </c>
      <c r="R12" s="22">
        <f t="shared" si="2"/>
        <v>4.8</v>
      </c>
      <c r="S12" s="28">
        <f t="shared" si="13"/>
        <v>6</v>
      </c>
      <c r="T12" s="22">
        <f>IF('[1]Indicator Data'!AV13="No data","x",ROUND(IF('[1]Indicator Data'!AV13&gt;T$4,10,IF('[1]Indicator Data'!AV13&lt;T$3,0,10-(T$4-'[1]Indicator Data'!AV13)/(T$4-T$3)*10)),1))</f>
        <v>0.2</v>
      </c>
      <c r="U12" s="22">
        <f>IF('[1]Indicator Data'!AW13="No data","x",IF('[1]Indicator Data'!AW13=0,0,ROUND(IF('[1]Indicator Data'!AW13&gt;U$4,10,IF('[1]Indicator Data'!AW13&lt;U$3,0,10-(U$4-'[1]Indicator Data'!AW13)/(U$4-U$3)*10)),1)))</f>
        <v>0.2</v>
      </c>
      <c r="V12" s="22">
        <f t="shared" si="14"/>
        <v>0.2</v>
      </c>
      <c r="W12" s="22">
        <f>IF('[1]Indicator Data'!AU13="No data","x",ROUND(IF('[1]Indicator Data'!AU13&gt;W$4,10,IF('[1]Indicator Data'!AU13&lt;W$3,0,10-(W$4-'[1]Indicator Data'!AU13)/(W$4-W$3)*10)),1))</f>
        <v>0.1</v>
      </c>
      <c r="X12" s="22" t="str">
        <f>IF('[1]Indicator Data'!AX13="No data","x",ROUND(IF('[1]Indicator Data'!AX13&gt;X$4,10,IF('[1]Indicator Data'!AX13&lt;X$3,0,10-(X$4-'[1]Indicator Data'!AX13)/(X$4-X$3)*10)),1))</f>
        <v>x</v>
      </c>
      <c r="Y12" s="27">
        <f>IF('[1]Indicator Data'!AY13="No data","x",IF(('[1]Indicator Data'!AY13/'[1]Indicator Data'!CA13)&gt;1,1,IF('[1]Indicator Data'!AY13&gt;'[1]Indicator Data'!AY13,1,'[1]Indicator Data'!AY13/'[1]Indicator Data'!CA13)))</f>
        <v>5.3725740916202704E-4</v>
      </c>
      <c r="Z12" s="22">
        <f t="shared" si="3"/>
        <v>0</v>
      </c>
      <c r="AA12" s="23">
        <f t="shared" si="4"/>
        <v>0.1</v>
      </c>
      <c r="AB12" s="22">
        <f>IF('[1]Indicator Data'!AS13="No data","x",ROUND(IF('[1]Indicator Data'!AS13&gt;AB$4,10,IF('[1]Indicator Data'!AS13&lt;AB$3,0,10-(AB$4-'[1]Indicator Data'!AS13)/(AB$4-AB$3)*10)),1))</f>
        <v>0.3</v>
      </c>
      <c r="AC12" s="22" t="str">
        <f>IF('[1]Indicator Data'!AT13="No data","x",ROUND(IF('[1]Indicator Data'!AT13&gt;AC$4,10,IF('[1]Indicator Data'!AT13&lt;AC$3,0,10-(AC$4-'[1]Indicator Data'!AT13)/(AC$4-AC$3)*10)),1))</f>
        <v>x</v>
      </c>
      <c r="AD12" s="23">
        <f t="shared" si="15"/>
        <v>0.3</v>
      </c>
      <c r="AE12" s="26">
        <f>('[1]Indicator Data'!BD13+'[1]Indicator Data'!BC13*0.5+'[1]Indicator Data'!BB13*0.25)/1000</f>
        <v>19.970500000000001</v>
      </c>
      <c r="AF12" s="29">
        <f>AE12*1000/'[1]Indicator Data'!CA13</f>
        <v>7.8316051749417965E-4</v>
      </c>
      <c r="AG12" s="23">
        <f t="shared" si="5"/>
        <v>0.1</v>
      </c>
      <c r="AH12" s="22">
        <f>IF('[1]Indicator Data'!BH13="No data","x",ROUND(IF('[1]Indicator Data'!BH13&lt;$AH$3,10,IF('[1]Indicator Data'!BH13&gt;$AH$4,0,($AH$4-'[1]Indicator Data'!BH13)/($AH$4-$AH$3)*10)),1))</f>
        <v>1.9</v>
      </c>
      <c r="AI12" s="22">
        <f>IF('[1]Indicator Data'!BI13="No data","x",ROUND(IF('[1]Indicator Data'!BI13&gt;$AI$4,10,IF('[1]Indicator Data'!BI13&lt;$AI$3,0,10-($AI$4-'[1]Indicator Data'!BI13)/($AI$4-$AI$3)*10)),1))</f>
        <v>0</v>
      </c>
      <c r="AJ12" s="23">
        <f t="shared" si="6"/>
        <v>1</v>
      </c>
      <c r="AK12" s="28">
        <f t="shared" si="7"/>
        <v>0.4</v>
      </c>
      <c r="AL12" s="30">
        <f t="shared" si="8"/>
        <v>3.7</v>
      </c>
    </row>
    <row r="13" spans="1:38" s="19" customFormat="1" x14ac:dyDescent="0.3">
      <c r="A13" s="20" t="str">
        <f>'[1]Indicator Data'!A14</f>
        <v>Austria</v>
      </c>
      <c r="B13" s="21">
        <f>ROUND(IF('[1]Indicator Data'!AL14="No data",IF((0.1022*LN('[1]Indicator Data'!BZ14)-0.1711)&gt;B$4,0,IF((0.1022*LN('[1]Indicator Data'!BZ14)-0.1711)&lt;B$3,10,(B$4-(0.1022*LN('[1]Indicator Data'!BZ14)-0.1711))/(B$4-B$3)*10)),IF('[1]Indicator Data'!AL14&gt;B$4,0,IF('[1]Indicator Data'!AL14&lt;B$3,10,(B$4-'[1]Indicator Data'!AL14)/(B$4-B$3)*10))),1)</f>
        <v>0</v>
      </c>
      <c r="C13" s="22" t="str">
        <f>IF('[1]Indicator Data'!AM14="No data","x",ROUND((IF(LOG('[1]Indicator Data'!AM14*1000)&gt;C$4,10,IF(LOG('[1]Indicator Data'!AM14*1000)&lt;C$3,0,10-(C$4-LOG('[1]Indicator Data'!AM14*1000))/(C$4-C$3)*10))),1))</f>
        <v>x</v>
      </c>
      <c r="D13" s="23">
        <f t="shared" si="9"/>
        <v>0</v>
      </c>
      <c r="E13" s="22">
        <f>IF('[1]Indicator Data'!AZ14="No data","x",ROUND(IF('[1]Indicator Data'!AZ14&gt;E$4,10,IF('[1]Indicator Data'!AZ14&lt;E$3,0,10-(E$4-'[1]Indicator Data'!AZ14)/(E$4-E$3)*10)),1))</f>
        <v>0.9</v>
      </c>
      <c r="F13" s="22">
        <f>IF('[1]Indicator Data'!BA14="No data","x",ROUND(IF('[1]Indicator Data'!BA14&gt;F$4,10,IF('[1]Indicator Data'!BA14&lt;F$3,0,10-(F$4-'[1]Indicator Data'!BA14)/(F$4-F$3)*10)),1))</f>
        <v>1.4</v>
      </c>
      <c r="G13" s="23">
        <f t="shared" si="10"/>
        <v>1.2</v>
      </c>
      <c r="H13" s="24">
        <f>SUM(IF('[1]Indicator Data'!AN14=0,0,'[1]Indicator Data'!AN14),SUM('[1]Indicator Data'!AO14:AP14))</f>
        <v>0</v>
      </c>
      <c r="I13" s="24">
        <f>H13/'[1]Indicator Data'!CA14*1000000</f>
        <v>0</v>
      </c>
      <c r="J13" s="22">
        <f t="shared" si="0"/>
        <v>0</v>
      </c>
      <c r="K13" s="22" t="str">
        <f>IF('[1]Indicator Data'!AQ14="No data","x",ROUND(IF('[1]Indicator Data'!AQ14&gt;K$4,10,IF('[1]Indicator Data'!AQ14&lt;K$3,0,10-(K$4-'[1]Indicator Data'!AQ14)/(K$4-K$3)*10)),1))</f>
        <v>x</v>
      </c>
      <c r="L13" s="22">
        <f>IF('[1]Indicator Data'!AR14="No data","x",IF('[1]Indicator Data'!AR14=0,0,ROUND(IF('[1]Indicator Data'!AR14&gt;L$4,10,IF('[1]Indicator Data'!AR14&lt;L$3,0,10-(L$4-'[1]Indicator Data'!AR14)/(L$4-L$3)*10)),1)))</f>
        <v>0.2</v>
      </c>
      <c r="M13" s="23">
        <f t="shared" si="11"/>
        <v>0.1</v>
      </c>
      <c r="N13" s="25">
        <f t="shared" si="12"/>
        <v>0.3</v>
      </c>
      <c r="O13" s="26">
        <f>IF(AND('[1]Indicator Data'!BE14="No data",'[1]Indicator Data'!BF14="No data"),0,SUM('[1]Indicator Data'!BE14:BG14)/1000)</f>
        <v>162.57599999999999</v>
      </c>
      <c r="P13" s="22">
        <f t="shared" si="1"/>
        <v>7.4</v>
      </c>
      <c r="Q13" s="27">
        <f>O13*1000/'[1]Indicator Data'!CA14</f>
        <v>1.8051163616983477E-2</v>
      </c>
      <c r="R13" s="22">
        <f t="shared" si="2"/>
        <v>6.5</v>
      </c>
      <c r="S13" s="28">
        <f t="shared" si="13"/>
        <v>7</v>
      </c>
      <c r="T13" s="22" t="str">
        <f>IF('[1]Indicator Data'!AV14="No data","x",ROUND(IF('[1]Indicator Data'!AV14&gt;T$4,10,IF('[1]Indicator Data'!AV14&lt;T$3,0,10-(T$4-'[1]Indicator Data'!AV14)/(T$4-T$3)*10)),1))</f>
        <v>x</v>
      </c>
      <c r="U13" s="22" t="str">
        <f>IF('[1]Indicator Data'!AW14="No data","x",IF('[1]Indicator Data'!AW14=0,0,ROUND(IF('[1]Indicator Data'!AW14&gt;U$4,10,IF('[1]Indicator Data'!AW14&lt;U$3,0,10-(U$4-'[1]Indicator Data'!AW14)/(U$4-U$3)*10)),1)))</f>
        <v>x</v>
      </c>
      <c r="V13" s="22" t="str">
        <f t="shared" si="14"/>
        <v>x</v>
      </c>
      <c r="W13" s="22">
        <f>IF('[1]Indicator Data'!AU14="No data","x",ROUND(IF('[1]Indicator Data'!AU14&gt;W$4,10,IF('[1]Indicator Data'!AU14&lt;W$3,0,10-(W$4-'[1]Indicator Data'!AU14)/(W$4-W$3)*10)),1))</f>
        <v>0.1</v>
      </c>
      <c r="X13" s="22" t="str">
        <f>IF('[1]Indicator Data'!AX14="No data","x",ROUND(IF('[1]Indicator Data'!AX14&gt;X$4,10,IF('[1]Indicator Data'!AX14&lt;X$3,0,10-(X$4-'[1]Indicator Data'!AX14)/(X$4-X$3)*10)),1))</f>
        <v>x</v>
      </c>
      <c r="Y13" s="27">
        <f>IF('[1]Indicator Data'!AY14="No data","x",IF(('[1]Indicator Data'!AY14/'[1]Indicator Data'!CA14)&gt;1,1,IF('[1]Indicator Data'!AY14&gt;'[1]Indicator Data'!AY14,1,'[1]Indicator Data'!AY14/'[1]Indicator Data'!CA14)))</f>
        <v>3.2199324924498135E-6</v>
      </c>
      <c r="Z13" s="22">
        <f t="shared" si="3"/>
        <v>0</v>
      </c>
      <c r="AA13" s="23">
        <f t="shared" si="4"/>
        <v>0.1</v>
      </c>
      <c r="AB13" s="22">
        <f>IF('[1]Indicator Data'!AS14="No data","x",ROUND(IF('[1]Indicator Data'!AS14&gt;AB$4,10,IF('[1]Indicator Data'!AS14&lt;AB$3,0,10-(AB$4-'[1]Indicator Data'!AS14)/(AB$4-AB$3)*10)),1))</f>
        <v>0.3</v>
      </c>
      <c r="AC13" s="22" t="str">
        <f>IF('[1]Indicator Data'!AT14="No data","x",ROUND(IF('[1]Indicator Data'!AT14&gt;AC$4,10,IF('[1]Indicator Data'!AT14&lt;AC$3,0,10-(AC$4-'[1]Indicator Data'!AT14)/(AC$4-AC$3)*10)),1))</f>
        <v>x</v>
      </c>
      <c r="AD13" s="23">
        <f t="shared" si="15"/>
        <v>0.3</v>
      </c>
      <c r="AE13" s="26">
        <f>('[1]Indicator Data'!BD14+'[1]Indicator Data'!BC14*0.5+'[1]Indicator Data'!BB14*0.25)/1000</f>
        <v>0</v>
      </c>
      <c r="AF13" s="29">
        <f>AE13*1000/'[1]Indicator Data'!CA14</f>
        <v>0</v>
      </c>
      <c r="AG13" s="23">
        <f t="shared" si="5"/>
        <v>0</v>
      </c>
      <c r="AH13" s="22">
        <f>IF('[1]Indicator Data'!BH14="No data","x",ROUND(IF('[1]Indicator Data'!BH14&lt;$AH$3,10,IF('[1]Indicator Data'!BH14&gt;$AH$4,0,($AH$4-'[1]Indicator Data'!BH14)/($AH$4-$AH$3)*10)),1))</f>
        <v>0.4</v>
      </c>
      <c r="AI13" s="22">
        <f>IF('[1]Indicator Data'!BI14="No data","x",ROUND(IF('[1]Indicator Data'!BI14&gt;$AI$4,10,IF('[1]Indicator Data'!BI14&lt;$AI$3,0,10-($AI$4-'[1]Indicator Data'!BI14)/($AI$4-$AI$3)*10)),1))</f>
        <v>0</v>
      </c>
      <c r="AJ13" s="23">
        <f t="shared" si="6"/>
        <v>0.2</v>
      </c>
      <c r="AK13" s="28">
        <f t="shared" si="7"/>
        <v>0.2</v>
      </c>
      <c r="AL13" s="30">
        <f t="shared" si="8"/>
        <v>4.4000000000000004</v>
      </c>
    </row>
    <row r="14" spans="1:38" s="19" customFormat="1" x14ac:dyDescent="0.3">
      <c r="A14" s="20" t="str">
        <f>'[1]Indicator Data'!A15</f>
        <v>Azerbaijan</v>
      </c>
      <c r="B14" s="21">
        <f>ROUND(IF('[1]Indicator Data'!AL15="No data",IF((0.1022*LN('[1]Indicator Data'!BZ15)-0.1711)&gt;B$4,0,IF((0.1022*LN('[1]Indicator Data'!BZ15)-0.1711)&lt;B$3,10,(B$4-(0.1022*LN('[1]Indicator Data'!BZ15)-0.1711))/(B$4-B$3)*10)),IF('[1]Indicator Data'!AL15&gt;B$4,0,IF('[1]Indicator Data'!AL15&lt;B$3,10,(B$4-'[1]Indicator Data'!AL15)/(B$4-B$3)*10))),1)</f>
        <v>2.9</v>
      </c>
      <c r="C14" s="22" t="str">
        <f>IF('[1]Indicator Data'!AM15="No data","x",ROUND((IF(LOG('[1]Indicator Data'!AM15*1000)&gt;C$4,10,IF(LOG('[1]Indicator Data'!AM15*1000)&lt;C$3,0,10-(C$4-LOG('[1]Indicator Data'!AM15*1000))/(C$4-C$3)*10))),1))</f>
        <v>x</v>
      </c>
      <c r="D14" s="23">
        <f t="shared" si="9"/>
        <v>2.9</v>
      </c>
      <c r="E14" s="22">
        <f>IF('[1]Indicator Data'!AZ15="No data","x",ROUND(IF('[1]Indicator Data'!AZ15&gt;E$4,10,IF('[1]Indicator Data'!AZ15&lt;E$3,0,10-(E$4-'[1]Indicator Data'!AZ15)/(E$4-E$3)*10)),1))</f>
        <v>4.3</v>
      </c>
      <c r="F14" s="22" t="str">
        <f>IF('[1]Indicator Data'!BA15="No data","x",ROUND(IF('[1]Indicator Data'!BA15&gt;F$4,10,IF('[1]Indicator Data'!BA15&lt;F$3,0,10-(F$4-'[1]Indicator Data'!BA15)/(F$4-F$3)*10)),1))</f>
        <v>x</v>
      </c>
      <c r="G14" s="23">
        <f t="shared" si="10"/>
        <v>4.3</v>
      </c>
      <c r="H14" s="24">
        <f>SUM(IF('[1]Indicator Data'!AN15=0,0,'[1]Indicator Data'!AN15),SUM('[1]Indicator Data'!AO15:AP15))</f>
        <v>247.05136200000001</v>
      </c>
      <c r="I14" s="24">
        <f>H14/'[1]Indicator Data'!CA15*1000000</f>
        <v>24.366022087595887</v>
      </c>
      <c r="J14" s="22">
        <f t="shared" si="0"/>
        <v>0.5</v>
      </c>
      <c r="K14" s="22">
        <f>IF('[1]Indicator Data'!AQ15="No data","x",ROUND(IF('[1]Indicator Data'!AQ15&gt;K$4,10,IF('[1]Indicator Data'!AQ15&lt;K$3,0,10-(K$4-'[1]Indicator Data'!AQ15)/(K$4-K$3)*10)),1))</f>
        <v>0.2</v>
      </c>
      <c r="L14" s="22">
        <f>IF('[1]Indicator Data'!AR15="No data","x",IF('[1]Indicator Data'!AR15=0,0,ROUND(IF('[1]Indicator Data'!AR15&gt;L$4,10,IF('[1]Indicator Data'!AR15&lt;L$3,0,10-(L$4-'[1]Indicator Data'!AR15)/(L$4-L$3)*10)),1)))</f>
        <v>1.1000000000000001</v>
      </c>
      <c r="M14" s="23">
        <f t="shared" si="11"/>
        <v>0.6</v>
      </c>
      <c r="N14" s="25">
        <f t="shared" si="12"/>
        <v>2.7</v>
      </c>
      <c r="O14" s="26">
        <f>IF(AND('[1]Indicator Data'!BE15="No data",'[1]Indicator Data'!BF15="No data"),0,SUM('[1]Indicator Data'!BE15:BG15)/1000)</f>
        <v>736.64700000000005</v>
      </c>
      <c r="P14" s="22">
        <f t="shared" si="1"/>
        <v>9.6</v>
      </c>
      <c r="Q14" s="27">
        <f>O14*1000/'[1]Indicator Data'!CA15</f>
        <v>7.2653544297243119E-2</v>
      </c>
      <c r="R14" s="22">
        <f t="shared" si="2"/>
        <v>9.1999999999999993</v>
      </c>
      <c r="S14" s="28">
        <f t="shared" si="13"/>
        <v>9.4</v>
      </c>
      <c r="T14" s="22">
        <f>IF('[1]Indicator Data'!AV15="No data","x",ROUND(IF('[1]Indicator Data'!AV15&gt;T$4,10,IF('[1]Indicator Data'!AV15&lt;T$3,0,10-(T$4-'[1]Indicator Data'!AV15)/(T$4-T$3)*10)),1))</f>
        <v>0.2</v>
      </c>
      <c r="U14" s="22">
        <f>IF('[1]Indicator Data'!AW15="No data","x",IF('[1]Indicator Data'!AW15=0,0,ROUND(IF('[1]Indicator Data'!AW15&gt;U$4,10,IF('[1]Indicator Data'!AW15&lt;U$3,0,10-(U$4-'[1]Indicator Data'!AW15)/(U$4-U$3)*10)),1)))</f>
        <v>0.3</v>
      </c>
      <c r="V14" s="22">
        <f t="shared" si="14"/>
        <v>0.25</v>
      </c>
      <c r="W14" s="22">
        <f>IF('[1]Indicator Data'!AU15="No data","x",ROUND(IF('[1]Indicator Data'!AU15&gt;W$4,10,IF('[1]Indicator Data'!AU15&lt;W$3,0,10-(W$4-'[1]Indicator Data'!AU15)/(W$4-W$3)*10)),1))</f>
        <v>1.1000000000000001</v>
      </c>
      <c r="X14" s="22" t="str">
        <f>IF('[1]Indicator Data'!AX15="No data","x",ROUND(IF('[1]Indicator Data'!AX15&gt;X$4,10,IF('[1]Indicator Data'!AX15&lt;X$3,0,10-(X$4-'[1]Indicator Data'!AX15)/(X$4-X$3)*10)),1))</f>
        <v>x</v>
      </c>
      <c r="Y14" s="27">
        <f>IF('[1]Indicator Data'!AY15="No data","x",IF(('[1]Indicator Data'!AY15/'[1]Indicator Data'!CA15)&gt;1,1,IF('[1]Indicator Data'!AY15&gt;'[1]Indicator Data'!AY15,1,'[1]Indicator Data'!AY15/'[1]Indicator Data'!CA15)))</f>
        <v>6.7658364709160257E-2</v>
      </c>
      <c r="Z14" s="22">
        <f t="shared" si="3"/>
        <v>0.8</v>
      </c>
      <c r="AA14" s="23">
        <f t="shared" si="4"/>
        <v>0.7</v>
      </c>
      <c r="AB14" s="22">
        <f>IF('[1]Indicator Data'!AS15="No data","x",ROUND(IF('[1]Indicator Data'!AS15&gt;AB$4,10,IF('[1]Indicator Data'!AS15&lt;AB$3,0,10-(AB$4-'[1]Indicator Data'!AS15)/(AB$4-AB$3)*10)),1))</f>
        <v>1.6</v>
      </c>
      <c r="AC14" s="22">
        <f>IF('[1]Indicator Data'!AT15="No data","x",ROUND(IF('[1]Indicator Data'!AT15&gt;AC$4,10,IF('[1]Indicator Data'!AT15&lt;AC$3,0,10-(AC$4-'[1]Indicator Data'!AT15)/(AC$4-AC$3)*10)),1))</f>
        <v>1.1000000000000001</v>
      </c>
      <c r="AD14" s="23">
        <f t="shared" si="15"/>
        <v>1.4</v>
      </c>
      <c r="AE14" s="26">
        <f>('[1]Indicator Data'!BD15+'[1]Indicator Data'!BC15*0.5+'[1]Indicator Data'!BB15*0.25)/1000</f>
        <v>0</v>
      </c>
      <c r="AF14" s="29">
        <f>AE14*1000/'[1]Indicator Data'!CA15</f>
        <v>0</v>
      </c>
      <c r="AG14" s="23">
        <f t="shared" si="5"/>
        <v>0</v>
      </c>
      <c r="AH14" s="22">
        <f>IF('[1]Indicator Data'!BH15="No data","x",ROUND(IF('[1]Indicator Data'!BH15&lt;$AH$3,10,IF('[1]Indicator Data'!BH15&gt;$AH$4,0,($AH$4-'[1]Indicator Data'!BH15)/($AH$4-$AH$3)*10)),1))</f>
        <v>2.5</v>
      </c>
      <c r="AI14" s="22">
        <f>IF('[1]Indicator Data'!BI15="No data","x",ROUND(IF('[1]Indicator Data'!BI15&gt;$AI$4,10,IF('[1]Indicator Data'!BI15&lt;$AI$3,0,10-($AI$4-'[1]Indicator Data'!BI15)/($AI$4-$AI$3)*10)),1))</f>
        <v>0</v>
      </c>
      <c r="AJ14" s="23">
        <f t="shared" si="6"/>
        <v>1.3</v>
      </c>
      <c r="AK14" s="28">
        <f t="shared" si="7"/>
        <v>0.9</v>
      </c>
      <c r="AL14" s="30">
        <f t="shared" si="8"/>
        <v>6.9</v>
      </c>
    </row>
    <row r="15" spans="1:38" s="19" customFormat="1" x14ac:dyDescent="0.3">
      <c r="A15" s="20" t="str">
        <f>'[1]Indicator Data'!A16</f>
        <v>Bahamas</v>
      </c>
      <c r="B15" s="21">
        <f>ROUND(IF('[1]Indicator Data'!AL16="No data",IF((0.1022*LN('[1]Indicator Data'!BZ16)-0.1711)&gt;B$4,0,IF((0.1022*LN('[1]Indicator Data'!BZ16)-0.1711)&lt;B$3,10,(B$4-(0.1022*LN('[1]Indicator Data'!BZ16)-0.1711))/(B$4-B$3)*10)),IF('[1]Indicator Data'!AL16&gt;B$4,0,IF('[1]Indicator Data'!AL16&lt;B$3,10,(B$4-'[1]Indicator Data'!AL16)/(B$4-B$3)*10))),1)</f>
        <v>1.7</v>
      </c>
      <c r="C15" s="22" t="str">
        <f>IF('[1]Indicator Data'!AM16="No data","x",ROUND((IF(LOG('[1]Indicator Data'!AM16*1000)&gt;C$4,10,IF(LOG('[1]Indicator Data'!AM16*1000)&lt;C$3,0,10-(C$4-LOG('[1]Indicator Data'!AM16*1000))/(C$4-C$3)*10))),1))</f>
        <v>x</v>
      </c>
      <c r="D15" s="23">
        <f t="shared" si="9"/>
        <v>1.7</v>
      </c>
      <c r="E15" s="22">
        <f>IF('[1]Indicator Data'!AZ16="No data","x",ROUND(IF('[1]Indicator Data'!AZ16&gt;E$4,10,IF('[1]Indicator Data'!AZ16&lt;E$3,0,10-(E$4-'[1]Indicator Data'!AZ16)/(E$4-E$3)*10)),1))</f>
        <v>4.5</v>
      </c>
      <c r="F15" s="22" t="str">
        <f>IF('[1]Indicator Data'!BA16="No data","x",ROUND(IF('[1]Indicator Data'!BA16&gt;F$4,10,IF('[1]Indicator Data'!BA16&lt;F$3,0,10-(F$4-'[1]Indicator Data'!BA16)/(F$4-F$3)*10)),1))</f>
        <v>x</v>
      </c>
      <c r="G15" s="23">
        <f t="shared" si="10"/>
        <v>4.5</v>
      </c>
      <c r="H15" s="24">
        <f>SUM(IF('[1]Indicator Data'!AN16=0,0,'[1]Indicator Data'!AN16),SUM('[1]Indicator Data'!AO16:AP16))</f>
        <v>35.199475999999997</v>
      </c>
      <c r="I15" s="24">
        <f>H15/'[1]Indicator Data'!CA16*1000000</f>
        <v>89.509612254862077</v>
      </c>
      <c r="J15" s="22">
        <f t="shared" si="0"/>
        <v>1.8</v>
      </c>
      <c r="K15" s="22" t="str">
        <f>IF('[1]Indicator Data'!AQ16="No data","x",ROUND(IF('[1]Indicator Data'!AQ16&gt;K$4,10,IF('[1]Indicator Data'!AQ16&lt;K$3,0,10-(K$4-'[1]Indicator Data'!AQ16)/(K$4-K$3)*10)),1))</f>
        <v>x</v>
      </c>
      <c r="L15" s="22" t="str">
        <f>IF('[1]Indicator Data'!AR16="No data","x",IF('[1]Indicator Data'!AR16=0,0,ROUND(IF('[1]Indicator Data'!AR16&gt;L$4,10,IF('[1]Indicator Data'!AR16&lt;L$3,0,10-(L$4-'[1]Indicator Data'!AR16)/(L$4-L$3)*10)),1)))</f>
        <v>x</v>
      </c>
      <c r="M15" s="23">
        <f t="shared" si="11"/>
        <v>1.8</v>
      </c>
      <c r="N15" s="25">
        <f t="shared" si="12"/>
        <v>2.4</v>
      </c>
      <c r="O15" s="26">
        <f>IF(AND('[1]Indicator Data'!BE16="No data",'[1]Indicator Data'!BF16="No data"),0,SUM('[1]Indicator Data'!BE16:BG16)/1000)</f>
        <v>3.7999999999999999E-2</v>
      </c>
      <c r="P15" s="22">
        <f t="shared" si="1"/>
        <v>0</v>
      </c>
      <c r="Q15" s="27">
        <f>O15*1000/'[1]Indicator Data'!CA16</f>
        <v>9.6631133534054843E-5</v>
      </c>
      <c r="R15" s="22">
        <f t="shared" si="2"/>
        <v>1.8</v>
      </c>
      <c r="S15" s="28">
        <f t="shared" si="13"/>
        <v>0.9</v>
      </c>
      <c r="T15" s="22" t="str">
        <f>IF('[1]Indicator Data'!AV16="No data","x",ROUND(IF('[1]Indicator Data'!AV16&gt;T$4,10,IF('[1]Indicator Data'!AV16&lt;T$3,0,10-(T$4-'[1]Indicator Data'!AV16)/(T$4-T$3)*10)),1))</f>
        <v>x</v>
      </c>
      <c r="U15" s="22" t="str">
        <f>IF('[1]Indicator Data'!AW16="No data","x",IF('[1]Indicator Data'!AW16=0,0,ROUND(IF('[1]Indicator Data'!AW16&gt;U$4,10,IF('[1]Indicator Data'!AW16&lt;U$3,0,10-(U$4-'[1]Indicator Data'!AW16)/(U$4-U$3)*10)),1)))</f>
        <v>x</v>
      </c>
      <c r="V15" s="22" t="str">
        <f t="shared" si="14"/>
        <v>x</v>
      </c>
      <c r="W15" s="22">
        <f>IF('[1]Indicator Data'!AU16="No data","x",ROUND(IF('[1]Indicator Data'!AU16&gt;W$4,10,IF('[1]Indicator Data'!AU16&lt;W$3,0,10-(W$4-'[1]Indicator Data'!AU16)/(W$4-W$3)*10)),1))</f>
        <v>0.3</v>
      </c>
      <c r="X15" s="22" t="str">
        <f>IF('[1]Indicator Data'!AX16="No data","x",ROUND(IF('[1]Indicator Data'!AX16&gt;X$4,10,IF('[1]Indicator Data'!AX16&lt;X$3,0,10-(X$4-'[1]Indicator Data'!AX16)/(X$4-X$3)*10)),1))</f>
        <v>x</v>
      </c>
      <c r="Y15" s="27">
        <f>IF('[1]Indicator Data'!AY16="No data","x",IF(('[1]Indicator Data'!AY16/'[1]Indicator Data'!CA16)&gt;1,1,IF('[1]Indicator Data'!AY16&gt;'[1]Indicator Data'!AY16,1,'[1]Indicator Data'!AY16/'[1]Indicator Data'!CA16)))</f>
        <v>6.865896330051266E-5</v>
      </c>
      <c r="Z15" s="22">
        <f t="shared" si="3"/>
        <v>0</v>
      </c>
      <c r="AA15" s="23">
        <f t="shared" si="4"/>
        <v>0.2</v>
      </c>
      <c r="AB15" s="22">
        <f>IF('[1]Indicator Data'!AS16="No data","x",ROUND(IF('[1]Indicator Data'!AS16&gt;AB$4,10,IF('[1]Indicator Data'!AS16&lt;AB$3,0,10-(AB$4-'[1]Indicator Data'!AS16)/(AB$4-AB$3)*10)),1))</f>
        <v>1</v>
      </c>
      <c r="AC15" s="22" t="str">
        <f>IF('[1]Indicator Data'!AT16="No data","x",ROUND(IF('[1]Indicator Data'!AT16&gt;AC$4,10,IF('[1]Indicator Data'!AT16&lt;AC$3,0,10-(AC$4-'[1]Indicator Data'!AT16)/(AC$4-AC$3)*10)),1))</f>
        <v>x</v>
      </c>
      <c r="AD15" s="23">
        <f t="shared" si="15"/>
        <v>1</v>
      </c>
      <c r="AE15" s="26">
        <f>('[1]Indicator Data'!BD16+'[1]Indicator Data'!BC16*0.5+'[1]Indicator Data'!BB16*0.25)/1000</f>
        <v>3.75</v>
      </c>
      <c r="AF15" s="29">
        <f>AE15*1000/'[1]Indicator Data'!CA16</f>
        <v>9.5359671250712028E-3</v>
      </c>
      <c r="AG15" s="23">
        <f t="shared" si="5"/>
        <v>1</v>
      </c>
      <c r="AH15" s="22">
        <f>IF('[1]Indicator Data'!BH16="No data","x",ROUND(IF('[1]Indicator Data'!BH16&lt;$AH$3,10,IF('[1]Indicator Data'!BH16&gt;$AH$4,0,($AH$4-'[1]Indicator Data'!BH16)/($AH$4-$AH$3)*10)),1))</f>
        <v>5.7</v>
      </c>
      <c r="AI15" s="22">
        <f>IF('[1]Indicator Data'!BI16="No data","x",ROUND(IF('[1]Indicator Data'!BI16&gt;$AI$4,10,IF('[1]Indicator Data'!BI16&lt;$AI$3,0,10-($AI$4-'[1]Indicator Data'!BI16)/($AI$4-$AI$3)*10)),1))</f>
        <v>3.7</v>
      </c>
      <c r="AJ15" s="23">
        <f t="shared" si="6"/>
        <v>4.7</v>
      </c>
      <c r="AK15" s="28">
        <f t="shared" si="7"/>
        <v>1.9</v>
      </c>
      <c r="AL15" s="30">
        <f t="shared" si="8"/>
        <v>1.4</v>
      </c>
    </row>
    <row r="16" spans="1:38" s="19" customFormat="1" x14ac:dyDescent="0.3">
      <c r="A16" s="20" t="str">
        <f>'[1]Indicator Data'!A17</f>
        <v>Bahrain</v>
      </c>
      <c r="B16" s="21">
        <f>ROUND(IF('[1]Indicator Data'!AL17="No data",IF((0.1022*LN('[1]Indicator Data'!BZ17)-0.1711)&gt;B$4,0,IF((0.1022*LN('[1]Indicator Data'!BZ17)-0.1711)&lt;B$3,10,(B$4-(0.1022*LN('[1]Indicator Data'!BZ17)-0.1711))/(B$4-B$3)*10)),IF('[1]Indicator Data'!AL17&gt;B$4,0,IF('[1]Indicator Data'!AL17&lt;B$3,10,(B$4-'[1]Indicator Data'!AL17)/(B$4-B$3)*10))),1)</f>
        <v>1</v>
      </c>
      <c r="C16" s="22" t="str">
        <f>IF('[1]Indicator Data'!AM17="No data","x",ROUND((IF(LOG('[1]Indicator Data'!AM17*1000)&gt;C$4,10,IF(LOG('[1]Indicator Data'!AM17*1000)&lt;C$3,0,10-(C$4-LOG('[1]Indicator Data'!AM17*1000))/(C$4-C$3)*10))),1))</f>
        <v>x</v>
      </c>
      <c r="D16" s="23">
        <f t="shared" si="9"/>
        <v>1</v>
      </c>
      <c r="E16" s="22">
        <f>IF('[1]Indicator Data'!AZ17="No data","x",ROUND(IF('[1]Indicator Data'!AZ17&gt;E$4,10,IF('[1]Indicator Data'!AZ17&lt;E$3,0,10-(E$4-'[1]Indicator Data'!AZ17)/(E$4-E$3)*10)),1))</f>
        <v>2.8</v>
      </c>
      <c r="F16" s="22" t="str">
        <f>IF('[1]Indicator Data'!BA17="No data","x",ROUND(IF('[1]Indicator Data'!BA17&gt;F$4,10,IF('[1]Indicator Data'!BA17&lt;F$3,0,10-(F$4-'[1]Indicator Data'!BA17)/(F$4-F$3)*10)),1))</f>
        <v>x</v>
      </c>
      <c r="G16" s="23">
        <f t="shared" si="10"/>
        <v>2.8</v>
      </c>
      <c r="H16" s="24">
        <f>SUM(IF('[1]Indicator Data'!AN17=0,0,'[1]Indicator Data'!AN17),SUM('[1]Indicator Data'!AO17:AP17))</f>
        <v>0</v>
      </c>
      <c r="I16" s="24">
        <f>H16/'[1]Indicator Data'!CA17*1000000</f>
        <v>0</v>
      </c>
      <c r="J16" s="22">
        <f t="shared" si="0"/>
        <v>0</v>
      </c>
      <c r="K16" s="22" t="str">
        <f>IF('[1]Indicator Data'!AQ17="No data","x",ROUND(IF('[1]Indicator Data'!AQ17&gt;K$4,10,IF('[1]Indicator Data'!AQ17&lt;K$3,0,10-(K$4-'[1]Indicator Data'!AQ17)/(K$4-K$3)*10)),1))</f>
        <v>x</v>
      </c>
      <c r="L16" s="22" t="str">
        <f>IF('[1]Indicator Data'!AR17="No data","x",IF('[1]Indicator Data'!AR17=0,0,ROUND(IF('[1]Indicator Data'!AR17&gt;L$4,10,IF('[1]Indicator Data'!AR17&lt;L$3,0,10-(L$4-'[1]Indicator Data'!AR17)/(L$4-L$3)*10)),1)))</f>
        <v>x</v>
      </c>
      <c r="M16" s="23">
        <f t="shared" si="11"/>
        <v>0</v>
      </c>
      <c r="N16" s="25">
        <f t="shared" si="12"/>
        <v>1.2</v>
      </c>
      <c r="O16" s="26">
        <f>IF(AND('[1]Indicator Data'!BE17="No data",'[1]Indicator Data'!BF17="No data"),0,SUM('[1]Indicator Data'!BE17:BG17)/1000)</f>
        <v>0.38</v>
      </c>
      <c r="P16" s="22">
        <f t="shared" si="1"/>
        <v>0</v>
      </c>
      <c r="Q16" s="27">
        <f>O16*1000/'[1]Indicator Data'!CA17</f>
        <v>2.2332146007570598E-4</v>
      </c>
      <c r="R16" s="22">
        <f t="shared" si="2"/>
        <v>2.2000000000000002</v>
      </c>
      <c r="S16" s="28">
        <f t="shared" si="13"/>
        <v>1.1000000000000001</v>
      </c>
      <c r="T16" s="22" t="str">
        <f>IF('[1]Indicator Data'!AV17="No data","x",ROUND(IF('[1]Indicator Data'!AV17&gt;T$4,10,IF('[1]Indicator Data'!AV17&lt;T$3,0,10-(T$4-'[1]Indicator Data'!AV17)/(T$4-T$3)*10)),1))</f>
        <v>x</v>
      </c>
      <c r="U16" s="22" t="str">
        <f>IF('[1]Indicator Data'!AW17="No data","x",IF('[1]Indicator Data'!AW17=0,0,ROUND(IF('[1]Indicator Data'!AW17&gt;U$4,10,IF('[1]Indicator Data'!AW17&lt;U$3,0,10-(U$4-'[1]Indicator Data'!AW17)/(U$4-U$3)*10)),1)))</f>
        <v>x</v>
      </c>
      <c r="V16" s="22" t="str">
        <f t="shared" si="14"/>
        <v>x</v>
      </c>
      <c r="W16" s="22">
        <f>IF('[1]Indicator Data'!AU17="No data","x",ROUND(IF('[1]Indicator Data'!AU17&gt;W$4,10,IF('[1]Indicator Data'!AU17&lt;W$3,0,10-(W$4-'[1]Indicator Data'!AU17)/(W$4-W$3)*10)),1))</f>
        <v>0.2</v>
      </c>
      <c r="X16" s="22" t="str">
        <f>IF('[1]Indicator Data'!AX17="No data","x",ROUND(IF('[1]Indicator Data'!AX17&gt;X$4,10,IF('[1]Indicator Data'!AX17&lt;X$3,0,10-(X$4-'[1]Indicator Data'!AX17)/(X$4-X$3)*10)),1))</f>
        <v>x</v>
      </c>
      <c r="Y16" s="27">
        <f>IF('[1]Indicator Data'!AY17="No data","x",IF(('[1]Indicator Data'!AY17/'[1]Indicator Data'!CA17)&gt;1,1,IF('[1]Indicator Data'!AY17&gt;'[1]Indicator Data'!AY17,1,'[1]Indicator Data'!AY17/'[1]Indicator Data'!CA17)))</f>
        <v>2.9384402641540258E-6</v>
      </c>
      <c r="Z16" s="22">
        <f t="shared" si="3"/>
        <v>0</v>
      </c>
      <c r="AA16" s="23">
        <f t="shared" si="4"/>
        <v>0.1</v>
      </c>
      <c r="AB16" s="22">
        <f>IF('[1]Indicator Data'!AS17="No data","x",ROUND(IF('[1]Indicator Data'!AS17&gt;AB$4,10,IF('[1]Indicator Data'!AS17&lt;AB$3,0,10-(AB$4-'[1]Indicator Data'!AS17)/(AB$4-AB$3)*10)),1))</f>
        <v>0.5</v>
      </c>
      <c r="AC16" s="22" t="str">
        <f>IF('[1]Indicator Data'!AT17="No data","x",ROUND(IF('[1]Indicator Data'!AT17&gt;AC$4,10,IF('[1]Indicator Data'!AT17&lt;AC$3,0,10-(AC$4-'[1]Indicator Data'!AT17)/(AC$4-AC$3)*10)),1))</f>
        <v>x</v>
      </c>
      <c r="AD16" s="23">
        <f t="shared" si="15"/>
        <v>0.5</v>
      </c>
      <c r="AE16" s="26">
        <f>('[1]Indicator Data'!BD17+'[1]Indicator Data'!BC17*0.5+'[1]Indicator Data'!BB17*0.25)/1000</f>
        <v>0</v>
      </c>
      <c r="AF16" s="29">
        <f>AE16*1000/'[1]Indicator Data'!CA17</f>
        <v>0</v>
      </c>
      <c r="AG16" s="23">
        <f t="shared" si="5"/>
        <v>0</v>
      </c>
      <c r="AH16" s="22">
        <f>IF('[1]Indicator Data'!BH17="No data","x",ROUND(IF('[1]Indicator Data'!BH17&lt;$AH$3,10,IF('[1]Indicator Data'!BH17&gt;$AH$4,0,($AH$4-'[1]Indicator Data'!BH17)/($AH$4-$AH$3)*10)),1))</f>
        <v>3.5</v>
      </c>
      <c r="AI16" s="22">
        <f>IF('[1]Indicator Data'!BI17="No data","x",ROUND(IF('[1]Indicator Data'!BI17&gt;$AI$4,10,IF('[1]Indicator Data'!BI17&lt;$AI$3,0,10-($AI$4-'[1]Indicator Data'!BI17)/($AI$4-$AI$3)*10)),1))</f>
        <v>3.2</v>
      </c>
      <c r="AJ16" s="23">
        <f t="shared" si="6"/>
        <v>3.4</v>
      </c>
      <c r="AK16" s="28">
        <f t="shared" si="7"/>
        <v>1.1000000000000001</v>
      </c>
      <c r="AL16" s="30">
        <f t="shared" si="8"/>
        <v>1.1000000000000001</v>
      </c>
    </row>
    <row r="17" spans="1:38" s="19" customFormat="1" x14ac:dyDescent="0.3">
      <c r="A17" s="20" t="str">
        <f>'[1]Indicator Data'!A18</f>
        <v>Bangladesh</v>
      </c>
      <c r="B17" s="21">
        <f>ROUND(IF('[1]Indicator Data'!AL18="No data",IF((0.1022*LN('[1]Indicator Data'!BZ18)-0.1711)&gt;B$4,0,IF((0.1022*LN('[1]Indicator Data'!BZ18)-0.1711)&lt;B$3,10,(B$4-(0.1022*LN('[1]Indicator Data'!BZ18)-0.1711))/(B$4-B$3)*10)),IF('[1]Indicator Data'!AL18&gt;B$4,0,IF('[1]Indicator Data'!AL18&lt;B$3,10,(B$4-'[1]Indicator Data'!AL18)/(B$4-B$3)*10))),1)</f>
        <v>5.4</v>
      </c>
      <c r="C17" s="22">
        <f>IF('[1]Indicator Data'!AM18="No data","x",ROUND((IF(LOG('[1]Indicator Data'!AM18*1000)&gt;C$4,10,IF(LOG('[1]Indicator Data'!AM18*1000)&lt;C$3,0,10-(C$4-LOG('[1]Indicator Data'!AM18*1000))/(C$4-C$3)*10))),1))</f>
        <v>7.5</v>
      </c>
      <c r="D17" s="23">
        <f t="shared" si="9"/>
        <v>6.6</v>
      </c>
      <c r="E17" s="22">
        <f>IF('[1]Indicator Data'!AZ18="No data","x",ROUND(IF('[1]Indicator Data'!AZ18&gt;E$4,10,IF('[1]Indicator Data'!AZ18&lt;E$3,0,10-(E$4-'[1]Indicator Data'!AZ18)/(E$4-E$3)*10)),1))</f>
        <v>7.2</v>
      </c>
      <c r="F17" s="22">
        <f>IF('[1]Indicator Data'!BA18="No data","x",ROUND(IF('[1]Indicator Data'!BA18&gt;F$4,10,IF('[1]Indicator Data'!BA18&lt;F$3,0,10-(F$4-'[1]Indicator Data'!BA18)/(F$4-F$3)*10)),1))</f>
        <v>1.9</v>
      </c>
      <c r="G17" s="23">
        <f t="shared" si="10"/>
        <v>4.5999999999999996</v>
      </c>
      <c r="H17" s="24">
        <f>SUM(IF('[1]Indicator Data'!AN18=0,0,'[1]Indicator Data'!AN18),SUM('[1]Indicator Data'!AO18:AP18))</f>
        <v>6896.7035609999994</v>
      </c>
      <c r="I17" s="24">
        <f>H17/'[1]Indicator Data'!CA18*1000000</f>
        <v>41.877038066260766</v>
      </c>
      <c r="J17" s="22">
        <f t="shared" si="0"/>
        <v>0.8</v>
      </c>
      <c r="K17" s="22">
        <f>IF('[1]Indicator Data'!AQ18="No data","x",ROUND(IF('[1]Indicator Data'!AQ18&gt;K$4,10,IF('[1]Indicator Data'!AQ18&lt;K$3,0,10-(K$4-'[1]Indicator Data'!AQ18)/(K$4-K$3)*10)),1))</f>
        <v>0.9</v>
      </c>
      <c r="L17" s="22">
        <f>IF('[1]Indicator Data'!AR18="No data","x",IF('[1]Indicator Data'!AR18=0,0,ROUND(IF('[1]Indicator Data'!AR18&gt;L$4,10,IF('[1]Indicator Data'!AR18&lt;L$3,0,10-(L$4-'[1]Indicator Data'!AR18)/(L$4-L$3)*10)),1)))</f>
        <v>2.2000000000000002</v>
      </c>
      <c r="M17" s="23">
        <f t="shared" si="11"/>
        <v>1.3</v>
      </c>
      <c r="N17" s="25">
        <f t="shared" si="12"/>
        <v>4.8</v>
      </c>
      <c r="O17" s="26">
        <f>IF(AND('[1]Indicator Data'!BE18="No data",'[1]Indicator Data'!BF18="No data"),0,SUM('[1]Indicator Data'!BE18:BG18)/1000)</f>
        <v>1316.7380000000001</v>
      </c>
      <c r="P17" s="22">
        <f t="shared" si="1"/>
        <v>10</v>
      </c>
      <c r="Q17" s="27">
        <f>O17*1000/'[1]Indicator Data'!CA18</f>
        <v>7.99528163876842E-3</v>
      </c>
      <c r="R17" s="22">
        <f t="shared" si="2"/>
        <v>5.3</v>
      </c>
      <c r="S17" s="28">
        <f t="shared" si="13"/>
        <v>7.7</v>
      </c>
      <c r="T17" s="22" t="str">
        <f>IF('[1]Indicator Data'!AV18="No data","x",ROUND(IF('[1]Indicator Data'!AV18&gt;T$4,10,IF('[1]Indicator Data'!AV18&lt;T$3,0,10-(T$4-'[1]Indicator Data'!AV18)/(T$4-T$3)*10)),1))</f>
        <v>x</v>
      </c>
      <c r="U17" s="22" t="str">
        <f>IF('[1]Indicator Data'!AW18="No data","x",IF('[1]Indicator Data'!AW18=0,0,ROUND(IF('[1]Indicator Data'!AW18&gt;U$4,10,IF('[1]Indicator Data'!AW18&lt;U$3,0,10-(U$4-'[1]Indicator Data'!AW18)/(U$4-U$3)*10)),1)))</f>
        <v>x</v>
      </c>
      <c r="V17" s="22" t="str">
        <f t="shared" si="14"/>
        <v>x</v>
      </c>
      <c r="W17" s="22">
        <f>IF('[1]Indicator Data'!AU18="No data","x",ROUND(IF('[1]Indicator Data'!AU18&gt;W$4,10,IF('[1]Indicator Data'!AU18&lt;W$3,0,10-(W$4-'[1]Indicator Data'!AU18)/(W$4-W$3)*10)),1))</f>
        <v>4</v>
      </c>
      <c r="X17" s="22">
        <f>IF('[1]Indicator Data'!AX18="No data","x",ROUND(IF('[1]Indicator Data'!AX18&gt;X$4,10,IF('[1]Indicator Data'!AX18&lt;X$3,0,10-(X$4-'[1]Indicator Data'!AX18)/(X$4-X$3)*10)),1))</f>
        <v>0</v>
      </c>
      <c r="Y17" s="27">
        <f>IF('[1]Indicator Data'!AY18="No data","x",IF(('[1]Indicator Data'!AY18/'[1]Indicator Data'!CA18)&gt;1,1,IF('[1]Indicator Data'!AY18&gt;'[1]Indicator Data'!AY18,1,'[1]Indicator Data'!AY18/'[1]Indicator Data'!CA18)))</f>
        <v>0.34209487566056396</v>
      </c>
      <c r="Z17" s="22">
        <f t="shared" si="3"/>
        <v>3.8</v>
      </c>
      <c r="AA17" s="23">
        <f t="shared" si="4"/>
        <v>2.6</v>
      </c>
      <c r="AB17" s="22">
        <f>IF('[1]Indicator Data'!AS18="No data","x",ROUND(IF('[1]Indicator Data'!AS18&gt;AB$4,10,IF('[1]Indicator Data'!AS18&lt;AB$3,0,10-(AB$4-'[1]Indicator Data'!AS18)/(AB$4-AB$3)*10)),1))</f>
        <v>2.4</v>
      </c>
      <c r="AC17" s="22">
        <f>IF('[1]Indicator Data'!AT18="No data","x",ROUND(IF('[1]Indicator Data'!AT18&gt;AC$4,10,IF('[1]Indicator Data'!AT18&lt;AC$3,0,10-(AC$4-'[1]Indicator Data'!AT18)/(AC$4-AC$3)*10)),1))</f>
        <v>4.9000000000000004</v>
      </c>
      <c r="AD17" s="23">
        <f t="shared" si="15"/>
        <v>3.7</v>
      </c>
      <c r="AE17" s="26">
        <f>('[1]Indicator Data'!BD18+'[1]Indicator Data'!BC18*0.5+'[1]Indicator Data'!BB18*0.25)/1000</f>
        <v>7563.8962499999998</v>
      </c>
      <c r="AF17" s="29">
        <f>AE17*1000/'[1]Indicator Data'!CA18</f>
        <v>4.5928256650278422E-2</v>
      </c>
      <c r="AG17" s="23">
        <f t="shared" si="5"/>
        <v>4.5999999999999996</v>
      </c>
      <c r="AH17" s="22">
        <f>IF('[1]Indicator Data'!BH18="No data","x",ROUND(IF('[1]Indicator Data'!BH18&lt;$AH$3,10,IF('[1]Indicator Data'!BH18&gt;$AH$4,0,($AH$4-'[1]Indicator Data'!BH18)/($AH$4-$AH$3)*10)),1))</f>
        <v>4.8</v>
      </c>
      <c r="AI17" s="22">
        <f>IF('[1]Indicator Data'!BI18="No data","x",ROUND(IF('[1]Indicator Data'!BI18&gt;$AI$4,10,IF('[1]Indicator Data'!BI18&lt;$AI$3,0,10-($AI$4-'[1]Indicator Data'!BI18)/($AI$4-$AI$3)*10)),1))</f>
        <v>1.6</v>
      </c>
      <c r="AJ17" s="23">
        <f t="shared" si="6"/>
        <v>3.2</v>
      </c>
      <c r="AK17" s="28">
        <f t="shared" si="7"/>
        <v>3.6</v>
      </c>
      <c r="AL17" s="30">
        <f t="shared" si="8"/>
        <v>6</v>
      </c>
    </row>
    <row r="18" spans="1:38" s="19" customFormat="1" x14ac:dyDescent="0.3">
      <c r="A18" s="20" t="str">
        <f>'[1]Indicator Data'!A19</f>
        <v>Barbados</v>
      </c>
      <c r="B18" s="21">
        <f>ROUND(IF('[1]Indicator Data'!AL19="No data",IF((0.1022*LN('[1]Indicator Data'!BZ19)-0.1711)&gt;B$4,0,IF((0.1022*LN('[1]Indicator Data'!BZ19)-0.1711)&lt;B$3,10,(B$4-(0.1022*LN('[1]Indicator Data'!BZ19)-0.1711))/(B$4-B$3)*10)),IF('[1]Indicator Data'!AL19&gt;B$4,0,IF('[1]Indicator Data'!AL19&lt;B$3,10,(B$4-'[1]Indicator Data'!AL19)/(B$4-B$3)*10))),1)</f>
        <v>1.7</v>
      </c>
      <c r="C18" s="22">
        <f>IF('[1]Indicator Data'!AM19="No data","x",ROUND((IF(LOG('[1]Indicator Data'!AM19*1000)&gt;C$4,10,IF(LOG('[1]Indicator Data'!AM19*1000)&lt;C$3,0,10-(C$4-LOG('[1]Indicator Data'!AM19*1000))/(C$4-C$3)*10))),1))</f>
        <v>3.4</v>
      </c>
      <c r="D18" s="23">
        <f t="shared" si="9"/>
        <v>2.6</v>
      </c>
      <c r="E18" s="22">
        <f>IF('[1]Indicator Data'!AZ19="No data","x",ROUND(IF('[1]Indicator Data'!AZ19&gt;E$4,10,IF('[1]Indicator Data'!AZ19&lt;E$3,0,10-(E$4-'[1]Indicator Data'!AZ19)/(E$4-E$3)*10)),1))</f>
        <v>3.4</v>
      </c>
      <c r="F18" s="22" t="str">
        <f>IF('[1]Indicator Data'!BA19="No data","x",ROUND(IF('[1]Indicator Data'!BA19&gt;F$4,10,IF('[1]Indicator Data'!BA19&lt;F$3,0,10-(F$4-'[1]Indicator Data'!BA19)/(F$4-F$3)*10)),1))</f>
        <v>x</v>
      </c>
      <c r="G18" s="23">
        <f t="shared" si="10"/>
        <v>3.4</v>
      </c>
      <c r="H18" s="24">
        <f>SUM(IF('[1]Indicator Data'!AN19=0,0,'[1]Indicator Data'!AN19),SUM('[1]Indicator Data'!AO19:AP19))</f>
        <v>1.910404</v>
      </c>
      <c r="I18" s="24">
        <f>H18/'[1]Indicator Data'!CA19*1000000</f>
        <v>6.6478663469869961</v>
      </c>
      <c r="J18" s="22">
        <f t="shared" si="0"/>
        <v>0.1</v>
      </c>
      <c r="K18" s="22" t="str">
        <f>IF('[1]Indicator Data'!AQ19="No data","x",ROUND(IF('[1]Indicator Data'!AQ19&gt;K$4,10,IF('[1]Indicator Data'!AQ19&lt;K$3,0,10-(K$4-'[1]Indicator Data'!AQ19)/(K$4-K$3)*10)),1))</f>
        <v>x</v>
      </c>
      <c r="L18" s="22">
        <f>IF('[1]Indicator Data'!AR19="No data","x",IF('[1]Indicator Data'!AR19=0,0,ROUND(IF('[1]Indicator Data'!AR19&gt;L$4,10,IF('[1]Indicator Data'!AR19&lt;L$3,0,10-(L$4-'[1]Indicator Data'!AR19)/(L$4-L$3)*10)),1)))</f>
        <v>0.8</v>
      </c>
      <c r="M18" s="23">
        <f t="shared" si="11"/>
        <v>0.5</v>
      </c>
      <c r="N18" s="25">
        <f t="shared" si="12"/>
        <v>2.2999999999999998</v>
      </c>
      <c r="O18" s="26">
        <f>IF(AND('[1]Indicator Data'!BE19="No data",'[1]Indicator Data'!BF19="No data"),0,SUM('[1]Indicator Data'!BE19:BG19)/1000)</f>
        <v>5.0000000000000001E-3</v>
      </c>
      <c r="P18" s="22">
        <f t="shared" si="1"/>
        <v>0</v>
      </c>
      <c r="Q18" s="27">
        <f>O18*1000/'[1]Indicator Data'!CA19</f>
        <v>1.7399111253397178E-5</v>
      </c>
      <c r="R18" s="22">
        <f t="shared" si="2"/>
        <v>0</v>
      </c>
      <c r="S18" s="28">
        <f t="shared" si="13"/>
        <v>0</v>
      </c>
      <c r="T18" s="22">
        <f>IF('[1]Indicator Data'!AV19="No data","x",ROUND(IF('[1]Indicator Data'!AV19&gt;T$4,10,IF('[1]Indicator Data'!AV19&lt;T$3,0,10-(T$4-'[1]Indicator Data'!AV19)/(T$4-T$3)*10)),1))</f>
        <v>1.6</v>
      </c>
      <c r="U18" s="22">
        <f>IF('[1]Indicator Data'!AW19="No data","x",IF('[1]Indicator Data'!AW19=0,0,ROUND(IF('[1]Indicator Data'!AW19&gt;U$4,10,IF('[1]Indicator Data'!AW19&lt;U$3,0,10-(U$4-'[1]Indicator Data'!AW19)/(U$4-U$3)*10)),1)))</f>
        <v>1.1000000000000001</v>
      </c>
      <c r="V18" s="22">
        <f t="shared" si="14"/>
        <v>1.35</v>
      </c>
      <c r="W18" s="22">
        <f>IF('[1]Indicator Data'!AU19="No data","x",ROUND(IF('[1]Indicator Data'!AU19&gt;W$4,10,IF('[1]Indicator Data'!AU19&lt;W$3,0,10-(W$4-'[1]Indicator Data'!AU19)/(W$4-W$3)*10)),1))</f>
        <v>0</v>
      </c>
      <c r="X18" s="22" t="str">
        <f>IF('[1]Indicator Data'!AX19="No data","x",ROUND(IF('[1]Indicator Data'!AX19&gt;X$4,10,IF('[1]Indicator Data'!AX19&lt;X$3,0,10-(X$4-'[1]Indicator Data'!AX19)/(X$4-X$3)*10)),1))</f>
        <v>x</v>
      </c>
      <c r="Y18" s="27">
        <f>IF('[1]Indicator Data'!AY19="No data","x",IF(('[1]Indicator Data'!AY19/'[1]Indicator Data'!CA19)&gt;1,1,IF('[1]Indicator Data'!AY19&gt;'[1]Indicator Data'!AY19,1,'[1]Indicator Data'!AY19/'[1]Indicator Data'!CA19)))</f>
        <v>1.5311217902989516E-4</v>
      </c>
      <c r="Z18" s="22">
        <f t="shared" si="3"/>
        <v>0</v>
      </c>
      <c r="AA18" s="23">
        <f t="shared" si="4"/>
        <v>0.5</v>
      </c>
      <c r="AB18" s="22">
        <f>IF('[1]Indicator Data'!AS19="No data","x",ROUND(IF('[1]Indicator Data'!AS19&gt;AB$4,10,IF('[1]Indicator Data'!AS19&lt;AB$3,0,10-(AB$4-'[1]Indicator Data'!AS19)/(AB$4-AB$3)*10)),1))</f>
        <v>1</v>
      </c>
      <c r="AC18" s="22">
        <f>IF('[1]Indicator Data'!AT19="No data","x",ROUND(IF('[1]Indicator Data'!AT19&gt;AC$4,10,IF('[1]Indicator Data'!AT19&lt;AC$3,0,10-(AC$4-'[1]Indicator Data'!AT19)/(AC$4-AC$3)*10)),1))</f>
        <v>0.8</v>
      </c>
      <c r="AD18" s="23">
        <f t="shared" si="15"/>
        <v>0.9</v>
      </c>
      <c r="AE18" s="26">
        <f>('[1]Indicator Data'!BD19+'[1]Indicator Data'!BC19*0.5+'[1]Indicator Data'!BB19*0.25)/1000</f>
        <v>3.3</v>
      </c>
      <c r="AF18" s="29">
        <f>AE18*1000/'[1]Indicator Data'!CA19</f>
        <v>1.1483413427242137E-2</v>
      </c>
      <c r="AG18" s="23">
        <f t="shared" si="5"/>
        <v>1.1000000000000001</v>
      </c>
      <c r="AH18" s="22">
        <f>IF('[1]Indicator Data'!BH19="No data","x",ROUND(IF('[1]Indicator Data'!BH19&lt;$AH$3,10,IF('[1]Indicator Data'!BH19&gt;$AH$4,0,($AH$4-'[1]Indicator Data'!BH19)/($AH$4-$AH$3)*10)),1))</f>
        <v>4.0999999999999996</v>
      </c>
      <c r="AI18" s="22">
        <f>IF('[1]Indicator Data'!BI19="No data","x",ROUND(IF('[1]Indicator Data'!BI19&gt;$AI$4,10,IF('[1]Indicator Data'!BI19&lt;$AI$3,0,10-($AI$4-'[1]Indicator Data'!BI19)/($AI$4-$AI$3)*10)),1))</f>
        <v>0</v>
      </c>
      <c r="AJ18" s="23">
        <f t="shared" si="6"/>
        <v>2.1</v>
      </c>
      <c r="AK18" s="28">
        <f t="shared" si="7"/>
        <v>1.2</v>
      </c>
      <c r="AL18" s="30">
        <f t="shared" si="8"/>
        <v>0.6</v>
      </c>
    </row>
    <row r="19" spans="1:38" s="19" customFormat="1" x14ac:dyDescent="0.3">
      <c r="A19" s="20" t="str">
        <f>'[1]Indicator Data'!A20</f>
        <v>Belarus</v>
      </c>
      <c r="B19" s="21">
        <f>ROUND(IF('[1]Indicator Data'!AL20="No data",IF((0.1022*LN('[1]Indicator Data'!BZ20)-0.1711)&gt;B$4,0,IF((0.1022*LN('[1]Indicator Data'!BZ20)-0.1711)&lt;B$3,10,(B$4-(0.1022*LN('[1]Indicator Data'!BZ20)-0.1711))/(B$4-B$3)*10)),IF('[1]Indicator Data'!AL20&gt;B$4,0,IF('[1]Indicator Data'!AL20&lt;B$3,10,(B$4-'[1]Indicator Data'!AL20)/(B$4-B$3)*10))),1)</f>
        <v>1.5</v>
      </c>
      <c r="C19" s="22" t="str">
        <f>IF('[1]Indicator Data'!AM20="No data","x",ROUND((IF(LOG('[1]Indicator Data'!AM20*1000)&gt;C$4,10,IF(LOG('[1]Indicator Data'!AM20*1000)&lt;C$3,0,10-(C$4-LOG('[1]Indicator Data'!AM20*1000))/(C$4-C$3)*10))),1))</f>
        <v>x</v>
      </c>
      <c r="D19" s="23">
        <f t="shared" si="9"/>
        <v>1.5</v>
      </c>
      <c r="E19" s="22">
        <f>IF('[1]Indicator Data'!AZ20="No data","x",ROUND(IF('[1]Indicator Data'!AZ20&gt;E$4,10,IF('[1]Indicator Data'!AZ20&lt;E$3,0,10-(E$4-'[1]Indicator Data'!AZ20)/(E$4-E$3)*10)),1))</f>
        <v>1.6</v>
      </c>
      <c r="F19" s="22">
        <f>IF('[1]Indicator Data'!BA20="No data","x",ROUND(IF('[1]Indicator Data'!BA20&gt;F$4,10,IF('[1]Indicator Data'!BA20&lt;F$3,0,10-(F$4-'[1]Indicator Data'!BA20)/(F$4-F$3)*10)),1))</f>
        <v>0.1</v>
      </c>
      <c r="G19" s="23">
        <f t="shared" si="10"/>
        <v>0.9</v>
      </c>
      <c r="H19" s="24">
        <f>SUM(IF('[1]Indicator Data'!AN20=0,0,'[1]Indicator Data'!AN20),SUM('[1]Indicator Data'!AO20:AP20))</f>
        <v>147.52545600000002</v>
      </c>
      <c r="I19" s="24">
        <f>H19/'[1]Indicator Data'!CA20*1000000</f>
        <v>15.612281136390649</v>
      </c>
      <c r="J19" s="22">
        <f t="shared" si="0"/>
        <v>0.3</v>
      </c>
      <c r="K19" s="22">
        <f>IF('[1]Indicator Data'!AQ20="No data","x",ROUND(IF('[1]Indicator Data'!AQ20&gt;K$4,10,IF('[1]Indicator Data'!AQ20&lt;K$3,0,10-(K$4-'[1]Indicator Data'!AQ20)/(K$4-K$3)*10)),1))</f>
        <v>0.2</v>
      </c>
      <c r="L19" s="22">
        <f>IF('[1]Indicator Data'!AR20="No data","x",IF('[1]Indicator Data'!AR20=0,0,ROUND(IF('[1]Indicator Data'!AR20&gt;L$4,10,IF('[1]Indicator Data'!AR20&lt;L$3,0,10-(L$4-'[1]Indicator Data'!AR20)/(L$4-L$3)*10)),1)))</f>
        <v>0.6</v>
      </c>
      <c r="M19" s="23">
        <f t="shared" si="11"/>
        <v>0.4</v>
      </c>
      <c r="N19" s="25">
        <f t="shared" si="12"/>
        <v>1.1000000000000001</v>
      </c>
      <c r="O19" s="26">
        <f>IF(AND('[1]Indicator Data'!BE20="No data",'[1]Indicator Data'!BF20="No data"),0,SUM('[1]Indicator Data'!BE20:BG20)/1000)</f>
        <v>3.0579999999999998</v>
      </c>
      <c r="P19" s="22">
        <f t="shared" si="1"/>
        <v>1.6</v>
      </c>
      <c r="Q19" s="27">
        <f>O19*1000/'[1]Indicator Data'!CA20</f>
        <v>3.2362113637583062E-4</v>
      </c>
      <c r="R19" s="22">
        <f t="shared" si="2"/>
        <v>2.4</v>
      </c>
      <c r="S19" s="28">
        <f t="shared" si="13"/>
        <v>2</v>
      </c>
      <c r="T19" s="22">
        <f>IF('[1]Indicator Data'!AV20="No data","x",ROUND(IF('[1]Indicator Data'!AV20&gt;T$4,10,IF('[1]Indicator Data'!AV20&lt;T$3,0,10-(T$4-'[1]Indicator Data'!AV20)/(T$4-T$3)*10)),1))</f>
        <v>1</v>
      </c>
      <c r="U19" s="22">
        <f>IF('[1]Indicator Data'!AW20="No data","x",IF('[1]Indicator Data'!AW20=0,0,ROUND(IF('[1]Indicator Data'!AW20&gt;U$4,10,IF('[1]Indicator Data'!AW20&lt;U$3,0,10-(U$4-'[1]Indicator Data'!AW20)/(U$4-U$3)*10)),1)))</f>
        <v>1.3</v>
      </c>
      <c r="V19" s="22">
        <f t="shared" si="14"/>
        <v>1.1499999999999999</v>
      </c>
      <c r="W19" s="22">
        <f>IF('[1]Indicator Data'!AU20="No data","x",ROUND(IF('[1]Indicator Data'!AU20&gt;W$4,10,IF('[1]Indicator Data'!AU20&lt;W$3,0,10-(W$4-'[1]Indicator Data'!AU20)/(W$4-W$3)*10)),1))</f>
        <v>0.5</v>
      </c>
      <c r="X19" s="22" t="str">
        <f>IF('[1]Indicator Data'!AX20="No data","x",ROUND(IF('[1]Indicator Data'!AX20&gt;X$4,10,IF('[1]Indicator Data'!AX20&lt;X$3,0,10-(X$4-'[1]Indicator Data'!AX20)/(X$4-X$3)*10)),1))</f>
        <v>x</v>
      </c>
      <c r="Y19" s="27">
        <f>IF('[1]Indicator Data'!AY20="No data","x",IF(('[1]Indicator Data'!AY20/'[1]Indicator Data'!CA20)&gt;1,1,IF('[1]Indicator Data'!AY20&gt;'[1]Indicator Data'!AY20,1,'[1]Indicator Data'!AY20/'[1]Indicator Data'!CA20)))</f>
        <v>0</v>
      </c>
      <c r="Z19" s="22">
        <f t="shared" si="3"/>
        <v>0</v>
      </c>
      <c r="AA19" s="23">
        <f t="shared" si="4"/>
        <v>0.6</v>
      </c>
      <c r="AB19" s="22">
        <f>IF('[1]Indicator Data'!AS20="No data","x",ROUND(IF('[1]Indicator Data'!AS20&gt;AB$4,10,IF('[1]Indicator Data'!AS20&lt;AB$3,0,10-(AB$4-'[1]Indicator Data'!AS20)/(AB$4-AB$3)*10)),1))</f>
        <v>0.2</v>
      </c>
      <c r="AC19" s="22" t="str">
        <f>IF('[1]Indicator Data'!AT20="No data","x",ROUND(IF('[1]Indicator Data'!AT20&gt;AC$4,10,IF('[1]Indicator Data'!AT20&lt;AC$3,0,10-(AC$4-'[1]Indicator Data'!AT20)/(AC$4-AC$3)*10)),1))</f>
        <v>x</v>
      </c>
      <c r="AD19" s="23">
        <f t="shared" si="15"/>
        <v>0.2</v>
      </c>
      <c r="AE19" s="26">
        <f>('[1]Indicator Data'!BD20+'[1]Indicator Data'!BC20*0.5+'[1]Indicator Data'!BB20*0.25)/1000</f>
        <v>0</v>
      </c>
      <c r="AF19" s="29">
        <f>AE19*1000/'[1]Indicator Data'!CA20</f>
        <v>0</v>
      </c>
      <c r="AG19" s="23">
        <f t="shared" si="5"/>
        <v>0</v>
      </c>
      <c r="AH19" s="22">
        <f>IF('[1]Indicator Data'!BH20="No data","x",ROUND(IF('[1]Indicator Data'!BH20&lt;$AH$3,10,IF('[1]Indicator Data'!BH20&gt;$AH$4,0,($AH$4-'[1]Indicator Data'!BH20)/($AH$4-$AH$3)*10)),1))</f>
        <v>2</v>
      </c>
      <c r="AI19" s="22">
        <f>IF('[1]Indicator Data'!BI20="No data","x",ROUND(IF('[1]Indicator Data'!BI20&gt;$AI$4,10,IF('[1]Indicator Data'!BI20&lt;$AI$3,0,10-($AI$4-'[1]Indicator Data'!BI20)/($AI$4-$AI$3)*10)),1))</f>
        <v>0</v>
      </c>
      <c r="AJ19" s="23">
        <f t="shared" si="6"/>
        <v>1</v>
      </c>
      <c r="AK19" s="28">
        <f t="shared" si="7"/>
        <v>0.5</v>
      </c>
      <c r="AL19" s="30">
        <f t="shared" si="8"/>
        <v>1.3</v>
      </c>
    </row>
    <row r="20" spans="1:38" s="19" customFormat="1" x14ac:dyDescent="0.3">
      <c r="A20" s="20" t="str">
        <f>'[1]Indicator Data'!A21</f>
        <v>Belgium</v>
      </c>
      <c r="B20" s="21">
        <f>ROUND(IF('[1]Indicator Data'!AL21="No data",IF((0.1022*LN('[1]Indicator Data'!BZ21)-0.1711)&gt;B$4,0,IF((0.1022*LN('[1]Indicator Data'!BZ21)-0.1711)&lt;B$3,10,(B$4-(0.1022*LN('[1]Indicator Data'!BZ21)-0.1711))/(B$4-B$3)*10)),IF('[1]Indicator Data'!AL21&gt;B$4,0,IF('[1]Indicator Data'!AL21&lt;B$3,10,(B$4-'[1]Indicator Data'!AL21)/(B$4-B$3)*10))),1)</f>
        <v>0</v>
      </c>
      <c r="C20" s="22" t="str">
        <f>IF('[1]Indicator Data'!AM21="No data","x",ROUND((IF(LOG('[1]Indicator Data'!AM21*1000)&gt;C$4,10,IF(LOG('[1]Indicator Data'!AM21*1000)&lt;C$3,0,10-(C$4-LOG('[1]Indicator Data'!AM21*1000))/(C$4-C$3)*10))),1))</f>
        <v>x</v>
      </c>
      <c r="D20" s="23">
        <f t="shared" si="9"/>
        <v>0</v>
      </c>
      <c r="E20" s="22">
        <f>IF('[1]Indicator Data'!AZ21="No data","x",ROUND(IF('[1]Indicator Data'!AZ21&gt;E$4,10,IF('[1]Indicator Data'!AZ21&lt;E$3,0,10-(E$4-'[1]Indicator Data'!AZ21)/(E$4-E$3)*10)),1))</f>
        <v>0.6</v>
      </c>
      <c r="F20" s="22">
        <f>IF('[1]Indicator Data'!BA21="No data","x",ROUND(IF('[1]Indicator Data'!BA21&gt;F$4,10,IF('[1]Indicator Data'!BA21&lt;F$3,0,10-(F$4-'[1]Indicator Data'!BA21)/(F$4-F$3)*10)),1))</f>
        <v>0.6</v>
      </c>
      <c r="G20" s="23">
        <f t="shared" si="10"/>
        <v>0.6</v>
      </c>
      <c r="H20" s="24">
        <f>SUM(IF('[1]Indicator Data'!AN21=0,0,'[1]Indicator Data'!AN21),SUM('[1]Indicator Data'!AO21:AP21))</f>
        <v>-10.290557</v>
      </c>
      <c r="I20" s="24">
        <f>H20/'[1]Indicator Data'!CA21*1000000</f>
        <v>-0.88791181692301102</v>
      </c>
      <c r="J20" s="22">
        <f t="shared" si="0"/>
        <v>0</v>
      </c>
      <c r="K20" s="22" t="str">
        <f>IF('[1]Indicator Data'!AQ21="No data","x",ROUND(IF('[1]Indicator Data'!AQ21&gt;K$4,10,IF('[1]Indicator Data'!AQ21&lt;K$3,0,10-(K$4-'[1]Indicator Data'!AQ21)/(K$4-K$3)*10)),1))</f>
        <v>x</v>
      </c>
      <c r="L20" s="22">
        <f>IF('[1]Indicator Data'!AR21="No data","x",IF('[1]Indicator Data'!AR21=0,0,ROUND(IF('[1]Indicator Data'!AR21&gt;L$4,10,IF('[1]Indicator Data'!AR21&lt;L$3,0,10-(L$4-'[1]Indicator Data'!AR21)/(L$4-L$3)*10)),1)))</f>
        <v>0.8</v>
      </c>
      <c r="M20" s="23">
        <f t="shared" si="11"/>
        <v>0.4</v>
      </c>
      <c r="N20" s="25">
        <f t="shared" si="12"/>
        <v>0.3</v>
      </c>
      <c r="O20" s="26">
        <f>IF(AND('[1]Indicator Data'!BE21="No data",'[1]Indicator Data'!BF21="No data"),0,SUM('[1]Indicator Data'!BE21:BG21)/1000)</f>
        <v>94.337999999999994</v>
      </c>
      <c r="P20" s="22">
        <f t="shared" si="1"/>
        <v>6.6</v>
      </c>
      <c r="Q20" s="27">
        <f>O20*1000/'[1]Indicator Data'!CA21</f>
        <v>8.1398727964757424E-3</v>
      </c>
      <c r="R20" s="22">
        <f t="shared" si="2"/>
        <v>5.4</v>
      </c>
      <c r="S20" s="28">
        <f t="shared" si="13"/>
        <v>6</v>
      </c>
      <c r="T20" s="22" t="str">
        <f>IF('[1]Indicator Data'!AV21="No data","x",ROUND(IF('[1]Indicator Data'!AV21&gt;T$4,10,IF('[1]Indicator Data'!AV21&lt;T$3,0,10-(T$4-'[1]Indicator Data'!AV21)/(T$4-T$3)*10)),1))</f>
        <v>x</v>
      </c>
      <c r="U20" s="22" t="str">
        <f>IF('[1]Indicator Data'!AW21="No data","x",IF('[1]Indicator Data'!AW21=0,0,ROUND(IF('[1]Indicator Data'!AW21&gt;U$4,10,IF('[1]Indicator Data'!AW21&lt;U$3,0,10-(U$4-'[1]Indicator Data'!AW21)/(U$4-U$3)*10)),1)))</f>
        <v>x</v>
      </c>
      <c r="V20" s="22" t="str">
        <f t="shared" si="14"/>
        <v>x</v>
      </c>
      <c r="W20" s="22">
        <f>IF('[1]Indicator Data'!AU21="No data","x",ROUND(IF('[1]Indicator Data'!AU21&gt;W$4,10,IF('[1]Indicator Data'!AU21&lt;W$3,0,10-(W$4-'[1]Indicator Data'!AU21)/(W$4-W$3)*10)),1))</f>
        <v>0.2</v>
      </c>
      <c r="X20" s="22" t="str">
        <f>IF('[1]Indicator Data'!AX21="No data","x",ROUND(IF('[1]Indicator Data'!AX21&gt;X$4,10,IF('[1]Indicator Data'!AX21&lt;X$3,0,10-(X$4-'[1]Indicator Data'!AX21)/(X$4-X$3)*10)),1))</f>
        <v>x</v>
      </c>
      <c r="Y20" s="27">
        <f>IF('[1]Indicator Data'!AY21="No data","x",IF(('[1]Indicator Data'!AY21/'[1]Indicator Data'!CA21)&gt;1,1,IF('[1]Indicator Data'!AY21&gt;'[1]Indicator Data'!AY21,1,'[1]Indicator Data'!AY21/'[1]Indicator Data'!CA21)))</f>
        <v>1.8982509860551031E-6</v>
      </c>
      <c r="Z20" s="22">
        <f t="shared" si="3"/>
        <v>0</v>
      </c>
      <c r="AA20" s="23">
        <f t="shared" si="4"/>
        <v>0.1</v>
      </c>
      <c r="AB20" s="22">
        <f>IF('[1]Indicator Data'!AS21="No data","x",ROUND(IF('[1]Indicator Data'!AS21&gt;AB$4,10,IF('[1]Indicator Data'!AS21&lt;AB$3,0,10-(AB$4-'[1]Indicator Data'!AS21)/(AB$4-AB$3)*10)),1))</f>
        <v>0.3</v>
      </c>
      <c r="AC20" s="22" t="str">
        <f>IF('[1]Indicator Data'!AT21="No data","x",ROUND(IF('[1]Indicator Data'!AT21&gt;AC$4,10,IF('[1]Indicator Data'!AT21&lt;AC$3,0,10-(AC$4-'[1]Indicator Data'!AT21)/(AC$4-AC$3)*10)),1))</f>
        <v>x</v>
      </c>
      <c r="AD20" s="23">
        <f t="shared" si="15"/>
        <v>0.3</v>
      </c>
      <c r="AE20" s="26">
        <f>('[1]Indicator Data'!BD21+'[1]Indicator Data'!BC21*0.5+'[1]Indicator Data'!BB21*0.25)/1000</f>
        <v>1.95</v>
      </c>
      <c r="AF20" s="29">
        <f>AE20*1000/'[1]Indicator Data'!CA21</f>
        <v>1.6825406467306595E-4</v>
      </c>
      <c r="AG20" s="23">
        <f t="shared" si="5"/>
        <v>0</v>
      </c>
      <c r="AH20" s="22">
        <f>IF('[1]Indicator Data'!BH21="No data","x",ROUND(IF('[1]Indicator Data'!BH21&lt;$AH$3,10,IF('[1]Indicator Data'!BH21&gt;$AH$4,0,($AH$4-'[1]Indicator Data'!BH21)/($AH$4-$AH$3)*10)),1))</f>
        <v>0.1</v>
      </c>
      <c r="AI20" s="22">
        <f>IF('[1]Indicator Data'!BI21="No data","x",ROUND(IF('[1]Indicator Data'!BI21&gt;$AI$4,10,IF('[1]Indicator Data'!BI21&lt;$AI$3,0,10-($AI$4-'[1]Indicator Data'!BI21)/($AI$4-$AI$3)*10)),1))</f>
        <v>0</v>
      </c>
      <c r="AJ20" s="23">
        <f t="shared" si="6"/>
        <v>0.1</v>
      </c>
      <c r="AK20" s="28">
        <f t="shared" si="7"/>
        <v>0.1</v>
      </c>
      <c r="AL20" s="30">
        <f t="shared" si="8"/>
        <v>3.6</v>
      </c>
    </row>
    <row r="21" spans="1:38" s="19" customFormat="1" x14ac:dyDescent="0.3">
      <c r="A21" s="20" t="str">
        <f>'[1]Indicator Data'!A22</f>
        <v>Belize</v>
      </c>
      <c r="B21" s="21">
        <f>ROUND(IF('[1]Indicator Data'!AL22="No data",IF((0.1022*LN('[1]Indicator Data'!BZ22)-0.1711)&gt;B$4,0,IF((0.1022*LN('[1]Indicator Data'!BZ22)-0.1711)&lt;B$3,10,(B$4-(0.1022*LN('[1]Indicator Data'!BZ22)-0.1711))/(B$4-B$3)*10)),IF('[1]Indicator Data'!AL22&gt;B$4,0,IF('[1]Indicator Data'!AL22&lt;B$3,10,(B$4-'[1]Indicator Data'!AL22)/(B$4-B$3)*10))),1)</f>
        <v>3.7</v>
      </c>
      <c r="C21" s="22">
        <f>IF('[1]Indicator Data'!AM22="No data","x",ROUND((IF(LOG('[1]Indicator Data'!AM22*1000)&gt;C$4,10,IF(LOG('[1]Indicator Data'!AM22*1000)&lt;C$3,0,10-(C$4-LOG('[1]Indicator Data'!AM22*1000))/(C$4-C$3)*10))),1))</f>
        <v>4.5999999999999996</v>
      </c>
      <c r="D21" s="23">
        <f t="shared" si="9"/>
        <v>4.2</v>
      </c>
      <c r="E21" s="22">
        <f>IF('[1]Indicator Data'!AZ22="No data","x",ROUND(IF('[1]Indicator Data'!AZ22&gt;E$4,10,IF('[1]Indicator Data'!AZ22&lt;E$3,0,10-(E$4-'[1]Indicator Data'!AZ22)/(E$4-E$3)*10)),1))</f>
        <v>5.5</v>
      </c>
      <c r="F21" s="22" t="str">
        <f>IF('[1]Indicator Data'!BA22="No data","x",ROUND(IF('[1]Indicator Data'!BA22&gt;F$4,10,IF('[1]Indicator Data'!BA22&lt;F$3,0,10-(F$4-'[1]Indicator Data'!BA22)/(F$4-F$3)*10)),1))</f>
        <v>x</v>
      </c>
      <c r="G21" s="23">
        <f t="shared" si="10"/>
        <v>5.5</v>
      </c>
      <c r="H21" s="24">
        <f>SUM(IF('[1]Indicator Data'!AN22=0,0,'[1]Indicator Data'!AN22),SUM('[1]Indicator Data'!AO22:AP22))</f>
        <v>16.133220999999999</v>
      </c>
      <c r="I21" s="24">
        <f>H21/'[1]Indicator Data'!CA22*1000000</f>
        <v>40.57436855699271</v>
      </c>
      <c r="J21" s="22">
        <f t="shared" si="0"/>
        <v>0.8</v>
      </c>
      <c r="K21" s="22">
        <f>IF('[1]Indicator Data'!AQ22="No data","x",ROUND(IF('[1]Indicator Data'!AQ22&gt;K$4,10,IF('[1]Indicator Data'!AQ22&lt;K$3,0,10-(K$4-'[1]Indicator Data'!AQ22)/(K$4-K$3)*10)),1))</f>
        <v>1.4</v>
      </c>
      <c r="L21" s="22">
        <f>IF('[1]Indicator Data'!AR22="No data","x",IF('[1]Indicator Data'!AR22=0,0,ROUND(IF('[1]Indicator Data'!AR22&gt;L$4,10,IF('[1]Indicator Data'!AR22&lt;L$3,0,10-(L$4-'[1]Indicator Data'!AR22)/(L$4-L$3)*10)),1)))</f>
        <v>2.2999999999999998</v>
      </c>
      <c r="M21" s="23">
        <f t="shared" si="11"/>
        <v>1.5</v>
      </c>
      <c r="N21" s="25">
        <f t="shared" si="12"/>
        <v>3.9</v>
      </c>
      <c r="O21" s="26">
        <f>IF(AND('[1]Indicator Data'!BE22="No data",'[1]Indicator Data'!BF22="No data"),0,SUM('[1]Indicator Data'!BE22:BG22)/1000)</f>
        <v>2.278</v>
      </c>
      <c r="P21" s="22">
        <f t="shared" si="1"/>
        <v>1.2</v>
      </c>
      <c r="Q21" s="27">
        <f>O21*1000/'[1]Indicator Data'!CA22</f>
        <v>5.7290736656263122E-3</v>
      </c>
      <c r="R21" s="22">
        <f t="shared" si="2"/>
        <v>4.9000000000000004</v>
      </c>
      <c r="S21" s="28">
        <f t="shared" si="13"/>
        <v>3.1</v>
      </c>
      <c r="T21" s="22" t="str">
        <f>IF('[1]Indicator Data'!AV22="No data","x",ROUND(IF('[1]Indicator Data'!AV22&gt;T$4,10,IF('[1]Indicator Data'!AV22&lt;T$3,0,10-(T$4-'[1]Indicator Data'!AV22)/(T$4-T$3)*10)),1))</f>
        <v>x</v>
      </c>
      <c r="U21" s="22" t="str">
        <f>IF('[1]Indicator Data'!AW22="No data","x",IF('[1]Indicator Data'!AW22=0,0,ROUND(IF('[1]Indicator Data'!AW22&gt;U$4,10,IF('[1]Indicator Data'!AW22&lt;U$3,0,10-(U$4-'[1]Indicator Data'!AW22)/(U$4-U$3)*10)),1)))</f>
        <v>x</v>
      </c>
      <c r="V21" s="22" t="str">
        <f t="shared" si="14"/>
        <v>x</v>
      </c>
      <c r="W21" s="22">
        <f>IF('[1]Indicator Data'!AU22="No data","x",ROUND(IF('[1]Indicator Data'!AU22&gt;W$4,10,IF('[1]Indicator Data'!AU22&lt;W$3,0,10-(W$4-'[1]Indicator Data'!AU22)/(W$4-W$3)*10)),1))</f>
        <v>0.5</v>
      </c>
      <c r="X21" s="22">
        <f>IF('[1]Indicator Data'!AX22="No data","x",ROUND(IF('[1]Indicator Data'!AX22&gt;X$4,10,IF('[1]Indicator Data'!AX22&lt;X$3,0,10-(X$4-'[1]Indicator Data'!AX22)/(X$4-X$3)*10)),1))</f>
        <v>0</v>
      </c>
      <c r="Y21" s="27">
        <f>IF('[1]Indicator Data'!AY22="No data","x",IF(('[1]Indicator Data'!AY22/'[1]Indicator Data'!CA22)&gt;1,1,IF('[1]Indicator Data'!AY22&gt;'[1]Indicator Data'!AY22,1,'[1]Indicator Data'!AY22/'[1]Indicator Data'!CA22)))</f>
        <v>3.3491691837201756E-2</v>
      </c>
      <c r="Z21" s="22">
        <f t="shared" si="3"/>
        <v>0.4</v>
      </c>
      <c r="AA21" s="23">
        <f t="shared" si="4"/>
        <v>0.3</v>
      </c>
      <c r="AB21" s="22">
        <f>IF('[1]Indicator Data'!AS22="No data","x",ROUND(IF('[1]Indicator Data'!AS22&gt;AB$4,10,IF('[1]Indicator Data'!AS22&lt;AB$3,0,10-(AB$4-'[1]Indicator Data'!AS22)/(AB$4-AB$3)*10)),1))</f>
        <v>0.9</v>
      </c>
      <c r="AC21" s="22">
        <f>IF('[1]Indicator Data'!AT22="No data","x",ROUND(IF('[1]Indicator Data'!AT22&gt;AC$4,10,IF('[1]Indicator Data'!AT22&lt;AC$3,0,10-(AC$4-'[1]Indicator Data'!AT22)/(AC$4-AC$3)*10)),1))</f>
        <v>1</v>
      </c>
      <c r="AD21" s="23">
        <f t="shared" si="15"/>
        <v>1</v>
      </c>
      <c r="AE21" s="26">
        <f>('[1]Indicator Data'!BD22+'[1]Indicator Data'!BC22*0.5+'[1]Indicator Data'!BB22*0.25)/1000</f>
        <v>30</v>
      </c>
      <c r="AF21" s="29">
        <f>AE21*1000/'[1]Indicator Data'!CA22</f>
        <v>7.5448731329582699E-2</v>
      </c>
      <c r="AG21" s="23">
        <f t="shared" si="5"/>
        <v>7.5</v>
      </c>
      <c r="AH21" s="22">
        <f>IF('[1]Indicator Data'!BH22="No data","x",ROUND(IF('[1]Indicator Data'!BH22&lt;$AH$3,10,IF('[1]Indicator Data'!BH22&gt;$AH$4,0,($AH$4-'[1]Indicator Data'!BH22)/($AH$4-$AH$3)*10)),1))</f>
        <v>3.9</v>
      </c>
      <c r="AI21" s="22">
        <f>IF('[1]Indicator Data'!BI22="No data","x",ROUND(IF('[1]Indicator Data'!BI22&gt;$AI$4,10,IF('[1]Indicator Data'!BI22&lt;$AI$3,0,10-($AI$4-'[1]Indicator Data'!BI22)/($AI$4-$AI$3)*10)),1))</f>
        <v>0.3</v>
      </c>
      <c r="AJ21" s="23">
        <f t="shared" si="6"/>
        <v>2.1</v>
      </c>
      <c r="AK21" s="28">
        <f t="shared" si="7"/>
        <v>3.4</v>
      </c>
      <c r="AL21" s="30">
        <f t="shared" si="8"/>
        <v>3.3</v>
      </c>
    </row>
    <row r="22" spans="1:38" s="19" customFormat="1" x14ac:dyDescent="0.3">
      <c r="A22" s="20" t="str">
        <f>'[1]Indicator Data'!A23</f>
        <v>Benin</v>
      </c>
      <c r="B22" s="21">
        <f>ROUND(IF('[1]Indicator Data'!AL23="No data",IF((0.1022*LN('[1]Indicator Data'!BZ23)-0.1711)&gt;B$4,0,IF((0.1022*LN('[1]Indicator Data'!BZ23)-0.1711)&lt;B$3,10,(B$4-(0.1022*LN('[1]Indicator Data'!BZ23)-0.1711))/(B$4-B$3)*10)),IF('[1]Indicator Data'!AL23&gt;B$4,0,IF('[1]Indicator Data'!AL23&lt;B$3,10,(B$4-'[1]Indicator Data'!AL23)/(B$4-B$3)*10))),1)</f>
        <v>7.1</v>
      </c>
      <c r="C22" s="22">
        <f>IF('[1]Indicator Data'!AM23="No data","x",ROUND((IF(LOG('[1]Indicator Data'!AM23*1000)&gt;C$4,10,IF(LOG('[1]Indicator Data'!AM23*1000)&lt;C$3,0,10-(C$4-LOG('[1]Indicator Data'!AM23*1000))/(C$4-C$3)*10))),1))</f>
        <v>9.5</v>
      </c>
      <c r="D22" s="23">
        <f t="shared" si="9"/>
        <v>8.6</v>
      </c>
      <c r="E22" s="22">
        <f>IF('[1]Indicator Data'!AZ23="No data","x",ROUND(IF('[1]Indicator Data'!AZ23&gt;E$4,10,IF('[1]Indicator Data'!AZ23&lt;E$3,0,10-(E$4-'[1]Indicator Data'!AZ23)/(E$4-E$3)*10)),1))</f>
        <v>8.1999999999999993</v>
      </c>
      <c r="F22" s="22">
        <f>IF('[1]Indicator Data'!BA23="No data","x",ROUND(IF('[1]Indicator Data'!BA23&gt;F$4,10,IF('[1]Indicator Data'!BA23&lt;F$3,0,10-(F$4-'[1]Indicator Data'!BA23)/(F$4-F$3)*10)),1))</f>
        <v>5.7</v>
      </c>
      <c r="G22" s="23">
        <f t="shared" si="10"/>
        <v>7</v>
      </c>
      <c r="H22" s="24">
        <f>SUM(IF('[1]Indicator Data'!AN23=0,0,'[1]Indicator Data'!AN23),SUM('[1]Indicator Data'!AO23:AP23))</f>
        <v>577.50299399999994</v>
      </c>
      <c r="I22" s="24">
        <f>H22/'[1]Indicator Data'!CA23*1000000</f>
        <v>47.636192529396943</v>
      </c>
      <c r="J22" s="22">
        <f t="shared" si="0"/>
        <v>1</v>
      </c>
      <c r="K22" s="22">
        <f>IF('[1]Indicator Data'!AQ23="No data","x",ROUND(IF('[1]Indicator Data'!AQ23&gt;K$4,10,IF('[1]Indicator Data'!AQ23&lt;K$3,0,10-(K$4-'[1]Indicator Data'!AQ23)/(K$4-K$3)*10)),1))</f>
        <v>2.8</v>
      </c>
      <c r="L22" s="22">
        <f>IF('[1]Indicator Data'!AR23="No data","x",IF('[1]Indicator Data'!AR23=0,0,ROUND(IF('[1]Indicator Data'!AR23&gt;L$4,10,IF('[1]Indicator Data'!AR23&lt;L$3,0,10-(L$4-'[1]Indicator Data'!AR23)/(L$4-L$3)*10)),1)))</f>
        <v>0.4</v>
      </c>
      <c r="M22" s="23">
        <f t="shared" si="11"/>
        <v>1.4</v>
      </c>
      <c r="N22" s="25">
        <f t="shared" si="12"/>
        <v>6.4</v>
      </c>
      <c r="O22" s="26">
        <f>IF(AND('[1]Indicator Data'!BE23="No data",'[1]Indicator Data'!BF23="No data"),0,SUM('[1]Indicator Data'!BE23:BG23)/1000)</f>
        <v>5.375</v>
      </c>
      <c r="P22" s="22">
        <f t="shared" si="1"/>
        <v>2.4</v>
      </c>
      <c r="Q22" s="27">
        <f>O22*1000/'[1]Indicator Data'!CA23</f>
        <v>4.4336486131794597E-4</v>
      </c>
      <c r="R22" s="22">
        <f t="shared" si="2"/>
        <v>2.6</v>
      </c>
      <c r="S22" s="28">
        <f t="shared" si="13"/>
        <v>2.5</v>
      </c>
      <c r="T22" s="22">
        <f>IF('[1]Indicator Data'!AV23="No data","x",ROUND(IF('[1]Indicator Data'!AV23&gt;T$4,10,IF('[1]Indicator Data'!AV23&lt;T$3,0,10-(T$4-'[1]Indicator Data'!AV23)/(T$4-T$3)*10)),1))</f>
        <v>2</v>
      </c>
      <c r="U22" s="22">
        <f>IF('[1]Indicator Data'!AW23="No data","x",IF('[1]Indicator Data'!AW23=0,0,ROUND(IF('[1]Indicator Data'!AW23&gt;U$4,10,IF('[1]Indicator Data'!AW23&lt;U$3,0,10-(U$4-'[1]Indicator Data'!AW23)/(U$4-U$3)*10)),1)))</f>
        <v>1.7</v>
      </c>
      <c r="V22" s="22">
        <f t="shared" si="14"/>
        <v>1.85</v>
      </c>
      <c r="W22" s="22">
        <f>IF('[1]Indicator Data'!AU23="No data","x",ROUND(IF('[1]Indicator Data'!AU23&gt;W$4,10,IF('[1]Indicator Data'!AU23&lt;W$3,0,10-(W$4-'[1]Indicator Data'!AU23)/(W$4-W$3)*10)),1))</f>
        <v>1</v>
      </c>
      <c r="X22" s="22">
        <f>IF('[1]Indicator Data'!AX23="No data","x",ROUND(IF('[1]Indicator Data'!AX23&gt;X$4,10,IF('[1]Indicator Data'!AX23&lt;X$3,0,10-(X$4-'[1]Indicator Data'!AX23)/(X$4-X$3)*10)),1))</f>
        <v>9.6999999999999993</v>
      </c>
      <c r="Y22" s="27">
        <f>IF('[1]Indicator Data'!AY23="No data","x",IF(('[1]Indicator Data'!AY23/'[1]Indicator Data'!CA23)&gt;1,1,IF('[1]Indicator Data'!AY23&gt;'[1]Indicator Data'!AY23,1,'[1]Indicator Data'!AY23/'[1]Indicator Data'!CA23)))</f>
        <v>0.50074872983184804</v>
      </c>
      <c r="Z22" s="22">
        <f t="shared" si="3"/>
        <v>5.6</v>
      </c>
      <c r="AA22" s="23">
        <f t="shared" si="4"/>
        <v>4.5</v>
      </c>
      <c r="AB22" s="22">
        <f>IF('[1]Indicator Data'!AS23="No data","x",ROUND(IF('[1]Indicator Data'!AS23&gt;AB$4,10,IF('[1]Indicator Data'!AS23&lt;AB$3,0,10-(AB$4-'[1]Indicator Data'!AS23)/(AB$4-AB$3)*10)),1))</f>
        <v>6.9</v>
      </c>
      <c r="AC22" s="22">
        <f>IF('[1]Indicator Data'!AT23="No data","x",ROUND(IF('[1]Indicator Data'!AT23&gt;AC$4,10,IF('[1]Indicator Data'!AT23&lt;AC$3,0,10-(AC$4-'[1]Indicator Data'!AT23)/(AC$4-AC$3)*10)),1))</f>
        <v>3.7</v>
      </c>
      <c r="AD22" s="23">
        <f t="shared" si="15"/>
        <v>5.3</v>
      </c>
      <c r="AE22" s="26">
        <f>('[1]Indicator Data'!BD23+'[1]Indicator Data'!BC23*0.5+'[1]Indicator Data'!BB23*0.25)/1000</f>
        <v>3.5059999999999998</v>
      </c>
      <c r="AF22" s="29">
        <f>AE22*1000/'[1]Indicator Data'!CA23</f>
        <v>2.8919761930804066E-4</v>
      </c>
      <c r="AG22" s="23">
        <f t="shared" si="5"/>
        <v>0</v>
      </c>
      <c r="AH22" s="22">
        <f>IF('[1]Indicator Data'!BH23="No data","x",ROUND(IF('[1]Indicator Data'!BH23&lt;$AH$3,10,IF('[1]Indicator Data'!BH23&gt;$AH$4,0,($AH$4-'[1]Indicator Data'!BH23)/($AH$4-$AH$3)*10)),1))</f>
        <v>3.5</v>
      </c>
      <c r="AI22" s="22">
        <f>IF('[1]Indicator Data'!BI23="No data","x",ROUND(IF('[1]Indicator Data'!BI23&gt;$AI$4,10,IF('[1]Indicator Data'!BI23&lt;$AI$3,0,10-($AI$4-'[1]Indicator Data'!BI23)/($AI$4-$AI$3)*10)),1))</f>
        <v>0.9</v>
      </c>
      <c r="AJ22" s="23">
        <f t="shared" si="6"/>
        <v>2.2000000000000002</v>
      </c>
      <c r="AK22" s="28">
        <f t="shared" si="7"/>
        <v>3.3</v>
      </c>
      <c r="AL22" s="30">
        <f t="shared" si="8"/>
        <v>2.9</v>
      </c>
    </row>
    <row r="23" spans="1:38" s="19" customFormat="1" x14ac:dyDescent="0.3">
      <c r="A23" s="20" t="str">
        <f>'[1]Indicator Data'!A24</f>
        <v>Bhutan</v>
      </c>
      <c r="B23" s="21">
        <f>ROUND(IF('[1]Indicator Data'!AL24="No data",IF((0.1022*LN('[1]Indicator Data'!BZ24)-0.1711)&gt;B$4,0,IF((0.1022*LN('[1]Indicator Data'!BZ24)-0.1711)&lt;B$3,10,(B$4-(0.1022*LN('[1]Indicator Data'!BZ24)-0.1711))/(B$4-B$3)*10)),IF('[1]Indicator Data'!AL24&gt;B$4,0,IF('[1]Indicator Data'!AL24&lt;B$3,10,(B$4-'[1]Indicator Data'!AL24)/(B$4-B$3)*10))),1)</f>
        <v>4.9000000000000004</v>
      </c>
      <c r="C23" s="22">
        <f>IF('[1]Indicator Data'!AM24="No data","x",ROUND((IF(LOG('[1]Indicator Data'!AM24*1000)&gt;C$4,10,IF(LOG('[1]Indicator Data'!AM24*1000)&lt;C$3,0,10-(C$4-LOG('[1]Indicator Data'!AM24*1000))/(C$4-C$3)*10))),1))</f>
        <v>8.3000000000000007</v>
      </c>
      <c r="D23" s="23">
        <f t="shared" si="9"/>
        <v>6.9</v>
      </c>
      <c r="E23" s="22">
        <f>IF('[1]Indicator Data'!AZ24="No data","x",ROUND(IF('[1]Indicator Data'!AZ24&gt;E$4,10,IF('[1]Indicator Data'!AZ24&lt;E$3,0,10-(E$4-'[1]Indicator Data'!AZ24)/(E$4-E$3)*10)),1))</f>
        <v>5.6</v>
      </c>
      <c r="F23" s="22">
        <f>IF('[1]Indicator Data'!BA24="No data","x",ROUND(IF('[1]Indicator Data'!BA24&gt;F$4,10,IF('[1]Indicator Data'!BA24&lt;F$3,0,10-(F$4-'[1]Indicator Data'!BA24)/(F$4-F$3)*10)),1))</f>
        <v>3.1</v>
      </c>
      <c r="G23" s="23">
        <f t="shared" si="10"/>
        <v>4.4000000000000004</v>
      </c>
      <c r="H23" s="24">
        <f>SUM(IF('[1]Indicator Data'!AN24=0,0,'[1]Indicator Data'!AN24),SUM('[1]Indicator Data'!AO24:AP24))</f>
        <v>76.187663999999998</v>
      </c>
      <c r="I23" s="24">
        <f>H23/'[1]Indicator Data'!CA24*1000000</f>
        <v>98.738308890997018</v>
      </c>
      <c r="J23" s="22">
        <f t="shared" si="0"/>
        <v>2</v>
      </c>
      <c r="K23" s="22">
        <f>IF('[1]Indicator Data'!AQ24="No data","x",ROUND(IF('[1]Indicator Data'!AQ24&gt;K$4,10,IF('[1]Indicator Data'!AQ24&lt;K$3,0,10-(K$4-'[1]Indicator Data'!AQ24)/(K$4-K$3)*10)),1))</f>
        <v>5.3</v>
      </c>
      <c r="L23" s="22">
        <f>IF('[1]Indicator Data'!AR24="No data","x",IF('[1]Indicator Data'!AR24=0,0,ROUND(IF('[1]Indicator Data'!AR24&gt;L$4,10,IF('[1]Indicator Data'!AR24&lt;L$3,0,10-(L$4-'[1]Indicator Data'!AR24)/(L$4-L$3)*10)),1)))</f>
        <v>1.2</v>
      </c>
      <c r="M23" s="23">
        <f t="shared" si="11"/>
        <v>2.8</v>
      </c>
      <c r="N23" s="25">
        <f t="shared" si="12"/>
        <v>5.3</v>
      </c>
      <c r="O23" s="26">
        <f>IF(AND('[1]Indicator Data'!BE24="No data",'[1]Indicator Data'!BF24="No data"),0,SUM('[1]Indicator Data'!BE24:BG24)/1000)</f>
        <v>0</v>
      </c>
      <c r="P23" s="22">
        <f t="shared" si="1"/>
        <v>0</v>
      </c>
      <c r="Q23" s="27">
        <f>O23*1000/'[1]Indicator Data'!CA24</f>
        <v>0</v>
      </c>
      <c r="R23" s="22">
        <f t="shared" si="2"/>
        <v>0</v>
      </c>
      <c r="S23" s="28">
        <f t="shared" si="13"/>
        <v>0</v>
      </c>
      <c r="T23" s="22" t="str">
        <f>IF('[1]Indicator Data'!AV24="No data","x",ROUND(IF('[1]Indicator Data'!AV24&gt;T$4,10,IF('[1]Indicator Data'!AV24&lt;T$3,0,10-(T$4-'[1]Indicator Data'!AV24)/(T$4-T$3)*10)),1))</f>
        <v>x</v>
      </c>
      <c r="U23" s="22" t="str">
        <f>IF('[1]Indicator Data'!AW24="No data","x",IF('[1]Indicator Data'!AW24=0,0,ROUND(IF('[1]Indicator Data'!AW24&gt;U$4,10,IF('[1]Indicator Data'!AW24&lt;U$3,0,10-(U$4-'[1]Indicator Data'!AW24)/(U$4-U$3)*10)),1)))</f>
        <v>x</v>
      </c>
      <c r="V23" s="22" t="str">
        <f t="shared" si="14"/>
        <v>x</v>
      </c>
      <c r="W23" s="22">
        <f>IF('[1]Indicator Data'!AU24="No data","x",ROUND(IF('[1]Indicator Data'!AU24&gt;W$4,10,IF('[1]Indicator Data'!AU24&lt;W$3,0,10-(W$4-'[1]Indicator Data'!AU24)/(W$4-W$3)*10)),1))</f>
        <v>3</v>
      </c>
      <c r="X23" s="22">
        <f>IF('[1]Indicator Data'!AX24="No data","x",ROUND(IF('[1]Indicator Data'!AX24&gt;X$4,10,IF('[1]Indicator Data'!AX24&lt;X$3,0,10-(X$4-'[1]Indicator Data'!AX24)/(X$4-X$3)*10)),1))</f>
        <v>0</v>
      </c>
      <c r="Y23" s="27">
        <f>IF('[1]Indicator Data'!AY24="No data","x",IF(('[1]Indicator Data'!AY24/'[1]Indicator Data'!CA24)&gt;1,1,IF('[1]Indicator Data'!AY24&gt;'[1]Indicator Data'!AY24,1,'[1]Indicator Data'!AY24/'[1]Indicator Data'!CA24)))</f>
        <v>0.29787768982338275</v>
      </c>
      <c r="Z23" s="22">
        <f t="shared" si="3"/>
        <v>3.3</v>
      </c>
      <c r="AA23" s="23">
        <f t="shared" si="4"/>
        <v>2.1</v>
      </c>
      <c r="AB23" s="22">
        <f>IF('[1]Indicator Data'!AS24="No data","x",ROUND(IF('[1]Indicator Data'!AS24&gt;AB$4,10,IF('[1]Indicator Data'!AS24&lt;AB$3,0,10-(AB$4-'[1]Indicator Data'!AS24)/(AB$4-AB$3)*10)),1))</f>
        <v>2.2000000000000002</v>
      </c>
      <c r="AC23" s="22">
        <f>IF('[1]Indicator Data'!AT24="No data","x",ROUND(IF('[1]Indicator Data'!AT24&gt;AC$4,10,IF('[1]Indicator Data'!AT24&lt;AC$3,0,10-(AC$4-'[1]Indicator Data'!AT24)/(AC$4-AC$3)*10)),1))</f>
        <v>2.8</v>
      </c>
      <c r="AD23" s="23">
        <f t="shared" si="15"/>
        <v>2.5</v>
      </c>
      <c r="AE23" s="26">
        <f>('[1]Indicator Data'!BD24+'[1]Indicator Data'!BC24*0.5+'[1]Indicator Data'!BB24*0.25)/1000</f>
        <v>0.502</v>
      </c>
      <c r="AF23" s="29">
        <f>AE23*1000/'[1]Indicator Data'!CA24</f>
        <v>6.5058604583650851E-4</v>
      </c>
      <c r="AG23" s="23">
        <f t="shared" si="5"/>
        <v>0.1</v>
      </c>
      <c r="AH23" s="22">
        <f>IF('[1]Indicator Data'!BH24="No data","x",ROUND(IF('[1]Indicator Data'!BH24&lt;$AH$3,10,IF('[1]Indicator Data'!BH24&gt;$AH$4,0,($AH$4-'[1]Indicator Data'!BH24)/($AH$4-$AH$3)*10)),1))</f>
        <v>4.9000000000000004</v>
      </c>
      <c r="AI23" s="22">
        <f>IF('[1]Indicator Data'!BI24="No data","x",ROUND(IF('[1]Indicator Data'!BI24&gt;$AI$4,10,IF('[1]Indicator Data'!BI24&lt;$AI$3,0,10-($AI$4-'[1]Indicator Data'!BI24)/($AI$4-$AI$3)*10)),1))</f>
        <v>3</v>
      </c>
      <c r="AJ23" s="23">
        <f t="shared" si="6"/>
        <v>4</v>
      </c>
      <c r="AK23" s="28">
        <f t="shared" si="7"/>
        <v>2.2999999999999998</v>
      </c>
      <c r="AL23" s="30">
        <f t="shared" si="8"/>
        <v>1.2</v>
      </c>
    </row>
    <row r="24" spans="1:38" s="19" customFormat="1" x14ac:dyDescent="0.3">
      <c r="A24" s="20" t="str">
        <f>'[1]Indicator Data'!A25</f>
        <v>Bolivia</v>
      </c>
      <c r="B24" s="21">
        <f>ROUND(IF('[1]Indicator Data'!AL25="No data",IF((0.1022*LN('[1]Indicator Data'!BZ25)-0.1711)&gt;B$4,0,IF((0.1022*LN('[1]Indicator Data'!BZ25)-0.1711)&lt;B$3,10,(B$4-(0.1022*LN('[1]Indicator Data'!BZ25)-0.1711))/(B$4-B$3)*10)),IF('[1]Indicator Data'!AL25&gt;B$4,0,IF('[1]Indicator Data'!AL25&lt;B$3,10,(B$4-'[1]Indicator Data'!AL25)/(B$4-B$3)*10))),1)</f>
        <v>3.6</v>
      </c>
      <c r="C24" s="22">
        <f>IF('[1]Indicator Data'!AM25="No data","x",ROUND((IF(LOG('[1]Indicator Data'!AM25*1000)&gt;C$4,10,IF(LOG('[1]Indicator Data'!AM25*1000)&lt;C$3,0,10-(C$4-LOG('[1]Indicator Data'!AM25*1000))/(C$4-C$3)*10))),1))</f>
        <v>7.3</v>
      </c>
      <c r="D24" s="23">
        <f t="shared" si="9"/>
        <v>5.8</v>
      </c>
      <c r="E24" s="22">
        <f>IF('[1]Indicator Data'!AZ25="No data","x",ROUND(IF('[1]Indicator Data'!AZ25&gt;E$4,10,IF('[1]Indicator Data'!AZ25&lt;E$3,0,10-(E$4-'[1]Indicator Data'!AZ25)/(E$4-E$3)*10)),1))</f>
        <v>5.6</v>
      </c>
      <c r="F24" s="22">
        <f>IF('[1]Indicator Data'!BA25="No data","x",ROUND(IF('[1]Indicator Data'!BA25&gt;F$4,10,IF('[1]Indicator Data'!BA25&lt;F$3,0,10-(F$4-'[1]Indicator Data'!BA25)/(F$4-F$3)*10)),1))</f>
        <v>4.0999999999999996</v>
      </c>
      <c r="G24" s="23">
        <f t="shared" si="10"/>
        <v>4.9000000000000004</v>
      </c>
      <c r="H24" s="24">
        <f>SUM(IF('[1]Indicator Data'!AN25=0,0,'[1]Indicator Data'!AN25),SUM('[1]Indicator Data'!AO25:AP25))</f>
        <v>621.57858400000009</v>
      </c>
      <c r="I24" s="24">
        <f>H24/'[1]Indicator Data'!CA25*1000000</f>
        <v>53.249125312718753</v>
      </c>
      <c r="J24" s="22">
        <f t="shared" si="0"/>
        <v>1.1000000000000001</v>
      </c>
      <c r="K24" s="22">
        <f>IF('[1]Indicator Data'!AQ25="No data","x",ROUND(IF('[1]Indicator Data'!AQ25&gt;K$4,10,IF('[1]Indicator Data'!AQ25&lt;K$3,0,10-(K$4-'[1]Indicator Data'!AQ25)/(K$4-K$3)*10)),1))</f>
        <v>1.2</v>
      </c>
      <c r="L24" s="22">
        <f>IF('[1]Indicator Data'!AR25="No data","x",IF('[1]Indicator Data'!AR25=0,0,ROUND(IF('[1]Indicator Data'!AR25&gt;L$4,10,IF('[1]Indicator Data'!AR25&lt;L$3,0,10-(L$4-'[1]Indicator Data'!AR25)/(L$4-L$3)*10)),1)))</f>
        <v>1</v>
      </c>
      <c r="M24" s="23">
        <f t="shared" si="11"/>
        <v>1.1000000000000001</v>
      </c>
      <c r="N24" s="25">
        <f t="shared" si="12"/>
        <v>4.4000000000000004</v>
      </c>
      <c r="O24" s="26">
        <f>IF(AND('[1]Indicator Data'!BE25="No data",'[1]Indicator Data'!BF25="No data"),0,SUM('[1]Indicator Data'!BE25:BG25)/1000)</f>
        <v>10.875</v>
      </c>
      <c r="P24" s="22">
        <f t="shared" si="1"/>
        <v>3.5</v>
      </c>
      <c r="Q24" s="27">
        <f>O24*1000/'[1]Indicator Data'!CA25</f>
        <v>9.3163479676097781E-4</v>
      </c>
      <c r="R24" s="22">
        <f t="shared" si="2"/>
        <v>3.1</v>
      </c>
      <c r="S24" s="28">
        <f t="shared" si="13"/>
        <v>3.3</v>
      </c>
      <c r="T24" s="22">
        <f>IF('[1]Indicator Data'!AV25="No data","x",ROUND(IF('[1]Indicator Data'!AV25&gt;T$4,10,IF('[1]Indicator Data'!AV25&lt;T$3,0,10-(T$4-'[1]Indicator Data'!AV25)/(T$4-T$3)*10)),1))</f>
        <v>0.4</v>
      </c>
      <c r="U24" s="22">
        <f>IF('[1]Indicator Data'!AW25="No data","x",IF('[1]Indicator Data'!AW25=0,0,ROUND(IF('[1]Indicator Data'!AW25&gt;U$4,10,IF('[1]Indicator Data'!AW25&lt;U$3,0,10-(U$4-'[1]Indicator Data'!AW25)/(U$4-U$3)*10)),1)))</f>
        <v>0.5</v>
      </c>
      <c r="V24" s="22">
        <f t="shared" si="14"/>
        <v>0.45</v>
      </c>
      <c r="W24" s="22">
        <f>IF('[1]Indicator Data'!AU25="No data","x",ROUND(IF('[1]Indicator Data'!AU25&gt;W$4,10,IF('[1]Indicator Data'!AU25&lt;W$3,0,10-(W$4-'[1]Indicator Data'!AU25)/(W$4-W$3)*10)),1))</f>
        <v>1.9</v>
      </c>
      <c r="X24" s="22">
        <f>IF('[1]Indicator Data'!AX25="No data","x",ROUND(IF('[1]Indicator Data'!AX25&gt;X$4,10,IF('[1]Indicator Data'!AX25&lt;X$3,0,10-(X$4-'[1]Indicator Data'!AX25)/(X$4-X$3)*10)),1))</f>
        <v>0</v>
      </c>
      <c r="Y24" s="27">
        <f>IF('[1]Indicator Data'!AY25="No data","x",IF(('[1]Indicator Data'!AY25/'[1]Indicator Data'!CA25)&gt;1,1,IF('[1]Indicator Data'!AY25&gt;'[1]Indicator Data'!AY25,1,'[1]Indicator Data'!AY25/'[1]Indicator Data'!CA25)))</f>
        <v>1.6354795314909267E-2</v>
      </c>
      <c r="Z24" s="22">
        <f t="shared" si="3"/>
        <v>0.2</v>
      </c>
      <c r="AA24" s="23">
        <f t="shared" si="4"/>
        <v>0.6</v>
      </c>
      <c r="AB24" s="22">
        <f>IF('[1]Indicator Data'!AS25="No data","x",ROUND(IF('[1]Indicator Data'!AS25&gt;AB$4,10,IF('[1]Indicator Data'!AS25&lt;AB$3,0,10-(AB$4-'[1]Indicator Data'!AS25)/(AB$4-AB$3)*10)),1))</f>
        <v>2</v>
      </c>
      <c r="AC24" s="22">
        <f>IF('[1]Indicator Data'!AT25="No data","x",ROUND(IF('[1]Indicator Data'!AT25&gt;AC$4,10,IF('[1]Indicator Data'!AT25&lt;AC$3,0,10-(AC$4-'[1]Indicator Data'!AT25)/(AC$4-AC$3)*10)),1))</f>
        <v>0.8</v>
      </c>
      <c r="AD24" s="23">
        <f t="shared" si="15"/>
        <v>1.4</v>
      </c>
      <c r="AE24" s="26">
        <f>('[1]Indicator Data'!BD25+'[1]Indicator Data'!BC25*0.5+'[1]Indicator Data'!BB25*0.25)/1000</f>
        <v>335.36250000000001</v>
      </c>
      <c r="AF24" s="29">
        <f>AE24*1000/'[1]Indicator Data'!CA25</f>
        <v>2.8729689611839394E-2</v>
      </c>
      <c r="AG24" s="23">
        <f t="shared" si="5"/>
        <v>2.9</v>
      </c>
      <c r="AH24" s="22">
        <f>IF('[1]Indicator Data'!BH25="No data","x",ROUND(IF('[1]Indicator Data'!BH25&lt;$AH$3,10,IF('[1]Indicator Data'!BH25&gt;$AH$4,0,($AH$4-'[1]Indicator Data'!BH25)/($AH$4-$AH$3)*10)),1))</f>
        <v>5.5</v>
      </c>
      <c r="AI24" s="22">
        <f>IF('[1]Indicator Data'!BI25="No data","x",ROUND(IF('[1]Indicator Data'!BI25&gt;$AI$4,10,IF('[1]Indicator Data'!BI25&lt;$AI$3,0,10-($AI$4-'[1]Indicator Data'!BI25)/($AI$4-$AI$3)*10)),1))</f>
        <v>2.5</v>
      </c>
      <c r="AJ24" s="23">
        <f t="shared" si="6"/>
        <v>4</v>
      </c>
      <c r="AK24" s="28">
        <f t="shared" si="7"/>
        <v>2.2999999999999998</v>
      </c>
      <c r="AL24" s="30">
        <f t="shared" si="8"/>
        <v>2.8</v>
      </c>
    </row>
    <row r="25" spans="1:38" s="19" customFormat="1" x14ac:dyDescent="0.3">
      <c r="A25" s="20" t="str">
        <f>'[1]Indicator Data'!A26</f>
        <v>Bosnia and Herzegovina</v>
      </c>
      <c r="B25" s="21">
        <f>ROUND(IF('[1]Indicator Data'!AL26="No data",IF((0.1022*LN('[1]Indicator Data'!BZ26)-0.1711)&gt;B$4,0,IF((0.1022*LN('[1]Indicator Data'!BZ26)-0.1711)&lt;B$3,10,(B$4-(0.1022*LN('[1]Indicator Data'!BZ26)-0.1711))/(B$4-B$3)*10)),IF('[1]Indicator Data'!AL26&gt;B$4,0,IF('[1]Indicator Data'!AL26&lt;B$3,10,(B$4-'[1]Indicator Data'!AL26)/(B$4-B$3)*10))),1)</f>
        <v>2.4</v>
      </c>
      <c r="C25" s="22">
        <f>IF('[1]Indicator Data'!AM26="No data","x",ROUND((IF(LOG('[1]Indicator Data'!AM26*1000)&gt;C$4,10,IF(LOG('[1]Indicator Data'!AM26*1000)&lt;C$3,0,10-(C$4-LOG('[1]Indicator Data'!AM26*1000))/(C$4-C$3)*10))),1))</f>
        <v>3.4</v>
      </c>
      <c r="D25" s="23">
        <f t="shared" si="9"/>
        <v>2.9</v>
      </c>
      <c r="E25" s="22">
        <f>IF('[1]Indicator Data'!AZ26="No data","x",ROUND(IF('[1]Indicator Data'!AZ26&gt;E$4,10,IF('[1]Indicator Data'!AZ26&lt;E$3,0,10-(E$4-'[1]Indicator Data'!AZ26)/(E$4-E$3)*10)),1))</f>
        <v>2</v>
      </c>
      <c r="F25" s="22">
        <f>IF('[1]Indicator Data'!BA26="No data","x",ROUND(IF('[1]Indicator Data'!BA26&gt;F$4,10,IF('[1]Indicator Data'!BA26&lt;F$3,0,10-(F$4-'[1]Indicator Data'!BA26)/(F$4-F$3)*10)),1))</f>
        <v>2</v>
      </c>
      <c r="G25" s="23">
        <f t="shared" si="10"/>
        <v>2</v>
      </c>
      <c r="H25" s="24">
        <f>SUM(IF('[1]Indicator Data'!AN26=0,0,'[1]Indicator Data'!AN26),SUM('[1]Indicator Data'!AO26:AP26))</f>
        <v>403.63257800000002</v>
      </c>
      <c r="I25" s="24">
        <f>H25/'[1]Indicator Data'!CA26*1000000</f>
        <v>123.02814331195145</v>
      </c>
      <c r="J25" s="22">
        <f t="shared" si="0"/>
        <v>2.5</v>
      </c>
      <c r="K25" s="22">
        <f>IF('[1]Indicator Data'!AQ26="No data","x",ROUND(IF('[1]Indicator Data'!AQ26&gt;K$4,10,IF('[1]Indicator Data'!AQ26&lt;K$3,0,10-(K$4-'[1]Indicator Data'!AQ26)/(K$4-K$3)*10)),1))</f>
        <v>1.5</v>
      </c>
      <c r="L25" s="22">
        <f>IF('[1]Indicator Data'!AR26="No data","x",IF('[1]Indicator Data'!AR26=0,0,ROUND(IF('[1]Indicator Data'!AR26&gt;L$4,10,IF('[1]Indicator Data'!AR26&lt;L$3,0,10-(L$4-'[1]Indicator Data'!AR26)/(L$4-L$3)*10)),1)))</f>
        <v>3.1</v>
      </c>
      <c r="M25" s="23">
        <f t="shared" si="11"/>
        <v>2.4</v>
      </c>
      <c r="N25" s="25">
        <f t="shared" si="12"/>
        <v>2.6</v>
      </c>
      <c r="O25" s="26">
        <f>IF(AND('[1]Indicator Data'!BE26="No data",'[1]Indicator Data'!BF26="No data"),0,SUM('[1]Indicator Data'!BE26:BG26)/1000)</f>
        <v>104.518</v>
      </c>
      <c r="P25" s="22">
        <f t="shared" si="1"/>
        <v>6.7</v>
      </c>
      <c r="Q25" s="27">
        <f>O25*1000/'[1]Indicator Data'!CA26</f>
        <v>3.1857328133405874E-2</v>
      </c>
      <c r="R25" s="22">
        <f t="shared" si="2"/>
        <v>7.5</v>
      </c>
      <c r="S25" s="28">
        <f t="shared" si="13"/>
        <v>7.1</v>
      </c>
      <c r="T25" s="22" t="str">
        <f>IF('[1]Indicator Data'!AV26="No data","x",ROUND(IF('[1]Indicator Data'!AV26&gt;T$4,10,IF('[1]Indicator Data'!AV26&lt;T$3,0,10-(T$4-'[1]Indicator Data'!AV26)/(T$4-T$3)*10)),1))</f>
        <v>x</v>
      </c>
      <c r="U25" s="22" t="str">
        <f>IF('[1]Indicator Data'!AW26="No data","x",IF('[1]Indicator Data'!AW26=0,0,ROUND(IF('[1]Indicator Data'!AW26&gt;U$4,10,IF('[1]Indicator Data'!AW26&lt;U$3,0,10-(U$4-'[1]Indicator Data'!AW26)/(U$4-U$3)*10)),1)))</f>
        <v>x</v>
      </c>
      <c r="V25" s="22" t="str">
        <f t="shared" si="14"/>
        <v>x</v>
      </c>
      <c r="W25" s="22">
        <f>IF('[1]Indicator Data'!AU26="No data","x",ROUND(IF('[1]Indicator Data'!AU26&gt;W$4,10,IF('[1]Indicator Data'!AU26&lt;W$3,0,10-(W$4-'[1]Indicator Data'!AU26)/(W$4-W$3)*10)),1))</f>
        <v>0.5</v>
      </c>
      <c r="X25" s="22" t="str">
        <f>IF('[1]Indicator Data'!AX26="No data","x",ROUND(IF('[1]Indicator Data'!AX26&gt;X$4,10,IF('[1]Indicator Data'!AX26&lt;X$3,0,10-(X$4-'[1]Indicator Data'!AX26)/(X$4-X$3)*10)),1))</f>
        <v>x</v>
      </c>
      <c r="Y25" s="27">
        <f>IF('[1]Indicator Data'!AY26="No data","x",IF(('[1]Indicator Data'!AY26/'[1]Indicator Data'!CA26)&gt;1,1,IF('[1]Indicator Data'!AY26&gt;'[1]Indicator Data'!AY26,1,'[1]Indicator Data'!AY26/'[1]Indicator Data'!CA26)))</f>
        <v>0</v>
      </c>
      <c r="Z25" s="22">
        <f t="shared" si="3"/>
        <v>0</v>
      </c>
      <c r="AA25" s="23">
        <f t="shared" si="4"/>
        <v>0.3</v>
      </c>
      <c r="AB25" s="22">
        <f>IF('[1]Indicator Data'!AS26="No data","x",ROUND(IF('[1]Indicator Data'!AS26&gt;AB$4,10,IF('[1]Indicator Data'!AS26&lt;AB$3,0,10-(AB$4-'[1]Indicator Data'!AS26)/(AB$4-AB$3)*10)),1))</f>
        <v>0.5</v>
      </c>
      <c r="AC25" s="22">
        <f>IF('[1]Indicator Data'!AT26="No data","x",ROUND(IF('[1]Indicator Data'!AT26&gt;AC$4,10,IF('[1]Indicator Data'!AT26&lt;AC$3,0,10-(AC$4-'[1]Indicator Data'!AT26)/(AC$4-AC$3)*10)),1))</f>
        <v>0.4</v>
      </c>
      <c r="AD25" s="23">
        <f t="shared" si="15"/>
        <v>0.5</v>
      </c>
      <c r="AE25" s="26">
        <f>('[1]Indicator Data'!BD26+'[1]Indicator Data'!BC26*0.5+'[1]Indicator Data'!BB26*0.25)/1000</f>
        <v>7.6897500000000001</v>
      </c>
      <c r="AF25" s="29">
        <f>AE25*1000/'[1]Indicator Data'!CA26</f>
        <v>2.3438535851610042E-3</v>
      </c>
      <c r="AG25" s="23">
        <f t="shared" si="5"/>
        <v>0.2</v>
      </c>
      <c r="AH25" s="22">
        <f>IF('[1]Indicator Data'!BH26="No data","x",ROUND(IF('[1]Indicator Data'!BH26&lt;$AH$3,10,IF('[1]Indicator Data'!BH26&gt;$AH$4,0,($AH$4-'[1]Indicator Data'!BH26)/($AH$4-$AH$3)*10)),1))</f>
        <v>2.2999999999999998</v>
      </c>
      <c r="AI25" s="22">
        <f>IF('[1]Indicator Data'!BI26="No data","x",ROUND(IF('[1]Indicator Data'!BI26&gt;$AI$4,10,IF('[1]Indicator Data'!BI26&lt;$AI$3,0,10-($AI$4-'[1]Indicator Data'!BI26)/($AI$4-$AI$3)*10)),1))</f>
        <v>0</v>
      </c>
      <c r="AJ25" s="23">
        <f t="shared" si="6"/>
        <v>1.2</v>
      </c>
      <c r="AK25" s="28">
        <f t="shared" si="7"/>
        <v>0.6</v>
      </c>
      <c r="AL25" s="30">
        <f t="shared" si="8"/>
        <v>4.5999999999999996</v>
      </c>
    </row>
    <row r="26" spans="1:38" s="19" customFormat="1" x14ac:dyDescent="0.3">
      <c r="A26" s="20" t="str">
        <f>'[1]Indicator Data'!A27</f>
        <v>Botswana</v>
      </c>
      <c r="B26" s="21">
        <f>ROUND(IF('[1]Indicator Data'!AL27="No data",IF((0.1022*LN('[1]Indicator Data'!BZ27)-0.1711)&gt;B$4,0,IF((0.1022*LN('[1]Indicator Data'!BZ27)-0.1711)&lt;B$3,10,(B$4-(0.1022*LN('[1]Indicator Data'!BZ27)-0.1711))/(B$4-B$3)*10)),IF('[1]Indicator Data'!AL27&gt;B$4,0,IF('[1]Indicator Data'!AL27&lt;B$3,10,(B$4-'[1]Indicator Data'!AL27)/(B$4-B$3)*10))),1)</f>
        <v>3.3</v>
      </c>
      <c r="C26" s="22">
        <f>IF('[1]Indicator Data'!AM27="No data","x",ROUND((IF(LOG('[1]Indicator Data'!AM27*1000)&gt;C$4,10,IF(LOG('[1]Indicator Data'!AM27*1000)&lt;C$3,0,10-(C$4-LOG('[1]Indicator Data'!AM27*1000))/(C$4-C$3)*10))),1))</f>
        <v>6.9</v>
      </c>
      <c r="D26" s="23">
        <f t="shared" si="9"/>
        <v>5.4</v>
      </c>
      <c r="E26" s="22">
        <f>IF('[1]Indicator Data'!AZ27="No data","x",ROUND(IF('[1]Indicator Data'!AZ27&gt;E$4,10,IF('[1]Indicator Data'!AZ27&lt;E$3,0,10-(E$4-'[1]Indicator Data'!AZ27)/(E$4-E$3)*10)),1))</f>
        <v>6.2</v>
      </c>
      <c r="F26" s="22">
        <f>IF('[1]Indicator Data'!BA27="No data","x",ROUND(IF('[1]Indicator Data'!BA27&gt;F$4,10,IF('[1]Indicator Data'!BA27&lt;F$3,0,10-(F$4-'[1]Indicator Data'!BA27)/(F$4-F$3)*10)),1))</f>
        <v>7.1</v>
      </c>
      <c r="G26" s="23">
        <f t="shared" si="10"/>
        <v>6.7</v>
      </c>
      <c r="H26" s="24">
        <f>SUM(IF('[1]Indicator Data'!AN27=0,0,'[1]Indicator Data'!AN27),SUM('[1]Indicator Data'!AO27:AP27))</f>
        <v>129.48627400000001</v>
      </c>
      <c r="I26" s="24">
        <f>H26/'[1]Indicator Data'!CA27*1000000</f>
        <v>55.062467017487911</v>
      </c>
      <c r="J26" s="22">
        <f t="shared" si="0"/>
        <v>1.1000000000000001</v>
      </c>
      <c r="K26" s="22">
        <f>IF('[1]Indicator Data'!AQ27="No data","x",ROUND(IF('[1]Indicator Data'!AQ27&gt;K$4,10,IF('[1]Indicator Data'!AQ27&lt;K$3,0,10-(K$4-'[1]Indicator Data'!AQ27)/(K$4-K$3)*10)),1))</f>
        <v>0.3</v>
      </c>
      <c r="L26" s="22">
        <f>IF('[1]Indicator Data'!AR27="No data","x",IF('[1]Indicator Data'!AR27=0,0,ROUND(IF('[1]Indicator Data'!AR27&gt;L$4,10,IF('[1]Indicator Data'!AR27&lt;L$3,0,10-(L$4-'[1]Indicator Data'!AR27)/(L$4-L$3)*10)),1)))</f>
        <v>0.1</v>
      </c>
      <c r="M26" s="23">
        <f t="shared" si="11"/>
        <v>0.5</v>
      </c>
      <c r="N26" s="25">
        <f t="shared" si="12"/>
        <v>4.5</v>
      </c>
      <c r="O26" s="26">
        <f>IF(AND('[1]Indicator Data'!BE27="No data",'[1]Indicator Data'!BF27="No data"),0,SUM('[1]Indicator Data'!BE27:BG27)/1000)</f>
        <v>1.0589999999999999</v>
      </c>
      <c r="P26" s="22">
        <f t="shared" si="1"/>
        <v>0.1</v>
      </c>
      <c r="Q26" s="27">
        <f>O26*1000/'[1]Indicator Data'!CA27</f>
        <v>4.5032690161058841E-4</v>
      </c>
      <c r="R26" s="22">
        <f t="shared" si="2"/>
        <v>2.6</v>
      </c>
      <c r="S26" s="28">
        <f t="shared" si="13"/>
        <v>1.4</v>
      </c>
      <c r="T26" s="22">
        <f>IF('[1]Indicator Data'!AV27="No data","x",ROUND(IF('[1]Indicator Data'!AV27&gt;T$4,10,IF('[1]Indicator Data'!AV27&lt;T$3,0,10-(T$4-'[1]Indicator Data'!AV27)/(T$4-T$3)*10)),1))</f>
        <v>10</v>
      </c>
      <c r="U26" s="22">
        <f>IF('[1]Indicator Data'!AW27="No data","x",IF('[1]Indicator Data'!AW27=0,0,ROUND(IF('[1]Indicator Data'!AW27&gt;U$4,10,IF('[1]Indicator Data'!AW27&lt;U$3,0,10-(U$4-'[1]Indicator Data'!AW27)/(U$4-U$3)*10)),1)))</f>
        <v>10</v>
      </c>
      <c r="V26" s="22">
        <f t="shared" si="14"/>
        <v>10</v>
      </c>
      <c r="W26" s="22">
        <f>IF('[1]Indicator Data'!AU27="No data","x",ROUND(IF('[1]Indicator Data'!AU27&gt;W$4,10,IF('[1]Indicator Data'!AU27&lt;W$3,0,10-(W$4-'[1]Indicator Data'!AU27)/(W$4-W$3)*10)),1))</f>
        <v>4.5999999999999996</v>
      </c>
      <c r="X26" s="22">
        <f>IF('[1]Indicator Data'!AX27="No data","x",ROUND(IF('[1]Indicator Data'!AX27&gt;X$4,10,IF('[1]Indicator Data'!AX27&lt;X$3,0,10-(X$4-'[1]Indicator Data'!AX27)/(X$4-X$3)*10)),1))</f>
        <v>0</v>
      </c>
      <c r="Y26" s="27">
        <f>IF('[1]Indicator Data'!AY27="No data","x",IF(('[1]Indicator Data'!AY27/'[1]Indicator Data'!CA27)&gt;1,1,IF('[1]Indicator Data'!AY27&gt;'[1]Indicator Data'!AY27,1,'[1]Indicator Data'!AY27/'[1]Indicator Data'!CA27)))</f>
        <v>0.10129293573592728</v>
      </c>
      <c r="Z26" s="22">
        <f t="shared" si="3"/>
        <v>1.1000000000000001</v>
      </c>
      <c r="AA26" s="23">
        <f t="shared" si="4"/>
        <v>3.9</v>
      </c>
      <c r="AB26" s="22">
        <f>IF('[1]Indicator Data'!AS27="No data","x",ROUND(IF('[1]Indicator Data'!AS27&gt;AB$4,10,IF('[1]Indicator Data'!AS27&lt;AB$3,0,10-(AB$4-'[1]Indicator Data'!AS27)/(AB$4-AB$3)*10)),1))</f>
        <v>3.2</v>
      </c>
      <c r="AC26" s="22" t="str">
        <f>IF('[1]Indicator Data'!AT27="No data","x",ROUND(IF('[1]Indicator Data'!AT27&gt;AC$4,10,IF('[1]Indicator Data'!AT27&lt;AC$3,0,10-(AC$4-'[1]Indicator Data'!AT27)/(AC$4-AC$3)*10)),1))</f>
        <v>x</v>
      </c>
      <c r="AD26" s="23">
        <f t="shared" si="15"/>
        <v>3.2</v>
      </c>
      <c r="AE26" s="26">
        <f>('[1]Indicator Data'!BD27+'[1]Indicator Data'!BC27*0.5+'[1]Indicator Data'!BB27*0.25)/1000</f>
        <v>9.5</v>
      </c>
      <c r="AF26" s="29">
        <f>AE26*1000/'[1]Indicator Data'!CA27</f>
        <v>4.0397597406049007E-3</v>
      </c>
      <c r="AG26" s="23">
        <f t="shared" si="5"/>
        <v>0.4</v>
      </c>
      <c r="AH26" s="22">
        <f>IF('[1]Indicator Data'!BH27="No data","x",ROUND(IF('[1]Indicator Data'!BH27&lt;$AH$3,10,IF('[1]Indicator Data'!BH27&gt;$AH$4,0,($AH$4-'[1]Indicator Data'!BH27)/($AH$4-$AH$3)*10)),1))</f>
        <v>6.4</v>
      </c>
      <c r="AI26" s="22">
        <f>IF('[1]Indicator Data'!BI27="No data","x",ROUND(IF('[1]Indicator Data'!BI27&gt;$AI$4,10,IF('[1]Indicator Data'!BI27&lt;$AI$3,0,10-($AI$4-'[1]Indicator Data'!BI27)/($AI$4-$AI$3)*10)),1))</f>
        <v>8.1</v>
      </c>
      <c r="AJ26" s="23">
        <f t="shared" si="6"/>
        <v>7.3</v>
      </c>
      <c r="AK26" s="28">
        <f t="shared" si="7"/>
        <v>4.2</v>
      </c>
      <c r="AL26" s="30">
        <f t="shared" si="8"/>
        <v>2.9</v>
      </c>
    </row>
    <row r="27" spans="1:38" s="19" customFormat="1" x14ac:dyDescent="0.3">
      <c r="A27" s="20" t="str">
        <f>'[1]Indicator Data'!A28</f>
        <v>Brazil</v>
      </c>
      <c r="B27" s="21">
        <f>ROUND(IF('[1]Indicator Data'!AL28="No data",IF((0.1022*LN('[1]Indicator Data'!BZ28)-0.1711)&gt;B$4,0,IF((0.1022*LN('[1]Indicator Data'!BZ28)-0.1711)&lt;B$3,10,(B$4-(0.1022*LN('[1]Indicator Data'!BZ28)-0.1711))/(B$4-B$3)*10)),IF('[1]Indicator Data'!AL28&gt;B$4,0,IF('[1]Indicator Data'!AL28&lt;B$3,10,(B$4-'[1]Indicator Data'!AL28)/(B$4-B$3)*10))),1)</f>
        <v>2.7</v>
      </c>
      <c r="C27" s="22">
        <f>IF('[1]Indicator Data'!AM28="No data","x",ROUND((IF(LOG('[1]Indicator Data'!AM28*1000)&gt;C$4,10,IF(LOG('[1]Indicator Data'!AM28*1000)&lt;C$3,0,10-(C$4-LOG('[1]Indicator Data'!AM28*1000))/(C$4-C$3)*10))),1))</f>
        <v>4.5</v>
      </c>
      <c r="D27" s="23">
        <f t="shared" si="9"/>
        <v>3.7</v>
      </c>
      <c r="E27" s="22">
        <f>IF('[1]Indicator Data'!AZ28="No data","x",ROUND(IF('[1]Indicator Data'!AZ28&gt;E$4,10,IF('[1]Indicator Data'!AZ28&lt;E$3,0,10-(E$4-'[1]Indicator Data'!AZ28)/(E$4-E$3)*10)),1))</f>
        <v>5.4</v>
      </c>
      <c r="F27" s="22">
        <f>IF('[1]Indicator Data'!BA28="No data","x",ROUND(IF('[1]Indicator Data'!BA28&gt;F$4,10,IF('[1]Indicator Data'!BA28&lt;F$3,0,10-(F$4-'[1]Indicator Data'!BA28)/(F$4-F$3)*10)),1))</f>
        <v>7.1</v>
      </c>
      <c r="G27" s="23">
        <f t="shared" si="10"/>
        <v>6.3</v>
      </c>
      <c r="H27" s="24">
        <f>SUM(IF('[1]Indicator Data'!AN28=0,0,'[1]Indicator Data'!AN28),SUM('[1]Indicator Data'!AO28:AP28))</f>
        <v>756.43760799999995</v>
      </c>
      <c r="I27" s="24">
        <f>H27/'[1]Indicator Data'!CA28*1000000</f>
        <v>3.5587114753409947</v>
      </c>
      <c r="J27" s="22">
        <f t="shared" si="0"/>
        <v>0.1</v>
      </c>
      <c r="K27" s="22">
        <f>IF('[1]Indicator Data'!AQ28="No data","x",ROUND(IF('[1]Indicator Data'!AQ28&gt;K$4,10,IF('[1]Indicator Data'!AQ28&lt;K$3,0,10-(K$4-'[1]Indicator Data'!AQ28)/(K$4-K$3)*10)),1))</f>
        <v>0</v>
      </c>
      <c r="L27" s="22">
        <f>IF('[1]Indicator Data'!AR28="No data","x",IF('[1]Indicator Data'!AR28=0,0,ROUND(IF('[1]Indicator Data'!AR28&gt;L$4,10,IF('[1]Indicator Data'!AR28&lt;L$3,0,10-(L$4-'[1]Indicator Data'!AR28)/(L$4-L$3)*10)),1)))</f>
        <v>0.1</v>
      </c>
      <c r="M27" s="23">
        <f t="shared" si="11"/>
        <v>0.1</v>
      </c>
      <c r="N27" s="25">
        <f t="shared" si="12"/>
        <v>3.5</v>
      </c>
      <c r="O27" s="26">
        <f>IF(AND('[1]Indicator Data'!BE28="No data",'[1]Indicator Data'!BF28="No data"),0,SUM('[1]Indicator Data'!BE28:BG28)/1000)</f>
        <v>420.19099999999997</v>
      </c>
      <c r="P27" s="22">
        <f t="shared" si="1"/>
        <v>8.6999999999999993</v>
      </c>
      <c r="Q27" s="27">
        <f>O27*1000/'[1]Indicator Data'!CA28</f>
        <v>1.9768167496175154E-3</v>
      </c>
      <c r="R27" s="22">
        <f t="shared" si="2"/>
        <v>3.8</v>
      </c>
      <c r="S27" s="28">
        <f t="shared" si="13"/>
        <v>6.3</v>
      </c>
      <c r="T27" s="22">
        <f>IF('[1]Indicator Data'!AV28="No data","x",ROUND(IF('[1]Indicator Data'!AV28&gt;T$4,10,IF('[1]Indicator Data'!AV28&lt;T$3,0,10-(T$4-'[1]Indicator Data'!AV28)/(T$4-T$3)*10)),1))</f>
        <v>1</v>
      </c>
      <c r="U27" s="22" t="str">
        <f>IF('[1]Indicator Data'!AW28="No data","x",IF('[1]Indicator Data'!AW28=0,0,ROUND(IF('[1]Indicator Data'!AW28&gt;U$4,10,IF('[1]Indicator Data'!AW28&lt;U$3,0,10-(U$4-'[1]Indicator Data'!AW28)/(U$4-U$3)*10)),1)))</f>
        <v>x</v>
      </c>
      <c r="V27" s="22">
        <f t="shared" si="14"/>
        <v>1</v>
      </c>
      <c r="W27" s="22">
        <f>IF('[1]Indicator Data'!AU28="No data","x",ROUND(IF('[1]Indicator Data'!AU28&gt;W$4,10,IF('[1]Indicator Data'!AU28&lt;W$3,0,10-(W$4-'[1]Indicator Data'!AU28)/(W$4-W$3)*10)),1))</f>
        <v>0.8</v>
      </c>
      <c r="X27" s="22">
        <f>IF('[1]Indicator Data'!AX28="No data","x",ROUND(IF('[1]Indicator Data'!AX28&gt;X$4,10,IF('[1]Indicator Data'!AX28&lt;X$3,0,10-(X$4-'[1]Indicator Data'!AX28)/(X$4-X$3)*10)),1))</f>
        <v>0.1</v>
      </c>
      <c r="Y27" s="27">
        <f>IF('[1]Indicator Data'!AY28="No data","x",IF(('[1]Indicator Data'!AY28/'[1]Indicator Data'!CA28)&gt;1,1,IF('[1]Indicator Data'!AY28&gt;'[1]Indicator Data'!AY28,1,'[1]Indicator Data'!AY28/'[1]Indicator Data'!CA28)))</f>
        <v>4.4980173048938053E-2</v>
      </c>
      <c r="Z27" s="22">
        <f t="shared" si="3"/>
        <v>0.5</v>
      </c>
      <c r="AA27" s="23">
        <f t="shared" si="4"/>
        <v>0.6</v>
      </c>
      <c r="AB27" s="22">
        <f>IF('[1]Indicator Data'!AS28="No data","x",ROUND(IF('[1]Indicator Data'!AS28&gt;AB$4,10,IF('[1]Indicator Data'!AS28&lt;AB$3,0,10-(AB$4-'[1]Indicator Data'!AS28)/(AB$4-AB$3)*10)),1))</f>
        <v>1.1000000000000001</v>
      </c>
      <c r="AC27" s="22" t="str">
        <f>IF('[1]Indicator Data'!AT28="No data","x",ROUND(IF('[1]Indicator Data'!AT28&gt;AC$4,10,IF('[1]Indicator Data'!AT28&lt;AC$3,0,10-(AC$4-'[1]Indicator Data'!AT28)/(AC$4-AC$3)*10)),1))</f>
        <v>x</v>
      </c>
      <c r="AD27" s="23">
        <f t="shared" si="15"/>
        <v>1.1000000000000001</v>
      </c>
      <c r="AE27" s="26">
        <f>('[1]Indicator Data'!BD28+'[1]Indicator Data'!BC28*0.5+'[1]Indicator Data'!BB28*0.25)/1000</f>
        <v>592.71849999999995</v>
      </c>
      <c r="AF27" s="29">
        <f>AE27*1000/'[1]Indicator Data'!CA28</f>
        <v>2.7884839480335588E-3</v>
      </c>
      <c r="AG27" s="23">
        <f t="shared" si="5"/>
        <v>0.3</v>
      </c>
      <c r="AH27" s="22">
        <f>IF('[1]Indicator Data'!BH28="No data","x",ROUND(IF('[1]Indicator Data'!BH28&lt;$AH$3,10,IF('[1]Indicator Data'!BH28&gt;$AH$4,0,($AH$4-'[1]Indicator Data'!BH28)/($AH$4-$AH$3)*10)),1))</f>
        <v>2.1</v>
      </c>
      <c r="AI27" s="22">
        <f>IF('[1]Indicator Data'!BI28="No data","x",ROUND(IF('[1]Indicator Data'!BI28&gt;$AI$4,10,IF('[1]Indicator Data'!BI28&lt;$AI$3,0,10-($AI$4-'[1]Indicator Data'!BI28)/($AI$4-$AI$3)*10)),1))</f>
        <v>0</v>
      </c>
      <c r="AJ27" s="23">
        <f t="shared" si="6"/>
        <v>1.1000000000000001</v>
      </c>
      <c r="AK27" s="28">
        <f t="shared" si="7"/>
        <v>0.8</v>
      </c>
      <c r="AL27" s="30">
        <f t="shared" si="8"/>
        <v>4.0999999999999996</v>
      </c>
    </row>
    <row r="28" spans="1:38" s="19" customFormat="1" x14ac:dyDescent="0.3">
      <c r="A28" s="20" t="str">
        <f>'[1]Indicator Data'!A29</f>
        <v>Brunei Darussalam</v>
      </c>
      <c r="B28" s="21">
        <f>ROUND(IF('[1]Indicator Data'!AL29="No data",IF((0.1022*LN('[1]Indicator Data'!BZ29)-0.1711)&gt;B$4,0,IF((0.1022*LN('[1]Indicator Data'!BZ29)-0.1711)&lt;B$3,10,(B$4-(0.1022*LN('[1]Indicator Data'!BZ29)-0.1711))/(B$4-B$3)*10)),IF('[1]Indicator Data'!AL29&gt;B$4,0,IF('[1]Indicator Data'!AL29&lt;B$3,10,(B$4-'[1]Indicator Data'!AL29)/(B$4-B$3)*10))),1)</f>
        <v>1.2</v>
      </c>
      <c r="C28" s="22" t="str">
        <f>IF('[1]Indicator Data'!AM29="No data","x",ROUND((IF(LOG('[1]Indicator Data'!AM29*1000)&gt;C$4,10,IF(LOG('[1]Indicator Data'!AM29*1000)&lt;C$3,0,10-(C$4-LOG('[1]Indicator Data'!AM29*1000))/(C$4-C$3)*10))),1))</f>
        <v>x</v>
      </c>
      <c r="D28" s="23">
        <f t="shared" si="9"/>
        <v>1.2</v>
      </c>
      <c r="E28" s="22">
        <f>IF('[1]Indicator Data'!AZ29="No data","x",ROUND(IF('[1]Indicator Data'!AZ29&gt;E$4,10,IF('[1]Indicator Data'!AZ29&lt;E$3,0,10-(E$4-'[1]Indicator Data'!AZ29)/(E$4-E$3)*10)),1))</f>
        <v>3.4</v>
      </c>
      <c r="F28" s="22" t="str">
        <f>IF('[1]Indicator Data'!BA29="No data","x",ROUND(IF('[1]Indicator Data'!BA29&gt;F$4,10,IF('[1]Indicator Data'!BA29&lt;F$3,0,10-(F$4-'[1]Indicator Data'!BA29)/(F$4-F$3)*10)),1))</f>
        <v>x</v>
      </c>
      <c r="G28" s="23">
        <f t="shared" si="10"/>
        <v>3.4</v>
      </c>
      <c r="H28" s="24">
        <f>SUM(IF('[1]Indicator Data'!AN29=0,0,'[1]Indicator Data'!AN29),SUM('[1]Indicator Data'!AO29:AP29))</f>
        <v>0</v>
      </c>
      <c r="I28" s="24">
        <f>H28/'[1]Indicator Data'!CA29*1000000</f>
        <v>0</v>
      </c>
      <c r="J28" s="22">
        <f t="shared" si="0"/>
        <v>0</v>
      </c>
      <c r="K28" s="22" t="str">
        <f>IF('[1]Indicator Data'!AQ29="No data","x",ROUND(IF('[1]Indicator Data'!AQ29&gt;K$4,10,IF('[1]Indicator Data'!AQ29&lt;K$3,0,10-(K$4-'[1]Indicator Data'!AQ29)/(K$4-K$3)*10)),1))</f>
        <v>x</v>
      </c>
      <c r="L28" s="22" t="str">
        <f>IF('[1]Indicator Data'!AR29="No data","x",IF('[1]Indicator Data'!AR29=0,0,ROUND(IF('[1]Indicator Data'!AR29&gt;L$4,10,IF('[1]Indicator Data'!AR29&lt;L$3,0,10-(L$4-'[1]Indicator Data'!AR29)/(L$4-L$3)*10)),1)))</f>
        <v>x</v>
      </c>
      <c r="M28" s="23">
        <f t="shared" si="11"/>
        <v>0</v>
      </c>
      <c r="N28" s="25">
        <f t="shared" si="12"/>
        <v>1.5</v>
      </c>
      <c r="O28" s="26">
        <f>IF(AND('[1]Indicator Data'!BE29="No data",'[1]Indicator Data'!BF29="No data"),0,SUM('[1]Indicator Data'!BE29:BG29)/1000)</f>
        <v>0</v>
      </c>
      <c r="P28" s="22">
        <f t="shared" si="1"/>
        <v>0</v>
      </c>
      <c r="Q28" s="27">
        <f>O28*1000/'[1]Indicator Data'!CA29</f>
        <v>0</v>
      </c>
      <c r="R28" s="22">
        <f t="shared" si="2"/>
        <v>0</v>
      </c>
      <c r="S28" s="28">
        <f t="shared" si="13"/>
        <v>0</v>
      </c>
      <c r="T28" s="22" t="str">
        <f>IF('[1]Indicator Data'!AV29="No data","x",ROUND(IF('[1]Indicator Data'!AV29&gt;T$4,10,IF('[1]Indicator Data'!AV29&lt;T$3,0,10-(T$4-'[1]Indicator Data'!AV29)/(T$4-T$3)*10)),1))</f>
        <v>x</v>
      </c>
      <c r="U28" s="22" t="str">
        <f>IF('[1]Indicator Data'!AW29="No data","x",IF('[1]Indicator Data'!AW29=0,0,ROUND(IF('[1]Indicator Data'!AW29&gt;U$4,10,IF('[1]Indicator Data'!AW29&lt;U$3,0,10-(U$4-'[1]Indicator Data'!AW29)/(U$4-U$3)*10)),1)))</f>
        <v>x</v>
      </c>
      <c r="V28" s="22" t="str">
        <f t="shared" si="14"/>
        <v>x</v>
      </c>
      <c r="W28" s="22">
        <f>IF('[1]Indicator Data'!AU29="No data","x",ROUND(IF('[1]Indicator Data'!AU29&gt;W$4,10,IF('[1]Indicator Data'!AU29&lt;W$3,0,10-(W$4-'[1]Indicator Data'!AU29)/(W$4-W$3)*10)),1))</f>
        <v>1.2</v>
      </c>
      <c r="X28" s="22" t="str">
        <f>IF('[1]Indicator Data'!AX29="No data","x",ROUND(IF('[1]Indicator Data'!AX29&gt;X$4,10,IF('[1]Indicator Data'!AX29&lt;X$3,0,10-(X$4-'[1]Indicator Data'!AX29)/(X$4-X$3)*10)),1))</f>
        <v>x</v>
      </c>
      <c r="Y28" s="27">
        <f>IF('[1]Indicator Data'!AY29="No data","x",IF(('[1]Indicator Data'!AY29/'[1]Indicator Data'!CA29)&gt;1,1,IF('[1]Indicator Data'!AY29&gt;'[1]Indicator Data'!AY29,1,'[1]Indicator Data'!AY29/'[1]Indicator Data'!CA29)))</f>
        <v>0</v>
      </c>
      <c r="Z28" s="22">
        <f t="shared" si="3"/>
        <v>0</v>
      </c>
      <c r="AA28" s="23">
        <f t="shared" si="4"/>
        <v>0.6</v>
      </c>
      <c r="AB28" s="22">
        <f>IF('[1]Indicator Data'!AS29="No data","x",ROUND(IF('[1]Indicator Data'!AS29&gt;AB$4,10,IF('[1]Indicator Data'!AS29&lt;AB$3,0,10-(AB$4-'[1]Indicator Data'!AS29)/(AB$4-AB$3)*10)),1))</f>
        <v>0.9</v>
      </c>
      <c r="AC28" s="22" t="str">
        <f>IF('[1]Indicator Data'!AT29="No data","x",ROUND(IF('[1]Indicator Data'!AT29&gt;AC$4,10,IF('[1]Indicator Data'!AT29&lt;AC$3,0,10-(AC$4-'[1]Indicator Data'!AT29)/(AC$4-AC$3)*10)),1))</f>
        <v>x</v>
      </c>
      <c r="AD28" s="23">
        <f t="shared" si="15"/>
        <v>0.9</v>
      </c>
      <c r="AE28" s="26">
        <f>('[1]Indicator Data'!BD29+'[1]Indicator Data'!BC29*0.5+'[1]Indicator Data'!BB29*0.25)/1000</f>
        <v>0</v>
      </c>
      <c r="AF28" s="29">
        <f>AE28*1000/'[1]Indicator Data'!CA29</f>
        <v>0</v>
      </c>
      <c r="AG28" s="23">
        <f t="shared" si="5"/>
        <v>0</v>
      </c>
      <c r="AH28" s="22">
        <f>IF('[1]Indicator Data'!BH29="No data","x",ROUND(IF('[1]Indicator Data'!BH29&lt;$AH$3,10,IF('[1]Indicator Data'!BH29&gt;$AH$4,0,($AH$4-'[1]Indicator Data'!BH29)/($AH$4-$AH$3)*10)),1))</f>
        <v>2.8</v>
      </c>
      <c r="AI28" s="22">
        <f>IF('[1]Indicator Data'!BI29="No data","x",ROUND(IF('[1]Indicator Data'!BI29&gt;$AI$4,10,IF('[1]Indicator Data'!BI29&lt;$AI$3,0,10-($AI$4-'[1]Indicator Data'!BI29)/($AI$4-$AI$3)*10)),1))</f>
        <v>0</v>
      </c>
      <c r="AJ28" s="23">
        <f t="shared" si="6"/>
        <v>1.4</v>
      </c>
      <c r="AK28" s="28">
        <f t="shared" si="7"/>
        <v>0.7</v>
      </c>
      <c r="AL28" s="30">
        <f t="shared" si="8"/>
        <v>0.4</v>
      </c>
    </row>
    <row r="29" spans="1:38" s="19" customFormat="1" x14ac:dyDescent="0.3">
      <c r="A29" s="20" t="str">
        <f>'[1]Indicator Data'!A30</f>
        <v>Bulgaria</v>
      </c>
      <c r="B29" s="21">
        <f>ROUND(IF('[1]Indicator Data'!AL30="No data",IF((0.1022*LN('[1]Indicator Data'!BZ30)-0.1711)&gt;B$4,0,IF((0.1022*LN('[1]Indicator Data'!BZ30)-0.1711)&lt;B$3,10,(B$4-(0.1022*LN('[1]Indicator Data'!BZ30)-0.1711))/(B$4-B$3)*10)),IF('[1]Indicator Data'!AL30&gt;B$4,0,IF('[1]Indicator Data'!AL30&lt;B$3,10,(B$4-'[1]Indicator Data'!AL30)/(B$4-B$3)*10))),1)</f>
        <v>1.7</v>
      </c>
      <c r="C29" s="22" t="str">
        <f>IF('[1]Indicator Data'!AM30="No data","x",ROUND((IF(LOG('[1]Indicator Data'!AM30*1000)&gt;C$4,10,IF(LOG('[1]Indicator Data'!AM30*1000)&lt;C$3,0,10-(C$4-LOG('[1]Indicator Data'!AM30*1000))/(C$4-C$3)*10))),1))</f>
        <v>x</v>
      </c>
      <c r="D29" s="23">
        <f t="shared" si="9"/>
        <v>1.7</v>
      </c>
      <c r="E29" s="22">
        <f>IF('[1]Indicator Data'!AZ30="No data","x",ROUND(IF('[1]Indicator Data'!AZ30&gt;E$4,10,IF('[1]Indicator Data'!AZ30&lt;E$3,0,10-(E$4-'[1]Indicator Data'!AZ30)/(E$4-E$3)*10)),1))</f>
        <v>2.7</v>
      </c>
      <c r="F29" s="22">
        <f>IF('[1]Indicator Data'!BA30="No data","x",ROUND(IF('[1]Indicator Data'!BA30&gt;F$4,10,IF('[1]Indicator Data'!BA30&lt;F$3,0,10-(F$4-'[1]Indicator Data'!BA30)/(F$4-F$3)*10)),1))</f>
        <v>4.0999999999999996</v>
      </c>
      <c r="G29" s="23">
        <f t="shared" si="10"/>
        <v>3.4</v>
      </c>
      <c r="H29" s="24">
        <f>SUM(IF('[1]Indicator Data'!AN30=0,0,'[1]Indicator Data'!AN30),SUM('[1]Indicator Data'!AO30:AP30))</f>
        <v>1.469892</v>
      </c>
      <c r="I29" s="24">
        <f>H29/'[1]Indicator Data'!CA30*1000000</f>
        <v>0.21154258254904515</v>
      </c>
      <c r="J29" s="22">
        <f t="shared" si="0"/>
        <v>0</v>
      </c>
      <c r="K29" s="22" t="str">
        <f>IF('[1]Indicator Data'!AQ30="No data","x",ROUND(IF('[1]Indicator Data'!AQ30&gt;K$4,10,IF('[1]Indicator Data'!AQ30&lt;K$3,0,10-(K$4-'[1]Indicator Data'!AQ30)/(K$4-K$3)*10)),1))</f>
        <v>x</v>
      </c>
      <c r="L29" s="22">
        <f>IF('[1]Indicator Data'!AR30="No data","x",IF('[1]Indicator Data'!AR30=0,0,ROUND(IF('[1]Indicator Data'!AR30&gt;L$4,10,IF('[1]Indicator Data'!AR30&lt;L$3,0,10-(L$4-'[1]Indicator Data'!AR30)/(L$4-L$3)*10)),1)))</f>
        <v>0.5</v>
      </c>
      <c r="M29" s="23">
        <f t="shared" si="11"/>
        <v>0.3</v>
      </c>
      <c r="N29" s="25">
        <f t="shared" si="12"/>
        <v>1.8</v>
      </c>
      <c r="O29" s="26">
        <f>IF(AND('[1]Indicator Data'!BE30="No data",'[1]Indicator Data'!BF30="No data"),0,SUM('[1]Indicator Data'!BE30:BG30)/1000)</f>
        <v>23.106000000000002</v>
      </c>
      <c r="P29" s="22">
        <f t="shared" si="1"/>
        <v>4.5</v>
      </c>
      <c r="Q29" s="27">
        <f>O29*1000/'[1]Indicator Data'!CA30</f>
        <v>3.3253483333321341E-3</v>
      </c>
      <c r="R29" s="22">
        <f t="shared" si="2"/>
        <v>4.3</v>
      </c>
      <c r="S29" s="28">
        <f t="shared" si="13"/>
        <v>4.4000000000000004</v>
      </c>
      <c r="T29" s="22">
        <f>IF('[1]Indicator Data'!AV30="No data","x",ROUND(IF('[1]Indicator Data'!AV30&gt;T$4,10,IF('[1]Indicator Data'!AV30&lt;T$3,0,10-(T$4-'[1]Indicator Data'!AV30)/(T$4-T$3)*10)),1))</f>
        <v>0.2</v>
      </c>
      <c r="U29" s="22">
        <f>IF('[1]Indicator Data'!AW30="No data","x",IF('[1]Indicator Data'!AW30=0,0,ROUND(IF('[1]Indicator Data'!AW30&gt;U$4,10,IF('[1]Indicator Data'!AW30&lt;U$3,0,10-(U$4-'[1]Indicator Data'!AW30)/(U$4-U$3)*10)),1)))</f>
        <v>0.3</v>
      </c>
      <c r="V29" s="22">
        <f t="shared" si="14"/>
        <v>0.25</v>
      </c>
      <c r="W29" s="22">
        <f>IF('[1]Indicator Data'!AU30="No data","x",ROUND(IF('[1]Indicator Data'!AU30&gt;W$4,10,IF('[1]Indicator Data'!AU30&lt;W$3,0,10-(W$4-'[1]Indicator Data'!AU30)/(W$4-W$3)*10)),1))</f>
        <v>0.4</v>
      </c>
      <c r="X29" s="22" t="str">
        <f>IF('[1]Indicator Data'!AX30="No data","x",ROUND(IF('[1]Indicator Data'!AX30&gt;X$4,10,IF('[1]Indicator Data'!AX30&lt;X$3,0,10-(X$4-'[1]Indicator Data'!AX30)/(X$4-X$3)*10)),1))</f>
        <v>x</v>
      </c>
      <c r="Y29" s="27">
        <f>IF('[1]Indicator Data'!AY30="No data","x",IF(('[1]Indicator Data'!AY30/'[1]Indicator Data'!CA30)&gt;1,1,IF('[1]Indicator Data'!AY30&gt;'[1]Indicator Data'!AY30,1,'[1]Indicator Data'!AY30/'[1]Indicator Data'!CA30)))</f>
        <v>2.7775998802609794E-5</v>
      </c>
      <c r="Z29" s="22">
        <f t="shared" si="3"/>
        <v>0</v>
      </c>
      <c r="AA29" s="23">
        <f t="shared" si="4"/>
        <v>0.2</v>
      </c>
      <c r="AB29" s="22">
        <f>IF('[1]Indicator Data'!AS30="No data","x",ROUND(IF('[1]Indicator Data'!AS30&gt;AB$4,10,IF('[1]Indicator Data'!AS30&lt;AB$3,0,10-(AB$4-'[1]Indicator Data'!AS30)/(AB$4-AB$3)*10)),1))</f>
        <v>0.5</v>
      </c>
      <c r="AC29" s="22">
        <f>IF('[1]Indicator Data'!AT30="No data","x",ROUND(IF('[1]Indicator Data'!AT30&gt;AC$4,10,IF('[1]Indicator Data'!AT30&lt;AC$3,0,10-(AC$4-'[1]Indicator Data'!AT30)/(AC$4-AC$3)*10)),1))</f>
        <v>0.4</v>
      </c>
      <c r="AD29" s="23">
        <f t="shared" si="15"/>
        <v>0.5</v>
      </c>
      <c r="AE29" s="26">
        <f>('[1]Indicator Data'!BD30+'[1]Indicator Data'!BC30*0.5+'[1]Indicator Data'!BB30*0.25)/1000</f>
        <v>0.52500000000000002</v>
      </c>
      <c r="AF29" s="29">
        <f>AE29*1000/'[1]Indicator Data'!CA30</f>
        <v>7.5556473426788298E-5</v>
      </c>
      <c r="AG29" s="23">
        <f t="shared" si="5"/>
        <v>0</v>
      </c>
      <c r="AH29" s="22">
        <f>IF('[1]Indicator Data'!BH30="No data","x",ROUND(IF('[1]Indicator Data'!BH30&lt;$AH$3,10,IF('[1]Indicator Data'!BH30&gt;$AH$4,0,($AH$4-'[1]Indicator Data'!BH30)/($AH$4-$AH$3)*10)),1))</f>
        <v>4.7</v>
      </c>
      <c r="AI29" s="22">
        <f>IF('[1]Indicator Data'!BI30="No data","x",ROUND(IF('[1]Indicator Data'!BI30&gt;$AI$4,10,IF('[1]Indicator Data'!BI30&lt;$AI$3,0,10-($AI$4-'[1]Indicator Data'!BI30)/($AI$4-$AI$3)*10)),1))</f>
        <v>0</v>
      </c>
      <c r="AJ29" s="23">
        <f t="shared" si="6"/>
        <v>2.4</v>
      </c>
      <c r="AK29" s="28">
        <f t="shared" si="7"/>
        <v>0.8</v>
      </c>
      <c r="AL29" s="30">
        <f t="shared" si="8"/>
        <v>2.8</v>
      </c>
    </row>
    <row r="30" spans="1:38" s="19" customFormat="1" x14ac:dyDescent="0.3">
      <c r="A30" s="20" t="str">
        <f>'[1]Indicator Data'!A31</f>
        <v>Burkina Faso</v>
      </c>
      <c r="B30" s="21">
        <f>ROUND(IF('[1]Indicator Data'!AL31="No data",IF((0.1022*LN('[1]Indicator Data'!BZ31)-0.1711)&gt;B$4,0,IF((0.1022*LN('[1]Indicator Data'!BZ31)-0.1711)&lt;B$3,10,(B$4-(0.1022*LN('[1]Indicator Data'!BZ31)-0.1711))/(B$4-B$3)*10)),IF('[1]Indicator Data'!AL31&gt;B$4,0,IF('[1]Indicator Data'!AL31&lt;B$3,10,(B$4-'[1]Indicator Data'!AL31)/(B$4-B$3)*10))),1)</f>
        <v>9</v>
      </c>
      <c r="C30" s="22">
        <f>IF('[1]Indicator Data'!AM31="No data","x",ROUND((IF(LOG('[1]Indicator Data'!AM31*1000)&gt;C$4,10,IF(LOG('[1]Indicator Data'!AM31*1000)&lt;C$3,0,10-(C$4-LOG('[1]Indicator Data'!AM31*1000))/(C$4-C$3)*10))),1))</f>
        <v>10</v>
      </c>
      <c r="D30" s="23">
        <f t="shared" si="9"/>
        <v>9.6</v>
      </c>
      <c r="E30" s="22">
        <f>IF('[1]Indicator Data'!AZ31="No data","x",ROUND(IF('[1]Indicator Data'!AZ31&gt;E$4,10,IF('[1]Indicator Data'!AZ31&lt;E$3,0,10-(E$4-'[1]Indicator Data'!AZ31)/(E$4-E$3)*10)),1))</f>
        <v>7.9</v>
      </c>
      <c r="F30" s="22">
        <f>IF('[1]Indicator Data'!BA31="No data","x",ROUND(IF('[1]Indicator Data'!BA31&gt;F$4,10,IF('[1]Indicator Data'!BA31&lt;F$3,0,10-(F$4-'[1]Indicator Data'!BA31)/(F$4-F$3)*10)),1))</f>
        <v>2.6</v>
      </c>
      <c r="G30" s="23">
        <f t="shared" si="10"/>
        <v>5.3</v>
      </c>
      <c r="H30" s="24">
        <f>SUM(IF('[1]Indicator Data'!AN31=0,0,'[1]Indicator Data'!AN31),SUM('[1]Indicator Data'!AO31:AP31))</f>
        <v>1612.4805630000001</v>
      </c>
      <c r="I30" s="24">
        <f>H30/'[1]Indicator Data'!CA31*1000000</f>
        <v>77.140081235105811</v>
      </c>
      <c r="J30" s="22">
        <f t="shared" si="0"/>
        <v>1.5</v>
      </c>
      <c r="K30" s="22">
        <f>IF('[1]Indicator Data'!AQ31="No data","x",ROUND(IF('[1]Indicator Data'!AQ31&gt;K$4,10,IF('[1]Indicator Data'!AQ31&lt;K$3,0,10-(K$4-'[1]Indicator Data'!AQ31)/(K$4-K$3)*10)),1))</f>
        <v>5</v>
      </c>
      <c r="L30" s="22">
        <f>IF('[1]Indicator Data'!AR31="No data","x",IF('[1]Indicator Data'!AR31=0,0,ROUND(IF('[1]Indicator Data'!AR31&gt;L$4,10,IF('[1]Indicator Data'!AR31&lt;L$3,0,10-(L$4-'[1]Indicator Data'!AR31)/(L$4-L$3)*10)),1)))</f>
        <v>0.9</v>
      </c>
      <c r="M30" s="23">
        <f t="shared" si="11"/>
        <v>2.5</v>
      </c>
      <c r="N30" s="25">
        <f t="shared" si="12"/>
        <v>6.8</v>
      </c>
      <c r="O30" s="26">
        <f>IF(AND('[1]Indicator Data'!BE31="No data",'[1]Indicator Data'!BF31="No data"),0,SUM('[1]Indicator Data'!BE31:BG31)/1000)</f>
        <v>1388.4459999999999</v>
      </c>
      <c r="P30" s="22">
        <f t="shared" si="1"/>
        <v>10</v>
      </c>
      <c r="Q30" s="27">
        <f>O30*1000/'[1]Indicator Data'!CA31</f>
        <v>6.6422405136648904E-2</v>
      </c>
      <c r="R30" s="22">
        <f t="shared" si="2"/>
        <v>9</v>
      </c>
      <c r="S30" s="28">
        <f t="shared" si="13"/>
        <v>9.5</v>
      </c>
      <c r="T30" s="22">
        <f>IF('[1]Indicator Data'!AV31="No data","x",ROUND(IF('[1]Indicator Data'!AV31&gt;T$4,10,IF('[1]Indicator Data'!AV31&lt;T$3,0,10-(T$4-'[1]Indicator Data'!AV31)/(T$4-T$3)*10)),1))</f>
        <v>1.4</v>
      </c>
      <c r="U30" s="22">
        <f>IF('[1]Indicator Data'!AW31="No data","x",IF('[1]Indicator Data'!AW31=0,0,ROUND(IF('[1]Indicator Data'!AW31&gt;U$4,10,IF('[1]Indicator Data'!AW31&lt;U$3,0,10-(U$4-'[1]Indicator Data'!AW31)/(U$4-U$3)*10)),1)))</f>
        <v>0.6</v>
      </c>
      <c r="V30" s="22">
        <f t="shared" si="14"/>
        <v>1</v>
      </c>
      <c r="W30" s="22">
        <f>IF('[1]Indicator Data'!AU31="No data","x",ROUND(IF('[1]Indicator Data'!AU31&gt;W$4,10,IF('[1]Indicator Data'!AU31&lt;W$3,0,10-(W$4-'[1]Indicator Data'!AU31)/(W$4-W$3)*10)),1))</f>
        <v>0.9</v>
      </c>
      <c r="X30" s="22">
        <f>IF('[1]Indicator Data'!AX31="No data","x",ROUND(IF('[1]Indicator Data'!AX31&gt;X$4,10,IF('[1]Indicator Data'!AX31&lt;X$3,0,10-(X$4-'[1]Indicator Data'!AX31)/(X$4-X$3)*10)),1))</f>
        <v>10</v>
      </c>
      <c r="Y30" s="27">
        <f>IF('[1]Indicator Data'!AY31="No data","x",IF(('[1]Indicator Data'!AY31/'[1]Indicator Data'!CA31)&gt;1,1,IF('[1]Indicator Data'!AY31&gt;'[1]Indicator Data'!AY31,1,'[1]Indicator Data'!AY31/'[1]Indicator Data'!CA31)))</f>
        <v>0.17471326745977353</v>
      </c>
      <c r="Z30" s="22">
        <f t="shared" si="3"/>
        <v>1.9</v>
      </c>
      <c r="AA30" s="23">
        <f t="shared" si="4"/>
        <v>3.5</v>
      </c>
      <c r="AB30" s="22">
        <f>IF('[1]Indicator Data'!AS31="No data","x",ROUND(IF('[1]Indicator Data'!AS31&gt;AB$4,10,IF('[1]Indicator Data'!AS31&lt;AB$3,0,10-(AB$4-'[1]Indicator Data'!AS31)/(AB$4-AB$3)*10)),1))</f>
        <v>6.7</v>
      </c>
      <c r="AC30" s="22">
        <f>IF('[1]Indicator Data'!AT31="No data","x",ROUND(IF('[1]Indicator Data'!AT31&gt;AC$4,10,IF('[1]Indicator Data'!AT31&lt;AC$3,0,10-(AC$4-'[1]Indicator Data'!AT31)/(AC$4-AC$3)*10)),1))</f>
        <v>3.9</v>
      </c>
      <c r="AD30" s="23">
        <f t="shared" si="15"/>
        <v>5.3</v>
      </c>
      <c r="AE30" s="26">
        <f>('[1]Indicator Data'!BD31+'[1]Indicator Data'!BC31*0.5+'[1]Indicator Data'!BB31*0.25)/1000</f>
        <v>1469.5215000000001</v>
      </c>
      <c r="AF30" s="29">
        <f>AE30*1000/'[1]Indicator Data'!CA31</f>
        <v>7.0301007334830454E-2</v>
      </c>
      <c r="AG30" s="23">
        <f t="shared" si="5"/>
        <v>7</v>
      </c>
      <c r="AH30" s="22">
        <f>IF('[1]Indicator Data'!BH31="No data","x",ROUND(IF('[1]Indicator Data'!BH31&lt;$AH$3,10,IF('[1]Indicator Data'!BH31&gt;$AH$4,0,($AH$4-'[1]Indicator Data'!BH31)/($AH$4-$AH$3)*10)),1))</f>
        <v>3.5</v>
      </c>
      <c r="AI30" s="22">
        <f>IF('[1]Indicator Data'!BI31="No data","x",ROUND(IF('[1]Indicator Data'!BI31&gt;$AI$4,10,IF('[1]Indicator Data'!BI31&lt;$AI$3,0,10-($AI$4-'[1]Indicator Data'!BI31)/($AI$4-$AI$3)*10)),1))</f>
        <v>3.1</v>
      </c>
      <c r="AJ30" s="23">
        <f t="shared" si="6"/>
        <v>3.3</v>
      </c>
      <c r="AK30" s="28">
        <f t="shared" si="7"/>
        <v>5</v>
      </c>
      <c r="AL30" s="30">
        <f t="shared" si="8"/>
        <v>8</v>
      </c>
    </row>
    <row r="31" spans="1:38" s="19" customFormat="1" x14ac:dyDescent="0.3">
      <c r="A31" s="20" t="str">
        <f>'[1]Indicator Data'!A32</f>
        <v>Burundi</v>
      </c>
      <c r="B31" s="21">
        <f>ROUND(IF('[1]Indicator Data'!AL32="No data",IF((0.1022*LN('[1]Indicator Data'!BZ32)-0.1711)&gt;B$4,0,IF((0.1022*LN('[1]Indicator Data'!BZ32)-0.1711)&lt;B$3,10,(B$4-(0.1022*LN('[1]Indicator Data'!BZ32)-0.1711))/(B$4-B$3)*10)),IF('[1]Indicator Data'!AL32&gt;B$4,0,IF('[1]Indicator Data'!AL32&lt;B$3,10,(B$4-'[1]Indicator Data'!AL32)/(B$4-B$3)*10))),1)</f>
        <v>9.3000000000000007</v>
      </c>
      <c r="C31" s="22">
        <f>IF('[1]Indicator Data'!AM32="No data","x",ROUND((IF(LOG('[1]Indicator Data'!AM32*1000)&gt;C$4,10,IF(LOG('[1]Indicator Data'!AM32*1000)&lt;C$3,0,10-(C$4-LOG('[1]Indicator Data'!AM32*1000))/(C$4-C$3)*10))),1))</f>
        <v>9.6</v>
      </c>
      <c r="D31" s="23">
        <f t="shared" si="9"/>
        <v>9.5</v>
      </c>
      <c r="E31" s="22">
        <f>IF('[1]Indicator Data'!AZ32="No data","x",ROUND(IF('[1]Indicator Data'!AZ32&gt;E$4,10,IF('[1]Indicator Data'!AZ32&lt;E$3,0,10-(E$4-'[1]Indicator Data'!AZ32)/(E$4-E$3)*10)),1))</f>
        <v>6.7</v>
      </c>
      <c r="F31" s="22">
        <f>IF('[1]Indicator Data'!BA32="No data","x",ROUND(IF('[1]Indicator Data'!BA32&gt;F$4,10,IF('[1]Indicator Data'!BA32&lt;F$3,0,10-(F$4-'[1]Indicator Data'!BA32)/(F$4-F$3)*10)),1))</f>
        <v>3.4</v>
      </c>
      <c r="G31" s="23">
        <f t="shared" si="10"/>
        <v>5.0999999999999996</v>
      </c>
      <c r="H31" s="24">
        <f>SUM(IF('[1]Indicator Data'!AN32=0,0,'[1]Indicator Data'!AN32),SUM('[1]Indicator Data'!AO32:AP32))</f>
        <v>672.58613300000002</v>
      </c>
      <c r="I31" s="24">
        <f>H31/'[1]Indicator Data'!CA32*1000000</f>
        <v>56.563663311938889</v>
      </c>
      <c r="J31" s="22">
        <f t="shared" si="0"/>
        <v>1.1000000000000001</v>
      </c>
      <c r="K31" s="22">
        <f>IF('[1]Indicator Data'!AQ32="No data","x",ROUND(IF('[1]Indicator Data'!AQ32&gt;K$4,10,IF('[1]Indicator Data'!AQ32&lt;K$3,0,10-(K$4-'[1]Indicator Data'!AQ32)/(K$4-K$3)*10)),1))</f>
        <v>10</v>
      </c>
      <c r="L31" s="22">
        <f>IF('[1]Indicator Data'!AR32="No data","x",IF('[1]Indicator Data'!AR32=0,0,ROUND(IF('[1]Indicator Data'!AR32&gt;L$4,10,IF('[1]Indicator Data'!AR32&lt;L$3,0,10-(L$4-'[1]Indicator Data'!AR32)/(L$4-L$3)*10)),1)))</f>
        <v>0.5</v>
      </c>
      <c r="M31" s="23">
        <f t="shared" si="11"/>
        <v>3.9</v>
      </c>
      <c r="N31" s="25">
        <f t="shared" si="12"/>
        <v>7</v>
      </c>
      <c r="O31" s="26">
        <f>IF(AND('[1]Indicator Data'!BE32="No data",'[1]Indicator Data'!BF32="No data"),0,SUM('[1]Indicator Data'!BE32:BG32)/1000)</f>
        <v>143.45099999999999</v>
      </c>
      <c r="P31" s="22">
        <f t="shared" si="1"/>
        <v>7.2</v>
      </c>
      <c r="Q31" s="27">
        <f>O31*1000/'[1]Indicator Data'!CA32</f>
        <v>1.2064051974382506E-2</v>
      </c>
      <c r="R31" s="22">
        <f t="shared" si="2"/>
        <v>5.9</v>
      </c>
      <c r="S31" s="28">
        <f t="shared" si="13"/>
        <v>6.6</v>
      </c>
      <c r="T31" s="22">
        <f>IF('[1]Indicator Data'!AV32="No data","x",ROUND(IF('[1]Indicator Data'!AV32&gt;T$4,10,IF('[1]Indicator Data'!AV32&lt;T$3,0,10-(T$4-'[1]Indicator Data'!AV32)/(T$4-T$3)*10)),1))</f>
        <v>2</v>
      </c>
      <c r="U31" s="22">
        <f>IF('[1]Indicator Data'!AW32="No data","x",IF('[1]Indicator Data'!AW32=0,0,ROUND(IF('[1]Indicator Data'!AW32&gt;U$4,10,IF('[1]Indicator Data'!AW32&lt;U$3,0,10-(U$4-'[1]Indicator Data'!AW32)/(U$4-U$3)*10)),1)))</f>
        <v>0.7</v>
      </c>
      <c r="V31" s="22">
        <f t="shared" si="14"/>
        <v>1.35</v>
      </c>
      <c r="W31" s="22">
        <f>IF('[1]Indicator Data'!AU32="No data","x",ROUND(IF('[1]Indicator Data'!AU32&gt;W$4,10,IF('[1]Indicator Data'!AU32&lt;W$3,0,10-(W$4-'[1]Indicator Data'!AU32)/(W$4-W$3)*10)),1))</f>
        <v>1.9</v>
      </c>
      <c r="X31" s="22">
        <f>IF('[1]Indicator Data'!AX32="No data","x",ROUND(IF('[1]Indicator Data'!AX32&gt;X$4,10,IF('[1]Indicator Data'!AX32&lt;X$3,0,10-(X$4-'[1]Indicator Data'!AX32)/(X$4-X$3)*10)),1))</f>
        <v>6.3</v>
      </c>
      <c r="Y31" s="27">
        <f>IF('[1]Indicator Data'!AY32="No data","x",IF(('[1]Indicator Data'!AY32/'[1]Indicator Data'!CA32)&gt;1,1,IF('[1]Indicator Data'!AY32&gt;'[1]Indicator Data'!AY32,1,'[1]Indicator Data'!AY32/'[1]Indicator Data'!CA32)))</f>
        <v>0.28746000788341824</v>
      </c>
      <c r="Z31" s="22">
        <f t="shared" si="3"/>
        <v>3.2</v>
      </c>
      <c r="AA31" s="23">
        <f t="shared" si="4"/>
        <v>3.2</v>
      </c>
      <c r="AB31" s="22">
        <f>IF('[1]Indicator Data'!AS32="No data","x",ROUND(IF('[1]Indicator Data'!AS32&gt;AB$4,10,IF('[1]Indicator Data'!AS32&lt;AB$3,0,10-(AB$4-'[1]Indicator Data'!AS32)/(AB$4-AB$3)*10)),1))</f>
        <v>4.3</v>
      </c>
      <c r="AC31" s="22">
        <f>IF('[1]Indicator Data'!AT32="No data","x",ROUND(IF('[1]Indicator Data'!AT32&gt;AC$4,10,IF('[1]Indicator Data'!AT32&lt;AC$3,0,10-(AC$4-'[1]Indicator Data'!AT32)/(AC$4-AC$3)*10)),1))</f>
        <v>6</v>
      </c>
      <c r="AD31" s="23">
        <f t="shared" si="15"/>
        <v>5.2</v>
      </c>
      <c r="AE31" s="26">
        <f>('[1]Indicator Data'!BD32+'[1]Indicator Data'!BC32*0.5+'[1]Indicator Data'!BB32*0.25)/1000</f>
        <v>64.309749999999994</v>
      </c>
      <c r="AF31" s="29">
        <f>AE31*1000/'[1]Indicator Data'!CA32</f>
        <v>5.408370568762472E-3</v>
      </c>
      <c r="AG31" s="23">
        <f t="shared" si="5"/>
        <v>0.5</v>
      </c>
      <c r="AH31" s="22">
        <f>IF('[1]Indicator Data'!BH32="No data","x",ROUND(IF('[1]Indicator Data'!BH32&lt;$AH$3,10,IF('[1]Indicator Data'!BH32&gt;$AH$4,0,($AH$4-'[1]Indicator Data'!BH32)/($AH$4-$AH$3)*10)),1))</f>
        <v>7.2</v>
      </c>
      <c r="AI31" s="22">
        <f>IF('[1]Indicator Data'!BI32="No data","x",ROUND(IF('[1]Indicator Data'!BI32&gt;$AI$4,10,IF('[1]Indicator Data'!BI32&lt;$AI$3,0,10-($AI$4-'[1]Indicator Data'!BI32)/($AI$4-$AI$3)*10)),1))</f>
        <v>7.2</v>
      </c>
      <c r="AJ31" s="23">
        <f t="shared" si="6"/>
        <v>7.2</v>
      </c>
      <c r="AK31" s="28">
        <f t="shared" si="7"/>
        <v>4.5</v>
      </c>
      <c r="AL31" s="30">
        <f t="shared" si="8"/>
        <v>5.7</v>
      </c>
    </row>
    <row r="32" spans="1:38" s="19" customFormat="1" x14ac:dyDescent="0.3">
      <c r="A32" s="20" t="str">
        <f>'[1]Indicator Data'!A33</f>
        <v>Cabo Verde</v>
      </c>
      <c r="B32" s="21">
        <f>ROUND(IF('[1]Indicator Data'!AL33="No data",IF((0.1022*LN('[1]Indicator Data'!BZ33)-0.1711)&gt;B$4,0,IF((0.1022*LN('[1]Indicator Data'!BZ33)-0.1711)&lt;B$3,10,(B$4-(0.1022*LN('[1]Indicator Data'!BZ33)-0.1711))/(B$4-B$3)*10)),IF('[1]Indicator Data'!AL33&gt;B$4,0,IF('[1]Indicator Data'!AL33&lt;B$3,10,(B$4-'[1]Indicator Data'!AL33)/(B$4-B$3)*10))),1)</f>
        <v>4.7</v>
      </c>
      <c r="C32" s="22" t="str">
        <f>IF('[1]Indicator Data'!AM33="No data","x",ROUND((IF(LOG('[1]Indicator Data'!AM33*1000)&gt;C$4,10,IF(LOG('[1]Indicator Data'!AM33*1000)&lt;C$3,0,10-(C$4-LOG('[1]Indicator Data'!AM33*1000))/(C$4-C$3)*10))),1))</f>
        <v>x</v>
      </c>
      <c r="D32" s="23">
        <f t="shared" si="9"/>
        <v>4.7</v>
      </c>
      <c r="E32" s="22">
        <f>IF('[1]Indicator Data'!AZ33="No data","x",ROUND(IF('[1]Indicator Data'!AZ33&gt;E$4,10,IF('[1]Indicator Data'!AZ33&lt;E$3,0,10-(E$4-'[1]Indicator Data'!AZ33)/(E$4-E$3)*10)),1))</f>
        <v>5.3</v>
      </c>
      <c r="F32" s="22">
        <f>IF('[1]Indicator Data'!BA33="No data","x",ROUND(IF('[1]Indicator Data'!BA33&gt;F$4,10,IF('[1]Indicator Data'!BA33&lt;F$3,0,10-(F$4-'[1]Indicator Data'!BA33)/(F$4-F$3)*10)),1))</f>
        <v>4.4000000000000004</v>
      </c>
      <c r="G32" s="23">
        <f t="shared" si="10"/>
        <v>4.9000000000000004</v>
      </c>
      <c r="H32" s="24">
        <f>SUM(IF('[1]Indicator Data'!AN33=0,0,'[1]Indicator Data'!AN33),SUM('[1]Indicator Data'!AO33:AP33))</f>
        <v>114.961116</v>
      </c>
      <c r="I32" s="24">
        <f>H32/'[1]Indicator Data'!CA33*1000000</f>
        <v>206.76905976387982</v>
      </c>
      <c r="J32" s="22">
        <f t="shared" si="0"/>
        <v>4.0999999999999996</v>
      </c>
      <c r="K32" s="22">
        <f>IF('[1]Indicator Data'!AQ33="No data","x",ROUND(IF('[1]Indicator Data'!AQ33&gt;K$4,10,IF('[1]Indicator Data'!AQ33&lt;K$3,0,10-(K$4-'[1]Indicator Data'!AQ33)/(K$4-K$3)*10)),1))</f>
        <v>5.2</v>
      </c>
      <c r="L32" s="22">
        <f>IF('[1]Indicator Data'!AR33="No data","x",IF('[1]Indicator Data'!AR33=0,0,ROUND(IF('[1]Indicator Data'!AR33&gt;L$4,10,IF('[1]Indicator Data'!AR33&lt;L$3,0,10-(L$4-'[1]Indicator Data'!AR33)/(L$4-L$3)*10)),1)))</f>
        <v>4.8</v>
      </c>
      <c r="M32" s="23">
        <f t="shared" si="11"/>
        <v>4.7</v>
      </c>
      <c r="N32" s="25">
        <f t="shared" si="12"/>
        <v>4.8</v>
      </c>
      <c r="O32" s="26">
        <f>IF(AND('[1]Indicator Data'!BE33="No data",'[1]Indicator Data'!BF33="No data"),0,SUM('[1]Indicator Data'!BE33:BG33)/1000)</f>
        <v>0</v>
      </c>
      <c r="P32" s="22">
        <f t="shared" si="1"/>
        <v>0</v>
      </c>
      <c r="Q32" s="27">
        <f>O32*1000/'[1]Indicator Data'!CA33</f>
        <v>0</v>
      </c>
      <c r="R32" s="22">
        <f t="shared" si="2"/>
        <v>0</v>
      </c>
      <c r="S32" s="28">
        <f t="shared" si="13"/>
        <v>0</v>
      </c>
      <c r="T32" s="22">
        <f>IF('[1]Indicator Data'!AV33="No data","x",ROUND(IF('[1]Indicator Data'!AV33&gt;T$4,10,IF('[1]Indicator Data'!AV33&lt;T$3,0,10-(T$4-'[1]Indicator Data'!AV33)/(T$4-T$3)*10)),1))</f>
        <v>1.2</v>
      </c>
      <c r="U32" s="22">
        <f>IF('[1]Indicator Data'!AW33="No data","x",IF('[1]Indicator Data'!AW33=0,0,ROUND(IF('[1]Indicator Data'!AW33&gt;U$4,10,IF('[1]Indicator Data'!AW33&lt;U$3,0,10-(U$4-'[1]Indicator Data'!AW33)/(U$4-U$3)*10)),1)))</f>
        <v>1</v>
      </c>
      <c r="V32" s="22">
        <f t="shared" si="14"/>
        <v>1.1000000000000001</v>
      </c>
      <c r="W32" s="22">
        <f>IF('[1]Indicator Data'!AU33="No data","x",ROUND(IF('[1]Indicator Data'!AU33&gt;W$4,10,IF('[1]Indicator Data'!AU33&lt;W$3,0,10-(W$4-'[1]Indicator Data'!AU33)/(W$4-W$3)*10)),1))</f>
        <v>0.8</v>
      </c>
      <c r="X32" s="22">
        <f>IF('[1]Indicator Data'!AX33="No data","x",ROUND(IF('[1]Indicator Data'!AX33&gt;X$4,10,IF('[1]Indicator Data'!AX33&lt;X$3,0,10-(X$4-'[1]Indicator Data'!AX33)/(X$4-X$3)*10)),1))</f>
        <v>0</v>
      </c>
      <c r="Y32" s="27">
        <f>IF('[1]Indicator Data'!AY33="No data","x",IF(('[1]Indicator Data'!AY33/'[1]Indicator Data'!CA33)&gt;1,1,IF('[1]Indicator Data'!AY33&gt;'[1]Indicator Data'!AY33,1,'[1]Indicator Data'!AY33/'[1]Indicator Data'!CA33)))</f>
        <v>0.24653949365813652</v>
      </c>
      <c r="Z32" s="22">
        <f t="shared" si="3"/>
        <v>2.7</v>
      </c>
      <c r="AA32" s="23">
        <f t="shared" si="4"/>
        <v>1.2</v>
      </c>
      <c r="AB32" s="22">
        <f>IF('[1]Indicator Data'!AS33="No data","x",ROUND(IF('[1]Indicator Data'!AS33&gt;AB$4,10,IF('[1]Indicator Data'!AS33&lt;AB$3,0,10-(AB$4-'[1]Indicator Data'!AS33)/(AB$4-AB$3)*10)),1))</f>
        <v>1.1000000000000001</v>
      </c>
      <c r="AC32" s="22" t="str">
        <f>IF('[1]Indicator Data'!AT33="No data","x",ROUND(IF('[1]Indicator Data'!AT33&gt;AC$4,10,IF('[1]Indicator Data'!AT33&lt;AC$3,0,10-(AC$4-'[1]Indicator Data'!AT33)/(AC$4-AC$3)*10)),1))</f>
        <v>x</v>
      </c>
      <c r="AD32" s="23">
        <f t="shared" si="15"/>
        <v>1.1000000000000001</v>
      </c>
      <c r="AE32" s="26">
        <f>('[1]Indicator Data'!BD33+'[1]Indicator Data'!BC33*0.5+'[1]Indicator Data'!BB33*0.25)/1000</f>
        <v>0</v>
      </c>
      <c r="AF32" s="29">
        <f>AE32*1000/'[1]Indicator Data'!CA33</f>
        <v>0</v>
      </c>
      <c r="AG32" s="23">
        <f t="shared" si="5"/>
        <v>0</v>
      </c>
      <c r="AH32" s="22">
        <f>IF('[1]Indicator Data'!BH33="No data","x",ROUND(IF('[1]Indicator Data'!BH33&lt;$AH$3,10,IF('[1]Indicator Data'!BH33&gt;$AH$4,0,($AH$4-'[1]Indicator Data'!BH33)/($AH$4-$AH$3)*10)),1))</f>
        <v>5.7</v>
      </c>
      <c r="AI32" s="22">
        <f>IF('[1]Indicator Data'!BI33="No data","x",ROUND(IF('[1]Indicator Data'!BI33&gt;$AI$4,10,IF('[1]Indicator Data'!BI33&lt;$AI$3,0,10-($AI$4-'[1]Indicator Data'!BI33)/($AI$4-$AI$3)*10)),1))</f>
        <v>3.5</v>
      </c>
      <c r="AJ32" s="23">
        <f t="shared" si="6"/>
        <v>4.5999999999999996</v>
      </c>
      <c r="AK32" s="28">
        <f t="shared" si="7"/>
        <v>1.9</v>
      </c>
      <c r="AL32" s="30">
        <f t="shared" si="8"/>
        <v>1</v>
      </c>
    </row>
    <row r="33" spans="1:38" s="19" customFormat="1" x14ac:dyDescent="0.3">
      <c r="A33" s="20" t="str">
        <f>'[1]Indicator Data'!A34</f>
        <v>Cambodia</v>
      </c>
      <c r="B33" s="21">
        <f>ROUND(IF('[1]Indicator Data'!AL34="No data",IF((0.1022*LN('[1]Indicator Data'!BZ34)-0.1711)&gt;B$4,0,IF((0.1022*LN('[1]Indicator Data'!BZ34)-0.1711)&lt;B$3,10,(B$4-(0.1022*LN('[1]Indicator Data'!BZ34)-0.1711))/(B$4-B$3)*10)),IF('[1]Indicator Data'!AL34&gt;B$4,0,IF('[1]Indicator Data'!AL34&lt;B$3,10,(B$4-'[1]Indicator Data'!AL34)/(B$4-B$3)*10))),1)</f>
        <v>6.1</v>
      </c>
      <c r="C33" s="22">
        <f>IF('[1]Indicator Data'!AM34="No data","x",ROUND((IF(LOG('[1]Indicator Data'!AM34*1000)&gt;C$4,10,IF(LOG('[1]Indicator Data'!AM34*1000)&lt;C$3,0,10-(C$4-LOG('[1]Indicator Data'!AM34*1000))/(C$4-C$3)*10))),1))</f>
        <v>8.3000000000000007</v>
      </c>
      <c r="D33" s="23">
        <f t="shared" si="9"/>
        <v>7.4</v>
      </c>
      <c r="E33" s="22">
        <f>IF('[1]Indicator Data'!AZ34="No data","x",ROUND(IF('[1]Indicator Data'!AZ34&gt;E$4,10,IF('[1]Indicator Data'!AZ34&lt;E$3,0,10-(E$4-'[1]Indicator Data'!AZ34)/(E$4-E$3)*10)),1))</f>
        <v>6.3</v>
      </c>
      <c r="F33" s="22" t="str">
        <f>IF('[1]Indicator Data'!BA34="No data","x",ROUND(IF('[1]Indicator Data'!BA34&gt;F$4,10,IF('[1]Indicator Data'!BA34&lt;F$3,0,10-(F$4-'[1]Indicator Data'!BA34)/(F$4-F$3)*10)),1))</f>
        <v>x</v>
      </c>
      <c r="G33" s="23">
        <f t="shared" si="10"/>
        <v>6.3</v>
      </c>
      <c r="H33" s="24">
        <f>SUM(IF('[1]Indicator Data'!AN34=0,0,'[1]Indicator Data'!AN34),SUM('[1]Indicator Data'!AO34:AP34))</f>
        <v>1251.7621289999997</v>
      </c>
      <c r="I33" s="24">
        <f>H33/'[1]Indicator Data'!CA34*1000000</f>
        <v>74.870763816744457</v>
      </c>
      <c r="J33" s="22">
        <f t="shared" si="0"/>
        <v>1.5</v>
      </c>
      <c r="K33" s="22">
        <f>IF('[1]Indicator Data'!AQ34="No data","x",ROUND(IF('[1]Indicator Data'!AQ34&gt;K$4,10,IF('[1]Indicator Data'!AQ34&lt;K$3,0,10-(K$4-'[1]Indicator Data'!AQ34)/(K$4-K$3)*10)),1))</f>
        <v>2.6</v>
      </c>
      <c r="L33" s="22">
        <f>IF('[1]Indicator Data'!AR34="No data","x",IF('[1]Indicator Data'!AR34=0,0,ROUND(IF('[1]Indicator Data'!AR34&gt;L$4,10,IF('[1]Indicator Data'!AR34&lt;L$3,0,10-(L$4-'[1]Indicator Data'!AR34)/(L$4-L$3)*10)),1)))</f>
        <v>1.7</v>
      </c>
      <c r="M33" s="23">
        <f t="shared" si="11"/>
        <v>1.9</v>
      </c>
      <c r="N33" s="25">
        <f t="shared" si="12"/>
        <v>5.8</v>
      </c>
      <c r="O33" s="26">
        <f>IF(AND('[1]Indicator Data'!BE34="No data",'[1]Indicator Data'!BF34="No data"),0,SUM('[1]Indicator Data'!BE34:BG34)/1000)</f>
        <v>2.1999999999999999E-2</v>
      </c>
      <c r="P33" s="22">
        <f t="shared" si="1"/>
        <v>0</v>
      </c>
      <c r="Q33" s="27">
        <f>O33*1000/'[1]Indicator Data'!CA34</f>
        <v>1.3158704563815561E-6</v>
      </c>
      <c r="R33" s="22">
        <f t="shared" si="2"/>
        <v>0</v>
      </c>
      <c r="S33" s="28">
        <f t="shared" si="13"/>
        <v>0</v>
      </c>
      <c r="T33" s="22">
        <f>IF('[1]Indicator Data'!AV34="No data","x",ROUND(IF('[1]Indicator Data'!AV34&gt;T$4,10,IF('[1]Indicator Data'!AV34&lt;T$3,0,10-(T$4-'[1]Indicator Data'!AV34)/(T$4-T$3)*10)),1))</f>
        <v>1</v>
      </c>
      <c r="U33" s="22">
        <f>IF('[1]Indicator Data'!AW34="No data","x",IF('[1]Indicator Data'!AW34=0,0,ROUND(IF('[1]Indicator Data'!AW34&gt;U$4,10,IF('[1]Indicator Data'!AW34&lt;U$3,0,10-(U$4-'[1]Indicator Data'!AW34)/(U$4-U$3)*10)),1)))</f>
        <v>0.3</v>
      </c>
      <c r="V33" s="22">
        <f t="shared" si="14"/>
        <v>0.65</v>
      </c>
      <c r="W33" s="22">
        <f>IF('[1]Indicator Data'!AU34="No data","x",ROUND(IF('[1]Indicator Data'!AU34&gt;W$4,10,IF('[1]Indicator Data'!AU34&lt;W$3,0,10-(W$4-'[1]Indicator Data'!AU34)/(W$4-W$3)*10)),1))</f>
        <v>5.2</v>
      </c>
      <c r="X33" s="22">
        <f>IF('[1]Indicator Data'!AX34="No data","x",ROUND(IF('[1]Indicator Data'!AX34&gt;X$4,10,IF('[1]Indicator Data'!AX34&lt;X$3,0,10-(X$4-'[1]Indicator Data'!AX34)/(X$4-X$3)*10)),1))</f>
        <v>0.6</v>
      </c>
      <c r="Y33" s="27">
        <f>IF('[1]Indicator Data'!AY34="No data","x",IF(('[1]Indicator Data'!AY34/'[1]Indicator Data'!CA34)&gt;1,1,IF('[1]Indicator Data'!AY34&gt;'[1]Indicator Data'!AY34,1,'[1]Indicator Data'!AY34/'[1]Indicator Data'!CA34)))</f>
        <v>0.30318588386809214</v>
      </c>
      <c r="Z33" s="22">
        <f t="shared" si="3"/>
        <v>3.4</v>
      </c>
      <c r="AA33" s="23">
        <f t="shared" si="4"/>
        <v>2.5</v>
      </c>
      <c r="AB33" s="22">
        <f>IF('[1]Indicator Data'!AS34="No data","x",ROUND(IF('[1]Indicator Data'!AS34&gt;AB$4,10,IF('[1]Indicator Data'!AS34&lt;AB$3,0,10-(AB$4-'[1]Indicator Data'!AS34)/(AB$4-AB$3)*10)),1))</f>
        <v>2</v>
      </c>
      <c r="AC33" s="22">
        <f>IF('[1]Indicator Data'!AT34="No data","x",ROUND(IF('[1]Indicator Data'!AT34&gt;AC$4,10,IF('[1]Indicator Data'!AT34&lt;AC$3,0,10-(AC$4-'[1]Indicator Data'!AT34)/(AC$4-AC$3)*10)),1))</f>
        <v>5.4</v>
      </c>
      <c r="AD33" s="23">
        <f t="shared" si="15"/>
        <v>3.7</v>
      </c>
      <c r="AE33" s="26">
        <f>('[1]Indicator Data'!BD34+'[1]Indicator Data'!BC34*0.5+'[1]Indicator Data'!BB34*0.25)/1000</f>
        <v>488.43</v>
      </c>
      <c r="AF33" s="29">
        <f>AE33*1000/'[1]Indicator Data'!CA34</f>
        <v>2.9214118500474701E-2</v>
      </c>
      <c r="AG33" s="23">
        <f t="shared" si="5"/>
        <v>2.9</v>
      </c>
      <c r="AH33" s="22">
        <f>IF('[1]Indicator Data'!BH34="No data","x",ROUND(IF('[1]Indicator Data'!BH34&lt;$AH$3,10,IF('[1]Indicator Data'!BH34&gt;$AH$4,0,($AH$4-'[1]Indicator Data'!BH34)/($AH$4-$AH$3)*10)),1))</f>
        <v>4</v>
      </c>
      <c r="AI33" s="22">
        <f>IF('[1]Indicator Data'!BI34="No data","x",ROUND(IF('[1]Indicator Data'!BI34&gt;$AI$4,10,IF('[1]Indicator Data'!BI34&lt;$AI$3,0,10-($AI$4-'[1]Indicator Data'!BI34)/($AI$4-$AI$3)*10)),1))</f>
        <v>0.4</v>
      </c>
      <c r="AJ33" s="23">
        <f t="shared" si="6"/>
        <v>2.2000000000000002</v>
      </c>
      <c r="AK33" s="28">
        <f t="shared" si="7"/>
        <v>2.8</v>
      </c>
      <c r="AL33" s="30">
        <f t="shared" si="8"/>
        <v>1.5</v>
      </c>
    </row>
    <row r="34" spans="1:38" s="19" customFormat="1" x14ac:dyDescent="0.3">
      <c r="A34" s="20" t="str">
        <f>'[1]Indicator Data'!A35</f>
        <v>Cameroon</v>
      </c>
      <c r="B34" s="21">
        <f>ROUND(IF('[1]Indicator Data'!AL35="No data",IF((0.1022*LN('[1]Indicator Data'!BZ35)-0.1711)&gt;B$4,0,IF((0.1022*LN('[1]Indicator Data'!BZ35)-0.1711)&lt;B$3,10,(B$4-(0.1022*LN('[1]Indicator Data'!BZ35)-0.1711))/(B$4-B$3)*10)),IF('[1]Indicator Data'!AL35&gt;B$4,0,IF('[1]Indicator Data'!AL35&lt;B$3,10,(B$4-'[1]Indicator Data'!AL35)/(B$4-B$3)*10))),1)</f>
        <v>6.7</v>
      </c>
      <c r="C34" s="22">
        <f>IF('[1]Indicator Data'!AM35="No data","x",ROUND((IF(LOG('[1]Indicator Data'!AM35*1000)&gt;C$4,10,IF(LOG('[1]Indicator Data'!AM35*1000)&lt;C$3,0,10-(C$4-LOG('[1]Indicator Data'!AM35*1000))/(C$4-C$3)*10))),1))</f>
        <v>8.8000000000000007</v>
      </c>
      <c r="D34" s="23">
        <f t="shared" si="9"/>
        <v>7.9</v>
      </c>
      <c r="E34" s="22">
        <f>IF('[1]Indicator Data'!AZ35="No data","x",ROUND(IF('[1]Indicator Data'!AZ35&gt;E$4,10,IF('[1]Indicator Data'!AZ35&lt;E$3,0,10-(E$4-'[1]Indicator Data'!AZ35)/(E$4-E$3)*10)),1))</f>
        <v>7.5</v>
      </c>
      <c r="F34" s="22">
        <f>IF('[1]Indicator Data'!BA35="No data","x",ROUND(IF('[1]Indicator Data'!BA35&gt;F$4,10,IF('[1]Indicator Data'!BA35&lt;F$3,0,10-(F$4-'[1]Indicator Data'!BA35)/(F$4-F$3)*10)),1))</f>
        <v>5.4</v>
      </c>
      <c r="G34" s="23">
        <f t="shared" si="10"/>
        <v>6.5</v>
      </c>
      <c r="H34" s="24">
        <f>SUM(IF('[1]Indicator Data'!AN35=0,0,'[1]Indicator Data'!AN35),SUM('[1]Indicator Data'!AO35:AP35))</f>
        <v>1879.4994360000001</v>
      </c>
      <c r="I34" s="24">
        <f>H34/'[1]Indicator Data'!CA35*1000000</f>
        <v>70.801968849083238</v>
      </c>
      <c r="J34" s="22">
        <f t="shared" si="0"/>
        <v>1.4</v>
      </c>
      <c r="K34" s="22">
        <f>IF('[1]Indicator Data'!AQ35="No data","x",ROUND(IF('[1]Indicator Data'!AQ35&gt;K$4,10,IF('[1]Indicator Data'!AQ35&lt;K$3,0,10-(K$4-'[1]Indicator Data'!AQ35)/(K$4-K$3)*10)),1))</f>
        <v>2.2999999999999998</v>
      </c>
      <c r="L34" s="22">
        <f>IF('[1]Indicator Data'!AR35="No data","x",IF('[1]Indicator Data'!AR35=0,0,ROUND(IF('[1]Indicator Data'!AR35&gt;L$4,10,IF('[1]Indicator Data'!AR35&lt;L$3,0,10-(L$4-'[1]Indicator Data'!AR35)/(L$4-L$3)*10)),1)))</f>
        <v>0.3</v>
      </c>
      <c r="M34" s="23">
        <f t="shared" si="11"/>
        <v>1.3</v>
      </c>
      <c r="N34" s="25">
        <f t="shared" si="12"/>
        <v>5.9</v>
      </c>
      <c r="O34" s="26">
        <f>IF(AND('[1]Indicator Data'!BE35="No data",'[1]Indicator Data'!BF35="No data"),0,SUM('[1]Indicator Data'!BE35:BG35)/1000)</f>
        <v>1473.029</v>
      </c>
      <c r="P34" s="22">
        <f t="shared" si="1"/>
        <v>10</v>
      </c>
      <c r="Q34" s="27">
        <f>O34*1000/'[1]Indicator Data'!CA35</f>
        <v>5.5489962579481307E-2</v>
      </c>
      <c r="R34" s="22">
        <f t="shared" si="2"/>
        <v>8.6</v>
      </c>
      <c r="S34" s="28">
        <f t="shared" si="13"/>
        <v>9.3000000000000007</v>
      </c>
      <c r="T34" s="22">
        <f>IF('[1]Indicator Data'!AV35="No data","x",ROUND(IF('[1]Indicator Data'!AV35&gt;T$4,10,IF('[1]Indicator Data'!AV35&lt;T$3,0,10-(T$4-'[1]Indicator Data'!AV35)/(T$4-T$3)*10)),1))</f>
        <v>6.2</v>
      </c>
      <c r="U34" s="22">
        <f>IF('[1]Indicator Data'!AW35="No data","x",IF('[1]Indicator Data'!AW35=0,0,ROUND(IF('[1]Indicator Data'!AW35&gt;U$4,10,IF('[1]Indicator Data'!AW35&lt;U$3,0,10-(U$4-'[1]Indicator Data'!AW35)/(U$4-U$3)*10)),1)))</f>
        <v>3.7</v>
      </c>
      <c r="V34" s="22">
        <f t="shared" si="14"/>
        <v>4.95</v>
      </c>
      <c r="W34" s="22">
        <f>IF('[1]Indicator Data'!AU35="No data","x",ROUND(IF('[1]Indicator Data'!AU35&gt;W$4,10,IF('[1]Indicator Data'!AU35&lt;W$3,0,10-(W$4-'[1]Indicator Data'!AU35)/(W$4-W$3)*10)),1))</f>
        <v>3.3</v>
      </c>
      <c r="X34" s="22">
        <f>IF('[1]Indicator Data'!AX35="No data","x",ROUND(IF('[1]Indicator Data'!AX35&gt;X$4,10,IF('[1]Indicator Data'!AX35&lt;X$3,0,10-(X$4-'[1]Indicator Data'!AX35)/(X$4-X$3)*10)),1))</f>
        <v>6.2</v>
      </c>
      <c r="Y34" s="27">
        <f>IF('[1]Indicator Data'!AY35="No data","x",IF(('[1]Indicator Data'!AY35/'[1]Indicator Data'!CA35)&gt;1,1,IF('[1]Indicator Data'!AY35&gt;'[1]Indicator Data'!AY35,1,'[1]Indicator Data'!AY35/'[1]Indicator Data'!CA35)))</f>
        <v>0.63631072622085305</v>
      </c>
      <c r="Z34" s="22">
        <f t="shared" si="3"/>
        <v>7.1</v>
      </c>
      <c r="AA34" s="23">
        <f t="shared" si="4"/>
        <v>5.4</v>
      </c>
      <c r="AB34" s="22">
        <f>IF('[1]Indicator Data'!AS35="No data","x",ROUND(IF('[1]Indicator Data'!AS35&gt;AB$4,10,IF('[1]Indicator Data'!AS35&lt;AB$3,0,10-(AB$4-'[1]Indicator Data'!AS35)/(AB$4-AB$3)*10)),1))</f>
        <v>5.8</v>
      </c>
      <c r="AC34" s="22">
        <f>IF('[1]Indicator Data'!AT35="No data","x",ROUND(IF('[1]Indicator Data'!AT35&gt;AC$4,10,IF('[1]Indicator Data'!AT35&lt;AC$3,0,10-(AC$4-'[1]Indicator Data'!AT35)/(AC$4-AC$3)*10)),1))</f>
        <v>2.4</v>
      </c>
      <c r="AD34" s="23">
        <f t="shared" si="15"/>
        <v>4.0999999999999996</v>
      </c>
      <c r="AE34" s="26">
        <f>('[1]Indicator Data'!BD35+'[1]Indicator Data'!BC35*0.5+'[1]Indicator Data'!BB35*0.25)/1000</f>
        <v>13.201000000000001</v>
      </c>
      <c r="AF34" s="29">
        <f>AE34*1000/'[1]Indicator Data'!CA35</f>
        <v>4.9729027467329751E-4</v>
      </c>
      <c r="AG34" s="23">
        <f t="shared" si="5"/>
        <v>0</v>
      </c>
      <c r="AH34" s="22">
        <f>IF('[1]Indicator Data'!BH35="No data","x",ROUND(IF('[1]Indicator Data'!BH35&lt;$AH$3,10,IF('[1]Indicator Data'!BH35&gt;$AH$4,0,($AH$4-'[1]Indicator Data'!BH35)/($AH$4-$AH$3)*10)),1))</f>
        <v>3.5</v>
      </c>
      <c r="AI34" s="22">
        <f>IF('[1]Indicator Data'!BI35="No data","x",ROUND(IF('[1]Indicator Data'!BI35&gt;$AI$4,10,IF('[1]Indicator Data'!BI35&lt;$AI$3,0,10-($AI$4-'[1]Indicator Data'!BI35)/($AI$4-$AI$3)*10)),1))</f>
        <v>0.1</v>
      </c>
      <c r="AJ34" s="23">
        <f t="shared" si="6"/>
        <v>1.8</v>
      </c>
      <c r="AK34" s="28">
        <f t="shared" si="7"/>
        <v>3.1</v>
      </c>
      <c r="AL34" s="30">
        <f t="shared" si="8"/>
        <v>7.3</v>
      </c>
    </row>
    <row r="35" spans="1:38" s="19" customFormat="1" x14ac:dyDescent="0.3">
      <c r="A35" s="20" t="str">
        <f>'[1]Indicator Data'!A36</f>
        <v>Canada</v>
      </c>
      <c r="B35" s="21">
        <f>ROUND(IF('[1]Indicator Data'!AL36="No data",IF((0.1022*LN('[1]Indicator Data'!BZ36)-0.1711)&gt;B$4,0,IF((0.1022*LN('[1]Indicator Data'!BZ36)-0.1711)&lt;B$3,10,(B$4-(0.1022*LN('[1]Indicator Data'!BZ36)-0.1711))/(B$4-B$3)*10)),IF('[1]Indicator Data'!AL36&gt;B$4,0,IF('[1]Indicator Data'!AL36&lt;B$3,10,(B$4-'[1]Indicator Data'!AL36)/(B$4-B$3)*10))),1)</f>
        <v>0</v>
      </c>
      <c r="C35" s="22" t="str">
        <f>IF('[1]Indicator Data'!AM36="No data","x",ROUND((IF(LOG('[1]Indicator Data'!AM36*1000)&gt;C$4,10,IF(LOG('[1]Indicator Data'!AM36*1000)&lt;C$3,0,10-(C$4-LOG('[1]Indicator Data'!AM36*1000))/(C$4-C$3)*10))),1))</f>
        <v>x</v>
      </c>
      <c r="D35" s="23">
        <f t="shared" si="9"/>
        <v>0</v>
      </c>
      <c r="E35" s="22">
        <f>IF('[1]Indicator Data'!AZ36="No data","x",ROUND(IF('[1]Indicator Data'!AZ36&gt;E$4,10,IF('[1]Indicator Data'!AZ36&lt;E$3,0,10-(E$4-'[1]Indicator Data'!AZ36)/(E$4-E$3)*10)),1))</f>
        <v>1.1000000000000001</v>
      </c>
      <c r="F35" s="22">
        <f>IF('[1]Indicator Data'!BA36="No data","x",ROUND(IF('[1]Indicator Data'!BA36&gt;F$4,10,IF('[1]Indicator Data'!BA36&lt;F$3,0,10-(F$4-'[1]Indicator Data'!BA36)/(F$4-F$3)*10)),1))</f>
        <v>2.1</v>
      </c>
      <c r="G35" s="23">
        <f t="shared" si="10"/>
        <v>1.6</v>
      </c>
      <c r="H35" s="24">
        <f>SUM(IF('[1]Indicator Data'!AN36=0,0,'[1]Indicator Data'!AN36),SUM('[1]Indicator Data'!AO36:AP36))</f>
        <v>-4.923921</v>
      </c>
      <c r="I35" s="24">
        <f>H35/'[1]Indicator Data'!CA36*1000000</f>
        <v>-0.13046209839040201</v>
      </c>
      <c r="J35" s="22">
        <f t="shared" si="0"/>
        <v>0</v>
      </c>
      <c r="K35" s="22">
        <f>IF('[1]Indicator Data'!AQ36="No data","x",ROUND(IF('[1]Indicator Data'!AQ36&gt;K$4,10,IF('[1]Indicator Data'!AQ36&lt;K$3,0,10-(K$4-'[1]Indicator Data'!AQ36)/(K$4-K$3)*10)),1))</f>
        <v>0</v>
      </c>
      <c r="L35" s="22">
        <f>IF('[1]Indicator Data'!AR36="No data","x",IF('[1]Indicator Data'!AR36=0,0,ROUND(IF('[1]Indicator Data'!AR36&gt;L$4,10,IF('[1]Indicator Data'!AR36&lt;L$3,0,10-(L$4-'[1]Indicator Data'!AR36)/(L$4-L$3)*10)),1)))</f>
        <v>0</v>
      </c>
      <c r="M35" s="23">
        <f t="shared" si="11"/>
        <v>0</v>
      </c>
      <c r="N35" s="25">
        <f t="shared" si="12"/>
        <v>0.4</v>
      </c>
      <c r="O35" s="26">
        <f>IF(AND('[1]Indicator Data'!BE36="No data",'[1]Indicator Data'!BF36="No data"),0,SUM('[1]Indicator Data'!BE36:BG36)/1000)</f>
        <v>194.61600000000001</v>
      </c>
      <c r="P35" s="22">
        <f t="shared" si="1"/>
        <v>7.6</v>
      </c>
      <c r="Q35" s="27">
        <f>O35*1000/'[1]Indicator Data'!CA36</f>
        <v>5.1564620432266233E-3</v>
      </c>
      <c r="R35" s="22">
        <f t="shared" si="2"/>
        <v>4.8</v>
      </c>
      <c r="S35" s="28">
        <f t="shared" si="13"/>
        <v>6.2</v>
      </c>
      <c r="T35" s="22" t="str">
        <f>IF('[1]Indicator Data'!AV36="No data","x",ROUND(IF('[1]Indicator Data'!AV36&gt;T$4,10,IF('[1]Indicator Data'!AV36&lt;T$3,0,10-(T$4-'[1]Indicator Data'!AV36)/(T$4-T$3)*10)),1))</f>
        <v>x</v>
      </c>
      <c r="U35" s="22" t="str">
        <f>IF('[1]Indicator Data'!AW36="No data","x",IF('[1]Indicator Data'!AW36=0,0,ROUND(IF('[1]Indicator Data'!AW36&gt;U$4,10,IF('[1]Indicator Data'!AW36&lt;U$3,0,10-(U$4-'[1]Indicator Data'!AW36)/(U$4-U$3)*10)),1)))</f>
        <v>x</v>
      </c>
      <c r="V35" s="22" t="str">
        <f t="shared" si="14"/>
        <v>x</v>
      </c>
      <c r="W35" s="22">
        <f>IF('[1]Indicator Data'!AU36="No data","x",ROUND(IF('[1]Indicator Data'!AU36&gt;W$4,10,IF('[1]Indicator Data'!AU36&lt;W$3,0,10-(W$4-'[1]Indicator Data'!AU36)/(W$4-W$3)*10)),1))</f>
        <v>0.1</v>
      </c>
      <c r="X35" s="22" t="str">
        <f>IF('[1]Indicator Data'!AX36="No data","x",ROUND(IF('[1]Indicator Data'!AX36&gt;X$4,10,IF('[1]Indicator Data'!AX36&lt;X$3,0,10-(X$4-'[1]Indicator Data'!AX36)/(X$4-X$3)*10)),1))</f>
        <v>x</v>
      </c>
      <c r="Y35" s="27">
        <f>IF('[1]Indicator Data'!AY36="No data","x",IF(('[1]Indicator Data'!AY36/'[1]Indicator Data'!CA36)&gt;1,1,IF('[1]Indicator Data'!AY36&gt;'[1]Indicator Data'!AY36,1,'[1]Indicator Data'!AY36/'[1]Indicator Data'!CA36)))</f>
        <v>0</v>
      </c>
      <c r="Z35" s="22">
        <f t="shared" si="3"/>
        <v>0</v>
      </c>
      <c r="AA35" s="23">
        <f t="shared" si="4"/>
        <v>0.1</v>
      </c>
      <c r="AB35" s="22">
        <f>IF('[1]Indicator Data'!AS36="No data","x",ROUND(IF('[1]Indicator Data'!AS36&gt;AB$4,10,IF('[1]Indicator Data'!AS36&lt;AB$3,0,10-(AB$4-'[1]Indicator Data'!AS36)/(AB$4-AB$3)*10)),1))</f>
        <v>0.4</v>
      </c>
      <c r="AC35" s="22" t="str">
        <f>IF('[1]Indicator Data'!AT36="No data","x",ROUND(IF('[1]Indicator Data'!AT36&gt;AC$4,10,IF('[1]Indicator Data'!AT36&lt;AC$3,0,10-(AC$4-'[1]Indicator Data'!AT36)/(AC$4-AC$3)*10)),1))</f>
        <v>x</v>
      </c>
      <c r="AD35" s="23">
        <f t="shared" si="15"/>
        <v>0.4</v>
      </c>
      <c r="AE35" s="26">
        <f>('[1]Indicator Data'!BD36+'[1]Indicator Data'!BC36*0.5+'[1]Indicator Data'!BB36*0.25)/1000</f>
        <v>41.895000000000003</v>
      </c>
      <c r="AF35" s="29">
        <f>AE35*1000/'[1]Indicator Data'!CA36</f>
        <v>1.1100319465048062E-3</v>
      </c>
      <c r="AG35" s="23">
        <f t="shared" si="5"/>
        <v>0.1</v>
      </c>
      <c r="AH35" s="22">
        <f>IF('[1]Indicator Data'!BH36="No data","x",ROUND(IF('[1]Indicator Data'!BH36&lt;$AH$3,10,IF('[1]Indicator Data'!BH36&gt;$AH$4,0,($AH$4-'[1]Indicator Data'!BH36)/($AH$4-$AH$3)*10)),1))</f>
        <v>0.7</v>
      </c>
      <c r="AI35" s="22">
        <f>IF('[1]Indicator Data'!BI36="No data","x",ROUND(IF('[1]Indicator Data'!BI36&gt;$AI$4,10,IF('[1]Indicator Data'!BI36&lt;$AI$3,0,10-($AI$4-'[1]Indicator Data'!BI36)/($AI$4-$AI$3)*10)),1))</f>
        <v>0</v>
      </c>
      <c r="AJ35" s="23">
        <f t="shared" si="6"/>
        <v>0.4</v>
      </c>
      <c r="AK35" s="28">
        <f t="shared" si="7"/>
        <v>0.3</v>
      </c>
      <c r="AL35" s="30">
        <f t="shared" si="8"/>
        <v>3.8</v>
      </c>
    </row>
    <row r="36" spans="1:38" s="19" customFormat="1" x14ac:dyDescent="0.3">
      <c r="A36" s="20" t="str">
        <f>'[1]Indicator Data'!A37</f>
        <v>Central African Republic</v>
      </c>
      <c r="B36" s="21">
        <f>ROUND(IF('[1]Indicator Data'!AL37="No data",IF((0.1022*LN('[1]Indicator Data'!BZ37)-0.1711)&gt;B$4,0,IF((0.1022*LN('[1]Indicator Data'!BZ37)-0.1711)&lt;B$3,10,(B$4-(0.1022*LN('[1]Indicator Data'!BZ37)-0.1711))/(B$4-B$3)*10)),IF('[1]Indicator Data'!AL37&gt;B$4,0,IF('[1]Indicator Data'!AL37&lt;B$3,10,(B$4-'[1]Indicator Data'!AL37)/(B$4-B$3)*10))),1)</f>
        <v>10</v>
      </c>
      <c r="C36" s="22">
        <f>IF('[1]Indicator Data'!AM37="No data","x",ROUND((IF(LOG('[1]Indicator Data'!AM37*1000)&gt;C$4,10,IF(LOG('[1]Indicator Data'!AM37*1000)&lt;C$3,0,10-(C$4-LOG('[1]Indicator Data'!AM37*1000))/(C$4-C$3)*10))),1))</f>
        <v>9.9</v>
      </c>
      <c r="D36" s="23">
        <f t="shared" si="9"/>
        <v>10</v>
      </c>
      <c r="E36" s="22">
        <f>IF('[1]Indicator Data'!AZ37="No data","x",ROUND(IF('[1]Indicator Data'!AZ37&gt;E$4,10,IF('[1]Indicator Data'!AZ37&lt;E$3,0,10-(E$4-'[1]Indicator Data'!AZ37)/(E$4-E$3)*10)),1))</f>
        <v>9.1</v>
      </c>
      <c r="F36" s="22">
        <f>IF('[1]Indicator Data'!BA37="No data","x",ROUND(IF('[1]Indicator Data'!BA37&gt;F$4,10,IF('[1]Indicator Data'!BA37&lt;F$3,0,10-(F$4-'[1]Indicator Data'!BA37)/(F$4-F$3)*10)),1))</f>
        <v>7.8</v>
      </c>
      <c r="G36" s="23">
        <f t="shared" si="10"/>
        <v>8.5</v>
      </c>
      <c r="H36" s="24">
        <f>SUM(IF('[1]Indicator Data'!AN37=0,0,'[1]Indicator Data'!AN37),SUM('[1]Indicator Data'!AO37:AP37))</f>
        <v>1708.0758269999999</v>
      </c>
      <c r="I36" s="24">
        <f>H36/'[1]Indicator Data'!CA37*1000000</f>
        <v>353.65616767196076</v>
      </c>
      <c r="J36" s="22">
        <f t="shared" si="0"/>
        <v>7.1</v>
      </c>
      <c r="K36" s="22">
        <f>IF('[1]Indicator Data'!AQ37="No data","x",ROUND(IF('[1]Indicator Data'!AQ37&gt;K$4,10,IF('[1]Indicator Data'!AQ37&lt;K$3,0,10-(K$4-'[1]Indicator Data'!AQ37)/(K$4-K$3)*10)),1))</f>
        <v>10</v>
      </c>
      <c r="L36" s="22">
        <f>IF('[1]Indicator Data'!AR37="No data","x",IF('[1]Indicator Data'!AR37=0,0,ROUND(IF('[1]Indicator Data'!AR37&gt;L$4,10,IF('[1]Indicator Data'!AR37&lt;L$3,0,10-(L$4-'[1]Indicator Data'!AR37)/(L$4-L$3)*10)),1)))</f>
        <v>0</v>
      </c>
      <c r="M36" s="23">
        <f t="shared" si="11"/>
        <v>5.7</v>
      </c>
      <c r="N36" s="25">
        <f t="shared" si="12"/>
        <v>8.6</v>
      </c>
      <c r="O36" s="26">
        <f>IF(AND('[1]Indicator Data'!BE37="No data",'[1]Indicator Data'!BF37="No data"),0,SUM('[1]Indicator Data'!BE37:BG37)/1000)</f>
        <v>705.06600000000003</v>
      </c>
      <c r="P36" s="22">
        <f t="shared" si="1"/>
        <v>9.5</v>
      </c>
      <c r="Q36" s="27">
        <f>O36*1000/'[1]Indicator Data'!CA37</f>
        <v>0.14598353045821699</v>
      </c>
      <c r="R36" s="22">
        <f t="shared" si="2"/>
        <v>10</v>
      </c>
      <c r="S36" s="28">
        <f t="shared" si="13"/>
        <v>9.8000000000000007</v>
      </c>
      <c r="T36" s="22">
        <f>IF('[1]Indicator Data'!AV37="No data","x",ROUND(IF('[1]Indicator Data'!AV37&gt;T$4,10,IF('[1]Indicator Data'!AV37&lt;T$3,0,10-(T$4-'[1]Indicator Data'!AV37)/(T$4-T$3)*10)),1))</f>
        <v>7</v>
      </c>
      <c r="U36" s="22">
        <f>IF('[1]Indicator Data'!AW37="No data","x",IF('[1]Indicator Data'!AW37=0,0,ROUND(IF('[1]Indicator Data'!AW37&gt;U$4,10,IF('[1]Indicator Data'!AW37&lt;U$3,0,10-(U$4-'[1]Indicator Data'!AW37)/(U$4-U$3)*10)),1)))</f>
        <v>6.7</v>
      </c>
      <c r="V36" s="22">
        <f t="shared" si="14"/>
        <v>6.85</v>
      </c>
      <c r="W36" s="22">
        <f>IF('[1]Indicator Data'!AU37="No data","x",ROUND(IF('[1]Indicator Data'!AU37&gt;W$4,10,IF('[1]Indicator Data'!AU37&lt;W$3,0,10-(W$4-'[1]Indicator Data'!AU37)/(W$4-W$3)*10)),1))</f>
        <v>9.8000000000000007</v>
      </c>
      <c r="X36" s="22">
        <f>IF('[1]Indicator Data'!AX37="No data","x",ROUND(IF('[1]Indicator Data'!AX37&gt;X$4,10,IF('[1]Indicator Data'!AX37&lt;X$3,0,10-(X$4-'[1]Indicator Data'!AX37)/(X$4-X$3)*10)),1))</f>
        <v>8.6999999999999993</v>
      </c>
      <c r="Y36" s="27">
        <f>IF('[1]Indicator Data'!AY37="No data","x",IF(('[1]Indicator Data'!AY37/'[1]Indicator Data'!CA37)&gt;1,1,IF('[1]Indicator Data'!AY37&gt;'[1]Indicator Data'!AY37,1,'[1]Indicator Data'!AY37/'[1]Indicator Data'!CA37)))</f>
        <v>0.9198844912505042</v>
      </c>
      <c r="Z36" s="22">
        <f t="shared" si="3"/>
        <v>10</v>
      </c>
      <c r="AA36" s="23">
        <f t="shared" si="4"/>
        <v>8.8000000000000007</v>
      </c>
      <c r="AB36" s="22">
        <f>IF('[1]Indicator Data'!AS37="No data","x",ROUND(IF('[1]Indicator Data'!AS37&gt;AB$4,10,IF('[1]Indicator Data'!AS37&lt;AB$3,0,10-(AB$4-'[1]Indicator Data'!AS37)/(AB$4-AB$3)*10)),1))</f>
        <v>8.5</v>
      </c>
      <c r="AC36" s="22">
        <f>IF('[1]Indicator Data'!AT37="No data","x",ROUND(IF('[1]Indicator Data'!AT37&gt;AC$4,10,IF('[1]Indicator Data'!AT37&lt;AC$3,0,10-(AC$4-'[1]Indicator Data'!AT37)/(AC$4-AC$3)*10)),1))</f>
        <v>4.5999999999999996</v>
      </c>
      <c r="AD36" s="23">
        <f t="shared" si="15"/>
        <v>6.6</v>
      </c>
      <c r="AE36" s="26">
        <f>('[1]Indicator Data'!BD37+'[1]Indicator Data'!BC37*0.5+'[1]Indicator Data'!BB37*0.25)/1000</f>
        <v>5.9</v>
      </c>
      <c r="AF36" s="29">
        <f>AE36*1000/'[1]Indicator Data'!CA37</f>
        <v>1.2215917796397505E-3</v>
      </c>
      <c r="AG36" s="23">
        <f t="shared" si="5"/>
        <v>0.1</v>
      </c>
      <c r="AH36" s="22">
        <f>IF('[1]Indicator Data'!BH37="No data","x",ROUND(IF('[1]Indicator Data'!BH37&lt;$AH$3,10,IF('[1]Indicator Data'!BH37&gt;$AH$4,0,($AH$4-'[1]Indicator Data'!BH37)/($AH$4-$AH$3)*10)),1))</f>
        <v>8.5</v>
      </c>
      <c r="AI36" s="22">
        <f>IF('[1]Indicator Data'!BI37="No data","x",ROUND(IF('[1]Indicator Data'!BI37&gt;$AI$4,10,IF('[1]Indicator Data'!BI37&lt;$AI$3,0,10-($AI$4-'[1]Indicator Data'!BI37)/($AI$4-$AI$3)*10)),1))</f>
        <v>10</v>
      </c>
      <c r="AJ36" s="23">
        <f t="shared" si="6"/>
        <v>9.3000000000000007</v>
      </c>
      <c r="AK36" s="28">
        <f t="shared" si="7"/>
        <v>7.3</v>
      </c>
      <c r="AL36" s="30">
        <f t="shared" si="8"/>
        <v>8.9</v>
      </c>
    </row>
    <row r="37" spans="1:38" s="19" customFormat="1" x14ac:dyDescent="0.3">
      <c r="A37" s="20" t="str">
        <f>'[1]Indicator Data'!A38</f>
        <v>Chad</v>
      </c>
      <c r="B37" s="21">
        <f>ROUND(IF('[1]Indicator Data'!AL38="No data",IF((0.1022*LN('[1]Indicator Data'!BZ38)-0.1711)&gt;B$4,0,IF((0.1022*LN('[1]Indicator Data'!BZ38)-0.1711)&lt;B$3,10,(B$4-(0.1022*LN('[1]Indicator Data'!BZ38)-0.1711))/(B$4-B$3)*10)),IF('[1]Indicator Data'!AL38&gt;B$4,0,IF('[1]Indicator Data'!AL38&lt;B$3,10,(B$4-'[1]Indicator Data'!AL38)/(B$4-B$3)*10))),1)</f>
        <v>10</v>
      </c>
      <c r="C37" s="22">
        <f>IF('[1]Indicator Data'!AM38="No data","x",ROUND((IF(LOG('[1]Indicator Data'!AM38*1000)&gt;C$4,10,IF(LOG('[1]Indicator Data'!AM38*1000)&lt;C$3,0,10-(C$4-LOG('[1]Indicator Data'!AM38*1000))/(C$4-C$3)*10))),1))</f>
        <v>10</v>
      </c>
      <c r="D37" s="23">
        <f t="shared" si="9"/>
        <v>10</v>
      </c>
      <c r="E37" s="22">
        <f>IF('[1]Indicator Data'!AZ38="No data","x",ROUND(IF('[1]Indicator Data'!AZ38&gt;E$4,10,IF('[1]Indicator Data'!AZ38&lt;E$3,0,10-(E$4-'[1]Indicator Data'!AZ38)/(E$4-E$3)*10)),1))</f>
        <v>9.5</v>
      </c>
      <c r="F37" s="22">
        <f>IF('[1]Indicator Data'!BA38="No data","x",ROUND(IF('[1]Indicator Data'!BA38&gt;F$4,10,IF('[1]Indicator Data'!BA38&lt;F$3,0,10-(F$4-'[1]Indicator Data'!BA38)/(F$4-F$3)*10)),1))</f>
        <v>4.5999999999999996</v>
      </c>
      <c r="G37" s="23">
        <f t="shared" si="10"/>
        <v>7.1</v>
      </c>
      <c r="H37" s="24">
        <f>SUM(IF('[1]Indicator Data'!AN38=0,0,'[1]Indicator Data'!AN38),SUM('[1]Indicator Data'!AO38:AP38))</f>
        <v>1365.9279590000001</v>
      </c>
      <c r="I37" s="24">
        <f>H37/'[1]Indicator Data'!CA38*1000000</f>
        <v>83.157170593026521</v>
      </c>
      <c r="J37" s="22">
        <f t="shared" si="0"/>
        <v>1.7</v>
      </c>
      <c r="K37" s="22">
        <f>IF('[1]Indicator Data'!AQ38="No data","x",ROUND(IF('[1]Indicator Data'!AQ38&gt;K$4,10,IF('[1]Indicator Data'!AQ38&lt;K$3,0,10-(K$4-'[1]Indicator Data'!AQ38)/(K$4-K$3)*10)),1))</f>
        <v>4.2</v>
      </c>
      <c r="L37" s="22">
        <f>IF('[1]Indicator Data'!AR38="No data","x",IF('[1]Indicator Data'!AR38=0,0,ROUND(IF('[1]Indicator Data'!AR38&gt;L$4,10,IF('[1]Indicator Data'!AR38&lt;L$3,0,10-(L$4-'[1]Indicator Data'!AR38)/(L$4-L$3)*10)),1)))</f>
        <v>0</v>
      </c>
      <c r="M37" s="23">
        <f t="shared" si="11"/>
        <v>2</v>
      </c>
      <c r="N37" s="25">
        <f t="shared" si="12"/>
        <v>7.3</v>
      </c>
      <c r="O37" s="26">
        <f>IF(AND('[1]Indicator Data'!BE38="No data",'[1]Indicator Data'!BF38="No data"),0,SUM('[1]Indicator Data'!BE38:BG38)/1000)</f>
        <v>905.78</v>
      </c>
      <c r="P37" s="22">
        <f t="shared" si="1"/>
        <v>9.9</v>
      </c>
      <c r="Q37" s="27">
        <f>O37*1000/'[1]Indicator Data'!CA38</f>
        <v>5.5143539220688549E-2</v>
      </c>
      <c r="R37" s="22">
        <f t="shared" si="2"/>
        <v>8.6</v>
      </c>
      <c r="S37" s="28">
        <f t="shared" si="13"/>
        <v>9.3000000000000007</v>
      </c>
      <c r="T37" s="22">
        <f>IF('[1]Indicator Data'!AV38="No data","x",ROUND(IF('[1]Indicator Data'!AV38&gt;T$4,10,IF('[1]Indicator Data'!AV38&lt;T$3,0,10-(T$4-'[1]Indicator Data'!AV38)/(T$4-T$3)*10)),1))</f>
        <v>2.4</v>
      </c>
      <c r="U37" s="22">
        <f>IF('[1]Indicator Data'!AW38="No data","x",IF('[1]Indicator Data'!AW38=0,0,ROUND(IF('[1]Indicator Data'!AW38&gt;U$4,10,IF('[1]Indicator Data'!AW38&lt;U$3,0,10-(U$4-'[1]Indicator Data'!AW38)/(U$4-U$3)*10)),1)))</f>
        <v>1.7</v>
      </c>
      <c r="V37" s="22">
        <f t="shared" si="14"/>
        <v>2.0499999999999998</v>
      </c>
      <c r="W37" s="22">
        <f>IF('[1]Indicator Data'!AU38="No data","x",ROUND(IF('[1]Indicator Data'!AU38&gt;W$4,10,IF('[1]Indicator Data'!AU38&lt;W$3,0,10-(W$4-'[1]Indicator Data'!AU38)/(W$4-W$3)*10)),1))</f>
        <v>2.6</v>
      </c>
      <c r="X37" s="22">
        <f>IF('[1]Indicator Data'!AX38="No data","x",ROUND(IF('[1]Indicator Data'!AX38&gt;X$4,10,IF('[1]Indicator Data'!AX38&lt;X$3,0,10-(X$4-'[1]Indicator Data'!AX38)/(X$4-X$3)*10)),1))</f>
        <v>4.0999999999999996</v>
      </c>
      <c r="Y37" s="27">
        <f>IF('[1]Indicator Data'!AY38="No data","x",IF(('[1]Indicator Data'!AY38/'[1]Indicator Data'!CA38)&gt;1,1,IF('[1]Indicator Data'!AY38&gt;'[1]Indicator Data'!AY38,1,'[1]Indicator Data'!AY38/'[1]Indicator Data'!CA38)))</f>
        <v>0.38171805809364368</v>
      </c>
      <c r="Z37" s="22">
        <f t="shared" si="3"/>
        <v>4.2</v>
      </c>
      <c r="AA37" s="23">
        <f t="shared" si="4"/>
        <v>3.2</v>
      </c>
      <c r="AB37" s="22">
        <f>IF('[1]Indicator Data'!AS38="No data","x",ROUND(IF('[1]Indicator Data'!AS38&gt;AB$4,10,IF('[1]Indicator Data'!AS38&lt;AB$3,0,10-(AB$4-'[1]Indicator Data'!AS38)/(AB$4-AB$3)*10)),1))</f>
        <v>8.8000000000000007</v>
      </c>
      <c r="AC37" s="22">
        <f>IF('[1]Indicator Data'!AT38="No data","x",ROUND(IF('[1]Indicator Data'!AT38&gt;AC$4,10,IF('[1]Indicator Data'!AT38&lt;AC$3,0,10-(AC$4-'[1]Indicator Data'!AT38)/(AC$4-AC$3)*10)),1))</f>
        <v>6.5</v>
      </c>
      <c r="AD37" s="23">
        <f t="shared" si="15"/>
        <v>7.7</v>
      </c>
      <c r="AE37" s="26">
        <f>('[1]Indicator Data'!BD38+'[1]Indicator Data'!BC38*0.5+'[1]Indicator Data'!BB38*0.25)/1000</f>
        <v>40.811999999999998</v>
      </c>
      <c r="AF37" s="29">
        <f>AE37*1000/'[1]Indicator Data'!CA38</f>
        <v>2.4846189170380679E-3</v>
      </c>
      <c r="AG37" s="23">
        <f t="shared" si="5"/>
        <v>0.2</v>
      </c>
      <c r="AH37" s="22">
        <f>IF('[1]Indicator Data'!BH38="No data","x",ROUND(IF('[1]Indicator Data'!BH38&lt;$AH$3,10,IF('[1]Indicator Data'!BH38&gt;$AH$4,0,($AH$4-'[1]Indicator Data'!BH38)/($AH$4-$AH$3)*10)),1))</f>
        <v>6.1</v>
      </c>
      <c r="AI37" s="22">
        <f>IF('[1]Indicator Data'!BI38="No data","x",ROUND(IF('[1]Indicator Data'!BI38&gt;$AI$4,10,IF('[1]Indicator Data'!BI38&lt;$AI$3,0,10-($AI$4-'[1]Indicator Data'!BI38)/($AI$4-$AI$3)*10)),1))</f>
        <v>8.9</v>
      </c>
      <c r="AJ37" s="23">
        <f t="shared" si="6"/>
        <v>7.5</v>
      </c>
      <c r="AK37" s="28">
        <f t="shared" si="7"/>
        <v>5.4</v>
      </c>
      <c r="AL37" s="30">
        <f t="shared" si="8"/>
        <v>7.9</v>
      </c>
    </row>
    <row r="38" spans="1:38" s="19" customFormat="1" x14ac:dyDescent="0.3">
      <c r="A38" s="20" t="str">
        <f>'[1]Indicator Data'!A39</f>
        <v>Chile</v>
      </c>
      <c r="B38" s="21">
        <f>ROUND(IF('[1]Indicator Data'!AL39="No data",IF((0.1022*LN('[1]Indicator Data'!BZ39)-0.1711)&gt;B$4,0,IF((0.1022*LN('[1]Indicator Data'!BZ39)-0.1711)&lt;B$3,10,(B$4-(0.1022*LN('[1]Indicator Data'!BZ39)-0.1711))/(B$4-B$3)*10)),IF('[1]Indicator Data'!AL39&gt;B$4,0,IF('[1]Indicator Data'!AL39&lt;B$3,10,(B$4-'[1]Indicator Data'!AL39)/(B$4-B$3)*10))),1)</f>
        <v>1</v>
      </c>
      <c r="C38" s="22" t="str">
        <f>IF('[1]Indicator Data'!AM39="No data","x",ROUND((IF(LOG('[1]Indicator Data'!AM39*1000)&gt;C$4,10,IF(LOG('[1]Indicator Data'!AM39*1000)&lt;C$3,0,10-(C$4-LOG('[1]Indicator Data'!AM39*1000))/(C$4-C$3)*10))),1))</f>
        <v>x</v>
      </c>
      <c r="D38" s="23">
        <f t="shared" si="9"/>
        <v>1</v>
      </c>
      <c r="E38" s="22">
        <f>IF('[1]Indicator Data'!AZ39="No data","x",ROUND(IF('[1]Indicator Data'!AZ39&gt;E$4,10,IF('[1]Indicator Data'!AZ39&lt;E$3,0,10-(E$4-'[1]Indicator Data'!AZ39)/(E$4-E$3)*10)),1))</f>
        <v>3.3</v>
      </c>
      <c r="F38" s="22">
        <f>IF('[1]Indicator Data'!BA39="No data","x",ROUND(IF('[1]Indicator Data'!BA39&gt;F$4,10,IF('[1]Indicator Data'!BA39&lt;F$3,0,10-(F$4-'[1]Indicator Data'!BA39)/(F$4-F$3)*10)),1))</f>
        <v>4.9000000000000004</v>
      </c>
      <c r="G38" s="23">
        <f t="shared" si="10"/>
        <v>4.0999999999999996</v>
      </c>
      <c r="H38" s="24">
        <f>SUM(IF('[1]Indicator Data'!AN39=0,0,'[1]Indicator Data'!AN39),SUM('[1]Indicator Data'!AO39:AP39))</f>
        <v>22.938811000000001</v>
      </c>
      <c r="I38" s="24">
        <f>H38/'[1]Indicator Data'!CA39*1000000</f>
        <v>1.1999665310208734</v>
      </c>
      <c r="J38" s="22">
        <f t="shared" si="0"/>
        <v>0</v>
      </c>
      <c r="K38" s="22">
        <f>IF('[1]Indicator Data'!AQ39="No data","x",ROUND(IF('[1]Indicator Data'!AQ39&gt;K$4,10,IF('[1]Indicator Data'!AQ39&lt;K$3,0,10-(K$4-'[1]Indicator Data'!AQ39)/(K$4-K$3)*10)),1))</f>
        <v>0</v>
      </c>
      <c r="L38" s="22">
        <f>IF('[1]Indicator Data'!AR39="No data","x",IF('[1]Indicator Data'!AR39=0,0,ROUND(IF('[1]Indicator Data'!AR39&gt;L$4,10,IF('[1]Indicator Data'!AR39&lt;L$3,0,10-(L$4-'[1]Indicator Data'!AR39)/(L$4-L$3)*10)),1)))</f>
        <v>0</v>
      </c>
      <c r="M38" s="23">
        <f t="shared" si="11"/>
        <v>0</v>
      </c>
      <c r="N38" s="25">
        <f t="shared" si="12"/>
        <v>1.5</v>
      </c>
      <c r="O38" s="26">
        <f>IF(AND('[1]Indicator Data'!BE39="No data",'[1]Indicator Data'!BF39="No data"),0,SUM('[1]Indicator Data'!BE39:BG39)/1000)</f>
        <v>464.70100000000002</v>
      </c>
      <c r="P38" s="22">
        <f t="shared" si="1"/>
        <v>8.9</v>
      </c>
      <c r="Q38" s="27">
        <f>O38*1000/'[1]Indicator Data'!CA39</f>
        <v>2.430926550342696E-2</v>
      </c>
      <c r="R38" s="22">
        <f t="shared" si="2"/>
        <v>7</v>
      </c>
      <c r="S38" s="28">
        <f t="shared" si="13"/>
        <v>8</v>
      </c>
      <c r="T38" s="22">
        <f>IF('[1]Indicator Data'!AV39="No data","x",ROUND(IF('[1]Indicator Data'!AV39&gt;T$4,10,IF('[1]Indicator Data'!AV39&lt;T$3,0,10-(T$4-'[1]Indicator Data'!AV39)/(T$4-T$3)*10)),1))</f>
        <v>1</v>
      </c>
      <c r="U38" s="22">
        <f>IF('[1]Indicator Data'!AW39="No data","x",IF('[1]Indicator Data'!AW39=0,0,ROUND(IF('[1]Indicator Data'!AW39&gt;U$4,10,IF('[1]Indicator Data'!AW39&lt;U$3,0,10-(U$4-'[1]Indicator Data'!AW39)/(U$4-U$3)*10)),1)))</f>
        <v>1.5</v>
      </c>
      <c r="V38" s="22">
        <f t="shared" si="14"/>
        <v>1.25</v>
      </c>
      <c r="W38" s="22">
        <f>IF('[1]Indicator Data'!AU39="No data","x",ROUND(IF('[1]Indicator Data'!AU39&gt;W$4,10,IF('[1]Indicator Data'!AU39&lt;W$3,0,10-(W$4-'[1]Indicator Data'!AU39)/(W$4-W$3)*10)),1))</f>
        <v>0.3</v>
      </c>
      <c r="X38" s="22" t="str">
        <f>IF('[1]Indicator Data'!AX39="No data","x",ROUND(IF('[1]Indicator Data'!AX39&gt;X$4,10,IF('[1]Indicator Data'!AX39&lt;X$3,0,10-(X$4-'[1]Indicator Data'!AX39)/(X$4-X$3)*10)),1))</f>
        <v>x</v>
      </c>
      <c r="Y38" s="27">
        <f>IF('[1]Indicator Data'!AY39="No data","x",IF(('[1]Indicator Data'!AY39/'[1]Indicator Data'!CA39)&gt;1,1,IF('[1]Indicator Data'!AY39&gt;'[1]Indicator Data'!AY39,1,'[1]Indicator Data'!AY39/'[1]Indicator Data'!CA39)))</f>
        <v>1.7262836998695714E-6</v>
      </c>
      <c r="Z38" s="22">
        <f t="shared" si="3"/>
        <v>0</v>
      </c>
      <c r="AA38" s="23">
        <f t="shared" si="4"/>
        <v>0.5</v>
      </c>
      <c r="AB38" s="22">
        <f>IF('[1]Indicator Data'!AS39="No data","x",ROUND(IF('[1]Indicator Data'!AS39&gt;AB$4,10,IF('[1]Indicator Data'!AS39&lt;AB$3,0,10-(AB$4-'[1]Indicator Data'!AS39)/(AB$4-AB$3)*10)),1))</f>
        <v>0.5</v>
      </c>
      <c r="AC38" s="22">
        <f>IF('[1]Indicator Data'!AT39="No data","x",ROUND(IF('[1]Indicator Data'!AT39&gt;AC$4,10,IF('[1]Indicator Data'!AT39&lt;AC$3,0,10-(AC$4-'[1]Indicator Data'!AT39)/(AC$4-AC$3)*10)),1))</f>
        <v>0.1</v>
      </c>
      <c r="AD38" s="23">
        <f t="shared" si="15"/>
        <v>0.3</v>
      </c>
      <c r="AE38" s="26">
        <f>('[1]Indicator Data'!BD39+'[1]Indicator Data'!BC39*0.5+'[1]Indicator Data'!BB39*0.25)/1000</f>
        <v>1.66275</v>
      </c>
      <c r="AF38" s="29">
        <f>AE38*1000/'[1]Indicator Data'!CA39</f>
        <v>8.6981158241155449E-5</v>
      </c>
      <c r="AG38" s="23">
        <f t="shared" si="5"/>
        <v>0</v>
      </c>
      <c r="AH38" s="22">
        <f>IF('[1]Indicator Data'!BH39="No data","x",ROUND(IF('[1]Indicator Data'!BH39&lt;$AH$3,10,IF('[1]Indicator Data'!BH39&gt;$AH$4,0,($AH$4-'[1]Indicator Data'!BH39)/($AH$4-$AH$3)*10)),1))</f>
        <v>3.5</v>
      </c>
      <c r="AI38" s="22">
        <f>IF('[1]Indicator Data'!BI39="No data","x",ROUND(IF('[1]Indicator Data'!BI39&gt;$AI$4,10,IF('[1]Indicator Data'!BI39&lt;$AI$3,0,10-($AI$4-'[1]Indicator Data'!BI39)/($AI$4-$AI$3)*10)),1))</f>
        <v>0</v>
      </c>
      <c r="AJ38" s="23">
        <f t="shared" si="6"/>
        <v>1.8</v>
      </c>
      <c r="AK38" s="28">
        <f t="shared" si="7"/>
        <v>0.7</v>
      </c>
      <c r="AL38" s="30">
        <f t="shared" si="8"/>
        <v>5.4</v>
      </c>
    </row>
    <row r="39" spans="1:38" s="19" customFormat="1" x14ac:dyDescent="0.3">
      <c r="A39" s="20" t="str">
        <f>'[1]Indicator Data'!A40</f>
        <v>China</v>
      </c>
      <c r="B39" s="21">
        <f>ROUND(IF('[1]Indicator Data'!AL40="No data",IF((0.1022*LN('[1]Indicator Data'!BZ40)-0.1711)&gt;B$4,0,IF((0.1022*LN('[1]Indicator Data'!BZ40)-0.1711)&lt;B$3,10,(B$4-(0.1022*LN('[1]Indicator Data'!BZ40)-0.1711))/(B$4-B$3)*10)),IF('[1]Indicator Data'!AL40&gt;B$4,0,IF('[1]Indicator Data'!AL40&lt;B$3,10,(B$4-'[1]Indicator Data'!AL40)/(B$4-B$3)*10))),1)</f>
        <v>2.8</v>
      </c>
      <c r="C39" s="22">
        <f>IF('[1]Indicator Data'!AM40="No data","x",ROUND((IF(LOG('[1]Indicator Data'!AM40*1000)&gt;C$4,10,IF(LOG('[1]Indicator Data'!AM40*1000)&lt;C$3,0,10-(C$4-LOG('[1]Indicator Data'!AM40*1000))/(C$4-C$3)*10))),1))</f>
        <v>4.5</v>
      </c>
      <c r="D39" s="23">
        <f t="shared" si="9"/>
        <v>3.7</v>
      </c>
      <c r="E39" s="22">
        <f>IF('[1]Indicator Data'!AZ40="No data","x",ROUND(IF('[1]Indicator Data'!AZ40&gt;E$4,10,IF('[1]Indicator Data'!AZ40&lt;E$3,0,10-(E$4-'[1]Indicator Data'!AZ40)/(E$4-E$3)*10)),1))</f>
        <v>2.2000000000000002</v>
      </c>
      <c r="F39" s="22">
        <f>IF('[1]Indicator Data'!BA40="No data","x",ROUND(IF('[1]Indicator Data'!BA40&gt;F$4,10,IF('[1]Indicator Data'!BA40&lt;F$3,0,10-(F$4-'[1]Indicator Data'!BA40)/(F$4-F$3)*10)),1))</f>
        <v>3.4</v>
      </c>
      <c r="G39" s="23">
        <f t="shared" si="10"/>
        <v>2.8</v>
      </c>
      <c r="H39" s="24">
        <f>SUM(IF('[1]Indicator Data'!AN40=0,0,'[1]Indicator Data'!AN40),SUM('[1]Indicator Data'!AO40:AP40))</f>
        <v>-567.61950000000002</v>
      </c>
      <c r="I39" s="24">
        <f>H39/'[1]Indicator Data'!CA40*1000000</f>
        <v>-0.39436540287425281</v>
      </c>
      <c r="J39" s="22">
        <f t="shared" si="0"/>
        <v>0</v>
      </c>
      <c r="K39" s="22">
        <f>IF('[1]Indicator Data'!AQ40="No data","x",ROUND(IF('[1]Indicator Data'!AQ40&gt;K$4,10,IF('[1]Indicator Data'!AQ40&lt;K$3,0,10-(K$4-'[1]Indicator Data'!AQ40)/(K$4-K$3)*10)),1))</f>
        <v>0</v>
      </c>
      <c r="L39" s="22">
        <f>IF('[1]Indicator Data'!AR40="No data","x",IF('[1]Indicator Data'!AR40=0,0,ROUND(IF('[1]Indicator Data'!AR40&gt;L$4,10,IF('[1]Indicator Data'!AR40&lt;L$3,0,10-(L$4-'[1]Indicator Data'!AR40)/(L$4-L$3)*10)),1)))</f>
        <v>0</v>
      </c>
      <c r="M39" s="23">
        <f t="shared" si="11"/>
        <v>0</v>
      </c>
      <c r="N39" s="25">
        <f t="shared" si="12"/>
        <v>2.6</v>
      </c>
      <c r="O39" s="26">
        <f>IF(AND('[1]Indicator Data'!BE40="No data",'[1]Indicator Data'!BF40="No data"),0,SUM('[1]Indicator Data'!BE40:BG40)/1000)</f>
        <v>304.15300000000002</v>
      </c>
      <c r="P39" s="22">
        <f t="shared" si="1"/>
        <v>8.3000000000000007</v>
      </c>
      <c r="Q39" s="27">
        <f>O39*1000/'[1]Indicator Data'!CA40</f>
        <v>2.1131659567793674E-4</v>
      </c>
      <c r="R39" s="22">
        <f t="shared" si="2"/>
        <v>2.2000000000000002</v>
      </c>
      <c r="S39" s="28">
        <f t="shared" si="13"/>
        <v>5.3</v>
      </c>
      <c r="T39" s="22" t="str">
        <f>IF('[1]Indicator Data'!AV40="No data","x",ROUND(IF('[1]Indicator Data'!AV40&gt;T$4,10,IF('[1]Indicator Data'!AV40&lt;T$3,0,10-(T$4-'[1]Indicator Data'!AV40)/(T$4-T$3)*10)),1))</f>
        <v>x</v>
      </c>
      <c r="U39" s="22" t="str">
        <f>IF('[1]Indicator Data'!AW40="No data","x",IF('[1]Indicator Data'!AW40=0,0,ROUND(IF('[1]Indicator Data'!AW40&gt;U$4,10,IF('[1]Indicator Data'!AW40&lt;U$3,0,10-(U$4-'[1]Indicator Data'!AW40)/(U$4-U$3)*10)),1)))</f>
        <v>x</v>
      </c>
      <c r="V39" s="22" t="str">
        <f t="shared" si="14"/>
        <v>x</v>
      </c>
      <c r="W39" s="22">
        <f>IF('[1]Indicator Data'!AU40="No data","x",ROUND(IF('[1]Indicator Data'!AU40&gt;W$4,10,IF('[1]Indicator Data'!AU40&lt;W$3,0,10-(W$4-'[1]Indicator Data'!AU40)/(W$4-W$3)*10)),1))</f>
        <v>1.1000000000000001</v>
      </c>
      <c r="X39" s="22" t="str">
        <f>IF('[1]Indicator Data'!AX40="No data","x",ROUND(IF('[1]Indicator Data'!AX40&gt;X$4,10,IF('[1]Indicator Data'!AX40&lt;X$3,0,10-(X$4-'[1]Indicator Data'!AX40)/(X$4-X$3)*10)),1))</f>
        <v>x</v>
      </c>
      <c r="Y39" s="27">
        <f>IF('[1]Indicator Data'!AY40="No data","x",IF(('[1]Indicator Data'!AY40/'[1]Indicator Data'!CA40)&gt;1,1,IF('[1]Indicator Data'!AY40&gt;'[1]Indicator Data'!AY40,1,'[1]Indicator Data'!AY40/'[1]Indicator Data'!CA40)))</f>
        <v>1.5869257781050171E-5</v>
      </c>
      <c r="Z39" s="22">
        <f t="shared" si="3"/>
        <v>0</v>
      </c>
      <c r="AA39" s="23">
        <f t="shared" si="4"/>
        <v>0.6</v>
      </c>
      <c r="AB39" s="22">
        <f>IF('[1]Indicator Data'!AS40="No data","x",ROUND(IF('[1]Indicator Data'!AS40&gt;AB$4,10,IF('[1]Indicator Data'!AS40&lt;AB$3,0,10-(AB$4-'[1]Indicator Data'!AS40)/(AB$4-AB$3)*10)),1))</f>
        <v>0.6</v>
      </c>
      <c r="AC39" s="22">
        <f>IF('[1]Indicator Data'!AT40="No data","x",ROUND(IF('[1]Indicator Data'!AT40&gt;AC$4,10,IF('[1]Indicator Data'!AT40&lt;AC$3,0,10-(AC$4-'[1]Indicator Data'!AT40)/(AC$4-AC$3)*10)),1))</f>
        <v>0.5</v>
      </c>
      <c r="AD39" s="23">
        <f t="shared" si="15"/>
        <v>0.6</v>
      </c>
      <c r="AE39" s="26">
        <f>('[1]Indicator Data'!BD40+'[1]Indicator Data'!BC40*0.5+'[1]Indicator Data'!BB40*0.25)/1000</f>
        <v>14809.09525</v>
      </c>
      <c r="AF39" s="29">
        <f>AE39*1000/'[1]Indicator Data'!CA40</f>
        <v>1.0288925617371204E-2</v>
      </c>
      <c r="AG39" s="23">
        <f t="shared" si="5"/>
        <v>1</v>
      </c>
      <c r="AH39" s="22">
        <f>IF('[1]Indicator Data'!BH40="No data","x",ROUND(IF('[1]Indicator Data'!BH40&lt;$AH$3,10,IF('[1]Indicator Data'!BH40&gt;$AH$4,0,($AH$4-'[1]Indicator Data'!BH40)/($AH$4-$AH$3)*10)),1))</f>
        <v>2.1</v>
      </c>
      <c r="AI39" s="22">
        <f>IF('[1]Indicator Data'!BI40="No data","x",ROUND(IF('[1]Indicator Data'!BI40&gt;$AI$4,10,IF('[1]Indicator Data'!BI40&lt;$AI$3,0,10-($AI$4-'[1]Indicator Data'!BI40)/($AI$4-$AI$3)*10)),1))</f>
        <v>0</v>
      </c>
      <c r="AJ39" s="23">
        <f t="shared" si="6"/>
        <v>1.1000000000000001</v>
      </c>
      <c r="AK39" s="28">
        <f t="shared" si="7"/>
        <v>0.8</v>
      </c>
      <c r="AL39" s="30">
        <f t="shared" si="8"/>
        <v>3.4</v>
      </c>
    </row>
    <row r="40" spans="1:38" s="19" customFormat="1" x14ac:dyDescent="0.3">
      <c r="A40" s="20" t="str">
        <f>'[1]Indicator Data'!A41</f>
        <v>Colombia</v>
      </c>
      <c r="B40" s="21">
        <f>ROUND(IF('[1]Indicator Data'!AL41="No data",IF((0.1022*LN('[1]Indicator Data'!BZ41)-0.1711)&gt;B$4,0,IF((0.1022*LN('[1]Indicator Data'!BZ41)-0.1711)&lt;B$3,10,(B$4-(0.1022*LN('[1]Indicator Data'!BZ41)-0.1711))/(B$4-B$3)*10)),IF('[1]Indicator Data'!AL41&gt;B$4,0,IF('[1]Indicator Data'!AL41&lt;B$3,10,(B$4-'[1]Indicator Data'!AL41)/(B$4-B$3)*10))),1)</f>
        <v>2.7</v>
      </c>
      <c r="C40" s="22">
        <f>IF('[1]Indicator Data'!AM41="No data","x",ROUND((IF(LOG('[1]Indicator Data'!AM41*1000)&gt;C$4,10,IF(LOG('[1]Indicator Data'!AM41*1000)&lt;C$3,0,10-(C$4-LOG('[1]Indicator Data'!AM41*1000))/(C$4-C$3)*10))),1))</f>
        <v>4.8</v>
      </c>
      <c r="D40" s="23">
        <f t="shared" si="9"/>
        <v>3.8</v>
      </c>
      <c r="E40" s="22">
        <f>IF('[1]Indicator Data'!AZ41="No data","x",ROUND(IF('[1]Indicator Data'!AZ41&gt;E$4,10,IF('[1]Indicator Data'!AZ41&lt;E$3,0,10-(E$4-'[1]Indicator Data'!AZ41)/(E$4-E$3)*10)),1))</f>
        <v>5.7</v>
      </c>
      <c r="F40" s="22">
        <f>IF('[1]Indicator Data'!BA41="No data","x",ROUND(IF('[1]Indicator Data'!BA41&gt;F$4,10,IF('[1]Indicator Data'!BA41&lt;F$3,0,10-(F$4-'[1]Indicator Data'!BA41)/(F$4-F$3)*10)),1))</f>
        <v>6.6</v>
      </c>
      <c r="G40" s="23">
        <f t="shared" si="10"/>
        <v>6.2</v>
      </c>
      <c r="H40" s="24">
        <f>SUM(IF('[1]Indicator Data'!AN41=0,0,'[1]Indicator Data'!AN41),SUM('[1]Indicator Data'!AO41:AP41))</f>
        <v>3533.3110419999998</v>
      </c>
      <c r="I40" s="24">
        <f>H40/'[1]Indicator Data'!CA41*1000000</f>
        <v>69.440070299474371</v>
      </c>
      <c r="J40" s="22">
        <f t="shared" si="0"/>
        <v>1.4</v>
      </c>
      <c r="K40" s="22">
        <f>IF('[1]Indicator Data'!AQ41="No data","x",ROUND(IF('[1]Indicator Data'!AQ41&gt;K$4,10,IF('[1]Indicator Data'!AQ41&lt;K$3,0,10-(K$4-'[1]Indicator Data'!AQ41)/(K$4-K$3)*10)),1))</f>
        <v>0.2</v>
      </c>
      <c r="L40" s="22">
        <f>IF('[1]Indicator Data'!AR41="No data","x",IF('[1]Indicator Data'!AR41=0,0,ROUND(IF('[1]Indicator Data'!AR41&gt;L$4,10,IF('[1]Indicator Data'!AR41&lt;L$3,0,10-(L$4-'[1]Indicator Data'!AR41)/(L$4-L$3)*10)),1)))</f>
        <v>0.8</v>
      </c>
      <c r="M40" s="23">
        <f t="shared" si="11"/>
        <v>0.8</v>
      </c>
      <c r="N40" s="25">
        <f t="shared" si="12"/>
        <v>3.7</v>
      </c>
      <c r="O40" s="26">
        <f>IF(AND('[1]Indicator Data'!BE41="No data",'[1]Indicator Data'!BF41="No data"),0,SUM('[1]Indicator Data'!BE41:BG41)/1000)</f>
        <v>6672.4979999999996</v>
      </c>
      <c r="P40" s="22">
        <f t="shared" si="1"/>
        <v>10</v>
      </c>
      <c r="Q40" s="27">
        <f>O40*1000/'[1]Indicator Data'!CA41</f>
        <v>0.13113443019464069</v>
      </c>
      <c r="R40" s="22">
        <f t="shared" si="2"/>
        <v>10</v>
      </c>
      <c r="S40" s="28">
        <f t="shared" si="13"/>
        <v>10</v>
      </c>
      <c r="T40" s="22">
        <f>IF('[1]Indicator Data'!AV41="No data","x",ROUND(IF('[1]Indicator Data'!AV41&gt;T$4,10,IF('[1]Indicator Data'!AV41&lt;T$3,0,10-(T$4-'[1]Indicator Data'!AV41)/(T$4-T$3)*10)),1))</f>
        <v>1</v>
      </c>
      <c r="U40" s="22">
        <f>IF('[1]Indicator Data'!AW41="No data","x",IF('[1]Indicator Data'!AW41=0,0,ROUND(IF('[1]Indicator Data'!AW41&gt;U$4,10,IF('[1]Indicator Data'!AW41&lt;U$3,0,10-(U$4-'[1]Indicator Data'!AW41)/(U$4-U$3)*10)),1)))</f>
        <v>1.3</v>
      </c>
      <c r="V40" s="22">
        <f t="shared" si="14"/>
        <v>1.1499999999999999</v>
      </c>
      <c r="W40" s="22">
        <f>IF('[1]Indicator Data'!AU41="No data","x",ROUND(IF('[1]Indicator Data'!AU41&gt;W$4,10,IF('[1]Indicator Data'!AU41&lt;W$3,0,10-(W$4-'[1]Indicator Data'!AU41)/(W$4-W$3)*10)),1))</f>
        <v>0.6</v>
      </c>
      <c r="X40" s="22">
        <f>IF('[1]Indicator Data'!AX41="No data","x",ROUND(IF('[1]Indicator Data'!AX41&gt;X$4,10,IF('[1]Indicator Data'!AX41&lt;X$3,0,10-(X$4-'[1]Indicator Data'!AX41)/(X$4-X$3)*10)),1))</f>
        <v>0.2</v>
      </c>
      <c r="Y40" s="27">
        <f>IF('[1]Indicator Data'!AY41="No data","x",IF(('[1]Indicator Data'!AY41/'[1]Indicator Data'!CA41)&gt;1,1,IF('[1]Indicator Data'!AY41&gt;'[1]Indicator Data'!AY41,1,'[1]Indicator Data'!AY41/'[1]Indicator Data'!CA41)))</f>
        <v>6.2628839984777598E-2</v>
      </c>
      <c r="Z40" s="22">
        <f t="shared" si="3"/>
        <v>0.7</v>
      </c>
      <c r="AA40" s="23">
        <f t="shared" si="4"/>
        <v>0.7</v>
      </c>
      <c r="AB40" s="22">
        <f>IF('[1]Indicator Data'!AS41="No data","x",ROUND(IF('[1]Indicator Data'!AS41&gt;AB$4,10,IF('[1]Indicator Data'!AS41&lt;AB$3,0,10-(AB$4-'[1]Indicator Data'!AS41)/(AB$4-AB$3)*10)),1))</f>
        <v>1.1000000000000001</v>
      </c>
      <c r="AC40" s="22">
        <f>IF('[1]Indicator Data'!AT41="No data","x",ROUND(IF('[1]Indicator Data'!AT41&gt;AC$4,10,IF('[1]Indicator Data'!AT41&lt;AC$3,0,10-(AC$4-'[1]Indicator Data'!AT41)/(AC$4-AC$3)*10)),1))</f>
        <v>0.8</v>
      </c>
      <c r="AD40" s="23">
        <f t="shared" si="15"/>
        <v>1</v>
      </c>
      <c r="AE40" s="26">
        <f>('[1]Indicator Data'!BD41+'[1]Indicator Data'!BC41*0.5+'[1]Indicator Data'!BB41*0.25)/1000</f>
        <v>206.53749999999999</v>
      </c>
      <c r="AF40" s="29">
        <f>AE40*1000/'[1]Indicator Data'!CA41</f>
        <v>4.0590761325556939E-3</v>
      </c>
      <c r="AG40" s="23">
        <f t="shared" si="5"/>
        <v>0.4</v>
      </c>
      <c r="AH40" s="22">
        <f>IF('[1]Indicator Data'!BH41="No data","x",ROUND(IF('[1]Indicator Data'!BH41&lt;$AH$3,10,IF('[1]Indicator Data'!BH41&gt;$AH$4,0,($AH$4-'[1]Indicator Data'!BH41)/($AH$4-$AH$3)*10)),1))</f>
        <v>3.7</v>
      </c>
      <c r="AI40" s="22">
        <f>IF('[1]Indicator Data'!BI41="No data","x",ROUND(IF('[1]Indicator Data'!BI41&gt;$AI$4,10,IF('[1]Indicator Data'!BI41&lt;$AI$3,0,10-($AI$4-'[1]Indicator Data'!BI41)/($AI$4-$AI$3)*10)),1))</f>
        <v>1.3</v>
      </c>
      <c r="AJ40" s="23">
        <f t="shared" si="6"/>
        <v>2.5</v>
      </c>
      <c r="AK40" s="28">
        <f t="shared" si="7"/>
        <v>1.2</v>
      </c>
      <c r="AL40" s="30">
        <f t="shared" si="8"/>
        <v>7.8</v>
      </c>
    </row>
    <row r="41" spans="1:38" s="19" customFormat="1" x14ac:dyDescent="0.3">
      <c r="A41" s="20" t="str">
        <f>'[1]Indicator Data'!A42</f>
        <v>Comoros</v>
      </c>
      <c r="B41" s="21">
        <f>ROUND(IF('[1]Indicator Data'!AL42="No data",IF((0.1022*LN('[1]Indicator Data'!BZ42)-0.1711)&gt;B$4,0,IF((0.1022*LN('[1]Indicator Data'!BZ42)-0.1711)&lt;B$3,10,(B$4-(0.1022*LN('[1]Indicator Data'!BZ42)-0.1711))/(B$4-B$3)*10)),IF('[1]Indicator Data'!AL42&gt;B$4,0,IF('[1]Indicator Data'!AL42&lt;B$3,10,(B$4-'[1]Indicator Data'!AL42)/(B$4-B$3)*10))),1)</f>
        <v>6.9</v>
      </c>
      <c r="C41" s="22">
        <f>IF('[1]Indicator Data'!AM42="No data","x",ROUND((IF(LOG('[1]Indicator Data'!AM42*1000)&gt;C$4,10,IF(LOG('[1]Indicator Data'!AM42*1000)&lt;C$3,0,10-(C$4-LOG('[1]Indicator Data'!AM42*1000))/(C$4-C$3)*10))),1))</f>
        <v>8.4</v>
      </c>
      <c r="D41" s="23">
        <f t="shared" si="9"/>
        <v>7.7</v>
      </c>
      <c r="E41" s="22" t="str">
        <f>IF('[1]Indicator Data'!AZ42="No data","x",ROUND(IF('[1]Indicator Data'!AZ42&gt;E$4,10,IF('[1]Indicator Data'!AZ42&lt;E$3,0,10-(E$4-'[1]Indicator Data'!AZ42)/(E$4-E$3)*10)),1))</f>
        <v>x</v>
      </c>
      <c r="F41" s="22">
        <f>IF('[1]Indicator Data'!BA42="No data","x",ROUND(IF('[1]Indicator Data'!BA42&gt;F$4,10,IF('[1]Indicator Data'!BA42&lt;F$3,0,10-(F$4-'[1]Indicator Data'!BA42)/(F$4-F$3)*10)),1))</f>
        <v>5.0999999999999996</v>
      </c>
      <c r="G41" s="23">
        <f t="shared" si="10"/>
        <v>5.0999999999999996</v>
      </c>
      <c r="H41" s="24">
        <f>SUM(IF('[1]Indicator Data'!AN42=0,0,'[1]Indicator Data'!AN42),SUM('[1]Indicator Data'!AO42:AP42))</f>
        <v>62.030445999999998</v>
      </c>
      <c r="I41" s="24">
        <f>H41/'[1]Indicator Data'!CA42*1000000</f>
        <v>71.332569759485736</v>
      </c>
      <c r="J41" s="22">
        <f t="shared" si="0"/>
        <v>1.4</v>
      </c>
      <c r="K41" s="22">
        <f>IF('[1]Indicator Data'!AQ42="No data","x",ROUND(IF('[1]Indicator Data'!AQ42&gt;K$4,10,IF('[1]Indicator Data'!AQ42&lt;K$3,0,10-(K$4-'[1]Indicator Data'!AQ42)/(K$4-K$3)*10)),1))</f>
        <v>4.5</v>
      </c>
      <c r="L41" s="22">
        <f>IF('[1]Indicator Data'!AR42="No data","x",IF('[1]Indicator Data'!AR42=0,0,ROUND(IF('[1]Indicator Data'!AR42&gt;L$4,10,IF('[1]Indicator Data'!AR42&lt;L$3,0,10-(L$4-'[1]Indicator Data'!AR42)/(L$4-L$3)*10)),1)))</f>
        <v>4.4000000000000004</v>
      </c>
      <c r="M41" s="23">
        <f t="shared" si="11"/>
        <v>3.4</v>
      </c>
      <c r="N41" s="25">
        <f t="shared" si="12"/>
        <v>6</v>
      </c>
      <c r="O41" s="26">
        <f>IF(AND('[1]Indicator Data'!BE42="No data",'[1]Indicator Data'!BF42="No data"),0,SUM('[1]Indicator Data'!BE42:BG42)/1000)</f>
        <v>5.0000000000000001E-3</v>
      </c>
      <c r="P41" s="22">
        <f t="shared" si="1"/>
        <v>0</v>
      </c>
      <c r="Q41" s="27">
        <f>O41*1000/'[1]Indicator Data'!CA42</f>
        <v>5.7498030692448785E-6</v>
      </c>
      <c r="R41" s="22">
        <f t="shared" si="2"/>
        <v>0</v>
      </c>
      <c r="S41" s="28">
        <f t="shared" si="13"/>
        <v>0</v>
      </c>
      <c r="T41" s="22">
        <f>IF('[1]Indicator Data'!AV42="No data","x",ROUND(IF('[1]Indicator Data'!AV42&gt;T$4,10,IF('[1]Indicator Data'!AV42&lt;T$3,0,10-(T$4-'[1]Indicator Data'!AV42)/(T$4-T$3)*10)),1))</f>
        <v>0.2</v>
      </c>
      <c r="U41" s="22">
        <f>IF('[1]Indicator Data'!AW42="No data","x",IF('[1]Indicator Data'!AW42=0,0,ROUND(IF('[1]Indicator Data'!AW42&gt;U$4,10,IF('[1]Indicator Data'!AW42&lt;U$3,0,10-(U$4-'[1]Indicator Data'!AW42)/(U$4-U$3)*10)),1)))</f>
        <v>0</v>
      </c>
      <c r="V41" s="22">
        <f t="shared" si="14"/>
        <v>0.1</v>
      </c>
      <c r="W41" s="22">
        <f>IF('[1]Indicator Data'!AU42="No data","x",ROUND(IF('[1]Indicator Data'!AU42&gt;W$4,10,IF('[1]Indicator Data'!AU42&lt;W$3,0,10-(W$4-'[1]Indicator Data'!AU42)/(W$4-W$3)*10)),1))</f>
        <v>0.6</v>
      </c>
      <c r="X41" s="22">
        <f>IF('[1]Indicator Data'!AX42="No data","x",ROUND(IF('[1]Indicator Data'!AX42&gt;X$4,10,IF('[1]Indicator Data'!AX42&lt;X$3,0,10-(X$4-'[1]Indicator Data'!AX42)/(X$4-X$3)*10)),1))</f>
        <v>0.5</v>
      </c>
      <c r="Y41" s="27">
        <f>IF('[1]Indicator Data'!AY42="No data","x",IF(('[1]Indicator Data'!AY42/'[1]Indicator Data'!CA42)&gt;1,1,IF('[1]Indicator Data'!AY42&gt;'[1]Indicator Data'!AY42,1,'[1]Indicator Data'!AY42/'[1]Indicator Data'!CA42)))</f>
        <v>0.90710388169205203</v>
      </c>
      <c r="Z41" s="22">
        <f t="shared" si="3"/>
        <v>10</v>
      </c>
      <c r="AA41" s="23">
        <f t="shared" si="4"/>
        <v>2.8</v>
      </c>
      <c r="AB41" s="22">
        <f>IF('[1]Indicator Data'!AS42="No data","x",ROUND(IF('[1]Indicator Data'!AS42&gt;AB$4,10,IF('[1]Indicator Data'!AS42&lt;AB$3,0,10-(AB$4-'[1]Indicator Data'!AS42)/(AB$4-AB$3)*10)),1))</f>
        <v>4.8</v>
      </c>
      <c r="AC41" s="22">
        <f>IF('[1]Indicator Data'!AT42="No data","x",ROUND(IF('[1]Indicator Data'!AT42&gt;AC$4,10,IF('[1]Indicator Data'!AT42&lt;AC$3,0,10-(AC$4-'[1]Indicator Data'!AT42)/(AC$4-AC$3)*10)),1))</f>
        <v>3.8</v>
      </c>
      <c r="AD41" s="23">
        <f t="shared" si="15"/>
        <v>4.3</v>
      </c>
      <c r="AE41" s="26">
        <f>('[1]Indicator Data'!BD42+'[1]Indicator Data'!BC42*0.5+'[1]Indicator Data'!BB42*0.25)/1000</f>
        <v>86.327749999999995</v>
      </c>
      <c r="AF41" s="29">
        <f>AE41*1000/'[1]Indicator Data'!CA42</f>
        <v>9.9273512382200904E-2</v>
      </c>
      <c r="AG41" s="23">
        <f t="shared" si="5"/>
        <v>9.9</v>
      </c>
      <c r="AH41" s="22">
        <f>IF('[1]Indicator Data'!BH42="No data","x",ROUND(IF('[1]Indicator Data'!BH42&lt;$AH$3,10,IF('[1]Indicator Data'!BH42&gt;$AH$4,0,($AH$4-'[1]Indicator Data'!BH42)/($AH$4-$AH$3)*10)),1))</f>
        <v>6.8</v>
      </c>
      <c r="AI41" s="22">
        <f>IF('[1]Indicator Data'!BI42="No data","x",ROUND(IF('[1]Indicator Data'!BI42&gt;$AI$4,10,IF('[1]Indicator Data'!BI42&lt;$AI$3,0,10-($AI$4-'[1]Indicator Data'!BI42)/($AI$4-$AI$3)*10)),1))</f>
        <v>7.2</v>
      </c>
      <c r="AJ41" s="23">
        <f t="shared" si="6"/>
        <v>7</v>
      </c>
      <c r="AK41" s="28">
        <f t="shared" si="7"/>
        <v>7</v>
      </c>
      <c r="AL41" s="30">
        <f t="shared" si="8"/>
        <v>4.4000000000000004</v>
      </c>
    </row>
    <row r="42" spans="1:38" s="19" customFormat="1" x14ac:dyDescent="0.3">
      <c r="A42" s="20" t="str">
        <f>'[1]Indicator Data'!A43</f>
        <v>Congo</v>
      </c>
      <c r="B42" s="21">
        <f>ROUND(IF('[1]Indicator Data'!AL43="No data",IF((0.1022*LN('[1]Indicator Data'!BZ43)-0.1711)&gt;B$4,0,IF((0.1022*LN('[1]Indicator Data'!BZ43)-0.1711)&lt;B$3,10,(B$4-(0.1022*LN('[1]Indicator Data'!BZ43)-0.1711))/(B$4-B$3)*10)),IF('[1]Indicator Data'!AL43&gt;B$4,0,IF('[1]Indicator Data'!AL43&lt;B$3,10,(B$4-'[1]Indicator Data'!AL43)/(B$4-B$3)*10))),1)</f>
        <v>6.5</v>
      </c>
      <c r="C42" s="22">
        <f>IF('[1]Indicator Data'!AM43="No data","x",ROUND((IF(LOG('[1]Indicator Data'!AM43*1000)&gt;C$4,10,IF(LOG('[1]Indicator Data'!AM43*1000)&lt;C$3,0,10-(C$4-LOG('[1]Indicator Data'!AM43*1000))/(C$4-C$3)*10))),1))</f>
        <v>7.6</v>
      </c>
      <c r="D42" s="23">
        <f t="shared" si="9"/>
        <v>7.1</v>
      </c>
      <c r="E42" s="22">
        <f>IF('[1]Indicator Data'!AZ43="No data","x",ROUND(IF('[1]Indicator Data'!AZ43&gt;E$4,10,IF('[1]Indicator Data'!AZ43&lt;E$3,0,10-(E$4-'[1]Indicator Data'!AZ43)/(E$4-E$3)*10)),1))</f>
        <v>7.6</v>
      </c>
      <c r="F42" s="22">
        <f>IF('[1]Indicator Data'!BA43="No data","x",ROUND(IF('[1]Indicator Data'!BA43&gt;F$4,10,IF('[1]Indicator Data'!BA43&lt;F$3,0,10-(F$4-'[1]Indicator Data'!BA43)/(F$4-F$3)*10)),1))</f>
        <v>6</v>
      </c>
      <c r="G42" s="23">
        <f t="shared" si="10"/>
        <v>6.8</v>
      </c>
      <c r="H42" s="24">
        <f>SUM(IF('[1]Indicator Data'!AN43=0,0,'[1]Indicator Data'!AN43),SUM('[1]Indicator Data'!AO43:AP43))</f>
        <v>223.06113499999998</v>
      </c>
      <c r="I42" s="24">
        <f>H42/'[1]Indicator Data'!CA43*1000000</f>
        <v>40.423598410465061</v>
      </c>
      <c r="J42" s="22">
        <f t="shared" si="0"/>
        <v>0.8</v>
      </c>
      <c r="K42" s="22">
        <f>IF('[1]Indicator Data'!AQ43="No data","x",ROUND(IF('[1]Indicator Data'!AQ43&gt;K$4,10,IF('[1]Indicator Data'!AQ43&lt;K$3,0,10-(K$4-'[1]Indicator Data'!AQ43)/(K$4-K$3)*10)),1))</f>
        <v>1.3</v>
      </c>
      <c r="L42" s="22">
        <f>IF('[1]Indicator Data'!AR43="No data","x",IF('[1]Indicator Data'!AR43=0,0,ROUND(IF('[1]Indicator Data'!AR43&gt;L$4,10,IF('[1]Indicator Data'!AR43&lt;L$3,0,10-(L$4-'[1]Indicator Data'!AR43)/(L$4-L$3)*10)),1)))</f>
        <v>0</v>
      </c>
      <c r="M42" s="23">
        <f t="shared" si="11"/>
        <v>0.7</v>
      </c>
      <c r="N42" s="25">
        <f t="shared" si="12"/>
        <v>5.4</v>
      </c>
      <c r="O42" s="26">
        <f>IF(AND('[1]Indicator Data'!BE43="No data",'[1]Indicator Data'!BF43="No data"),0,SUM('[1]Indicator Data'!BE43:BG43)/1000)</f>
        <v>361.79500000000002</v>
      </c>
      <c r="P42" s="22">
        <f t="shared" si="1"/>
        <v>8.5</v>
      </c>
      <c r="Q42" s="27">
        <f>O42*1000/'[1]Indicator Data'!CA43</f>
        <v>6.5565235229858437E-2</v>
      </c>
      <c r="R42" s="22">
        <f t="shared" si="2"/>
        <v>9</v>
      </c>
      <c r="S42" s="28">
        <f t="shared" si="13"/>
        <v>8.8000000000000007</v>
      </c>
      <c r="T42" s="22">
        <f>IF('[1]Indicator Data'!AV43="No data","x",ROUND(IF('[1]Indicator Data'!AV43&gt;T$4,10,IF('[1]Indicator Data'!AV43&lt;T$3,0,10-(T$4-'[1]Indicator Data'!AV43)/(T$4-T$3)*10)),1))</f>
        <v>6.2</v>
      </c>
      <c r="U42" s="22">
        <f>IF('[1]Indicator Data'!AW43="No data","x",IF('[1]Indicator Data'!AW43=0,0,ROUND(IF('[1]Indicator Data'!AW43&gt;U$4,10,IF('[1]Indicator Data'!AW43&lt;U$3,0,10-(U$4-'[1]Indicator Data'!AW43)/(U$4-U$3)*10)),1)))</f>
        <v>8.3000000000000007</v>
      </c>
      <c r="V42" s="22">
        <f t="shared" si="14"/>
        <v>7.25</v>
      </c>
      <c r="W42" s="22">
        <f>IF('[1]Indicator Data'!AU43="No data","x",ROUND(IF('[1]Indicator Data'!AU43&gt;W$4,10,IF('[1]Indicator Data'!AU43&lt;W$3,0,10-(W$4-'[1]Indicator Data'!AU43)/(W$4-W$3)*10)),1))</f>
        <v>6.8</v>
      </c>
      <c r="X42" s="22">
        <f>IF('[1]Indicator Data'!AX43="No data","x",ROUND(IF('[1]Indicator Data'!AX43&gt;X$4,10,IF('[1]Indicator Data'!AX43&lt;X$3,0,10-(X$4-'[1]Indicator Data'!AX43)/(X$4-X$3)*10)),1))</f>
        <v>5.9</v>
      </c>
      <c r="Y42" s="27">
        <f>IF('[1]Indicator Data'!AY43="No data","x",IF(('[1]Indicator Data'!AY43/'[1]Indicator Data'!CA43)&gt;1,1,IF('[1]Indicator Data'!AY43&gt;'[1]Indicator Data'!AY43,1,'[1]Indicator Data'!AY43/'[1]Indicator Data'!CA43)))</f>
        <v>0.25500716552025593</v>
      </c>
      <c r="Z42" s="22">
        <f t="shared" si="3"/>
        <v>2.8</v>
      </c>
      <c r="AA42" s="23">
        <f t="shared" si="4"/>
        <v>5.7</v>
      </c>
      <c r="AB42" s="22">
        <f>IF('[1]Indicator Data'!AS43="No data","x",ROUND(IF('[1]Indicator Data'!AS43&gt;AB$4,10,IF('[1]Indicator Data'!AS43&lt;AB$3,0,10-(AB$4-'[1]Indicator Data'!AS43)/(AB$4-AB$3)*10)),1))</f>
        <v>3.7</v>
      </c>
      <c r="AC42" s="22">
        <f>IF('[1]Indicator Data'!AT43="No data","x",ROUND(IF('[1]Indicator Data'!AT43&gt;AC$4,10,IF('[1]Indicator Data'!AT43&lt;AC$3,0,10-(AC$4-'[1]Indicator Data'!AT43)/(AC$4-AC$3)*10)),1))</f>
        <v>2.7</v>
      </c>
      <c r="AD42" s="23">
        <f t="shared" si="15"/>
        <v>3.2</v>
      </c>
      <c r="AE42" s="26">
        <f>('[1]Indicator Data'!BD43+'[1]Indicator Data'!BC43*0.5+'[1]Indicator Data'!BB43*0.25)/1000</f>
        <v>138.3115</v>
      </c>
      <c r="AF42" s="29">
        <f>AE42*1000/'[1]Indicator Data'!CA43</f>
        <v>2.5065094963983927E-2</v>
      </c>
      <c r="AG42" s="23">
        <f t="shared" si="5"/>
        <v>2.5</v>
      </c>
      <c r="AH42" s="22">
        <f>IF('[1]Indicator Data'!BH43="No data","x",ROUND(IF('[1]Indicator Data'!BH43&lt;$AH$3,10,IF('[1]Indicator Data'!BH43&gt;$AH$4,0,($AH$4-'[1]Indicator Data'!BH43)/($AH$4-$AH$3)*10)),1))</f>
        <v>7.6</v>
      </c>
      <c r="AI42" s="22">
        <f>IF('[1]Indicator Data'!BI43="No data","x",ROUND(IF('[1]Indicator Data'!BI43&gt;$AI$4,10,IF('[1]Indicator Data'!BI43&lt;$AI$3,0,10-($AI$4-'[1]Indicator Data'!BI43)/($AI$4-$AI$3)*10)),1))</f>
        <v>10</v>
      </c>
      <c r="AJ42" s="23">
        <f t="shared" si="6"/>
        <v>8.8000000000000007</v>
      </c>
      <c r="AK42" s="28">
        <f t="shared" si="7"/>
        <v>5.7</v>
      </c>
      <c r="AL42" s="30">
        <f t="shared" si="8"/>
        <v>7.6</v>
      </c>
    </row>
    <row r="43" spans="1:38" s="19" customFormat="1" x14ac:dyDescent="0.3">
      <c r="A43" s="20" t="str">
        <f>'[1]Indicator Data'!A44</f>
        <v>Congo DR</v>
      </c>
      <c r="B43" s="21">
        <f>ROUND(IF('[1]Indicator Data'!AL44="No data",IF((0.1022*LN('[1]Indicator Data'!BZ44)-0.1711)&gt;B$4,0,IF((0.1022*LN('[1]Indicator Data'!BZ44)-0.1711)&lt;B$3,10,(B$4-(0.1022*LN('[1]Indicator Data'!BZ44)-0.1711))/(B$4-B$3)*10)),IF('[1]Indicator Data'!AL44&gt;B$4,0,IF('[1]Indicator Data'!AL44&lt;B$3,10,(B$4-'[1]Indicator Data'!AL44)/(B$4-B$3)*10))),1)</f>
        <v>8.4</v>
      </c>
      <c r="C43" s="22">
        <f>IF('[1]Indicator Data'!AM44="No data","x",ROUND((IF(LOG('[1]Indicator Data'!AM44*1000)&gt;C$4,10,IF(LOG('[1]Indicator Data'!AM44*1000)&lt;C$3,0,10-(C$4-LOG('[1]Indicator Data'!AM44*1000))/(C$4-C$3)*10))),1))</f>
        <v>9.3000000000000007</v>
      </c>
      <c r="D43" s="23">
        <f t="shared" si="9"/>
        <v>8.9</v>
      </c>
      <c r="E43" s="22">
        <f>IF('[1]Indicator Data'!AZ44="No data","x",ROUND(IF('[1]Indicator Data'!AZ44&gt;E$4,10,IF('[1]Indicator Data'!AZ44&lt;E$3,0,10-(E$4-'[1]Indicator Data'!AZ44)/(E$4-E$3)*10)),1))</f>
        <v>8.1999999999999993</v>
      </c>
      <c r="F43" s="22">
        <f>IF('[1]Indicator Data'!BA44="No data","x",ROUND(IF('[1]Indicator Data'!BA44&gt;F$4,10,IF('[1]Indicator Data'!BA44&lt;F$3,0,10-(F$4-'[1]Indicator Data'!BA44)/(F$4-F$3)*10)),1))</f>
        <v>4.3</v>
      </c>
      <c r="G43" s="23">
        <f t="shared" si="10"/>
        <v>6.3</v>
      </c>
      <c r="H43" s="24">
        <f>SUM(IF('[1]Indicator Data'!AN44=0,0,'[1]Indicator Data'!AN44),SUM('[1]Indicator Data'!AO44:AP44))</f>
        <v>5900.6596879999997</v>
      </c>
      <c r="I43" s="24">
        <f>H43/'[1]Indicator Data'!CA44*1000000</f>
        <v>65.883956977717759</v>
      </c>
      <c r="J43" s="22">
        <f t="shared" si="0"/>
        <v>1.3</v>
      </c>
      <c r="K43" s="22">
        <f>IF('[1]Indicator Data'!AQ44="No data","x",ROUND(IF('[1]Indicator Data'!AQ44&gt;K$4,10,IF('[1]Indicator Data'!AQ44&lt;K$3,0,10-(K$4-'[1]Indicator Data'!AQ44)/(K$4-K$3)*10)),1))</f>
        <v>4.0999999999999996</v>
      </c>
      <c r="L43" s="22">
        <f>IF('[1]Indicator Data'!AR44="No data","x",IF('[1]Indicator Data'!AR44=0,0,ROUND(IF('[1]Indicator Data'!AR44&gt;L$4,10,IF('[1]Indicator Data'!AR44&lt;L$3,0,10-(L$4-'[1]Indicator Data'!AR44)/(L$4-L$3)*10)),1)))</f>
        <v>0.7</v>
      </c>
      <c r="M43" s="23">
        <f t="shared" si="11"/>
        <v>2</v>
      </c>
      <c r="N43" s="25">
        <f t="shared" si="12"/>
        <v>6.5</v>
      </c>
      <c r="O43" s="26">
        <f>IF(AND('[1]Indicator Data'!BE44="No data",'[1]Indicator Data'!BF44="No data"),0,SUM('[1]Indicator Data'!BE44:BG44)/1000)</f>
        <v>5603.0829999999996</v>
      </c>
      <c r="P43" s="22">
        <f t="shared" si="1"/>
        <v>10</v>
      </c>
      <c r="Q43" s="27">
        <f>O43*1000/'[1]Indicator Data'!CA44</f>
        <v>6.256135734540294E-2</v>
      </c>
      <c r="R43" s="22">
        <f t="shared" si="2"/>
        <v>8.8000000000000007</v>
      </c>
      <c r="S43" s="28">
        <f t="shared" si="13"/>
        <v>9.4</v>
      </c>
      <c r="T43" s="22">
        <f>IF('[1]Indicator Data'!AV44="No data","x",ROUND(IF('[1]Indicator Data'!AV44&gt;T$4,10,IF('[1]Indicator Data'!AV44&lt;T$3,0,10-(T$4-'[1]Indicator Data'!AV44)/(T$4-T$3)*10)),1))</f>
        <v>1.6</v>
      </c>
      <c r="U43" s="22">
        <f>IF('[1]Indicator Data'!AW44="No data","x",IF('[1]Indicator Data'!AW44=0,0,ROUND(IF('[1]Indicator Data'!AW44&gt;U$4,10,IF('[1]Indicator Data'!AW44&lt;U$3,0,10-(U$4-'[1]Indicator Data'!AW44)/(U$4-U$3)*10)),1)))</f>
        <v>1</v>
      </c>
      <c r="V43" s="22">
        <f t="shared" si="14"/>
        <v>1.3</v>
      </c>
      <c r="W43" s="22">
        <f>IF('[1]Indicator Data'!AU44="No data","x",ROUND(IF('[1]Indicator Data'!AU44&gt;W$4,10,IF('[1]Indicator Data'!AU44&lt;W$3,0,10-(W$4-'[1]Indicator Data'!AU44)/(W$4-W$3)*10)),1))</f>
        <v>5.8</v>
      </c>
      <c r="X43" s="22">
        <f>IF('[1]Indicator Data'!AX44="No data","x",ROUND(IF('[1]Indicator Data'!AX44&gt;X$4,10,IF('[1]Indicator Data'!AX44&lt;X$3,0,10-(X$4-'[1]Indicator Data'!AX44)/(X$4-X$3)*10)),1))</f>
        <v>8</v>
      </c>
      <c r="Y43" s="27">
        <f>IF('[1]Indicator Data'!AY44="No data","x",IF(('[1]Indicator Data'!AY44/'[1]Indicator Data'!CA44)&gt;1,1,IF('[1]Indicator Data'!AY44&gt;'[1]Indicator Data'!AY44,1,'[1]Indicator Data'!AY44/'[1]Indicator Data'!CA44)))</f>
        <v>0.5953513301332346</v>
      </c>
      <c r="Z43" s="22">
        <f t="shared" si="3"/>
        <v>6.6</v>
      </c>
      <c r="AA43" s="23">
        <f t="shared" si="4"/>
        <v>5.4</v>
      </c>
      <c r="AB43" s="22">
        <f>IF('[1]Indicator Data'!AS44="No data","x",ROUND(IF('[1]Indicator Data'!AS44&gt;AB$4,10,IF('[1]Indicator Data'!AS44&lt;AB$3,0,10-(AB$4-'[1]Indicator Data'!AS44)/(AB$4-AB$3)*10)),1))</f>
        <v>6.5</v>
      </c>
      <c r="AC43" s="22">
        <f>IF('[1]Indicator Data'!AT44="No data","x",ROUND(IF('[1]Indicator Data'!AT44&gt;AC$4,10,IF('[1]Indicator Data'!AT44&lt;AC$3,0,10-(AC$4-'[1]Indicator Data'!AT44)/(AC$4-AC$3)*10)),1))</f>
        <v>5.2</v>
      </c>
      <c r="AD43" s="23">
        <f t="shared" si="15"/>
        <v>5.9</v>
      </c>
      <c r="AE43" s="26">
        <f>('[1]Indicator Data'!BD44+'[1]Indicator Data'!BC44*0.5+'[1]Indicator Data'!BB44*0.25)/1000</f>
        <v>573.49300000000005</v>
      </c>
      <c r="AF43" s="29">
        <f>AE43*1000/'[1]Indicator Data'!CA44</f>
        <v>6.4033498179639969E-3</v>
      </c>
      <c r="AG43" s="23">
        <f t="shared" si="5"/>
        <v>0.6</v>
      </c>
      <c r="AH43" s="22">
        <f>IF('[1]Indicator Data'!BH44="No data","x",ROUND(IF('[1]Indicator Data'!BH44&lt;$AH$3,10,IF('[1]Indicator Data'!BH44&gt;$AH$4,0,($AH$4-'[1]Indicator Data'!BH44)/($AH$4-$AH$3)*10)),1))</f>
        <v>8</v>
      </c>
      <c r="AI43" s="22">
        <f>IF('[1]Indicator Data'!BI44="No data","x",ROUND(IF('[1]Indicator Data'!BI44&gt;$AI$4,10,IF('[1]Indicator Data'!BI44&lt;$AI$3,0,10-($AI$4-'[1]Indicator Data'!BI44)/($AI$4-$AI$3)*10)),1))</f>
        <v>10</v>
      </c>
      <c r="AJ43" s="23">
        <f t="shared" si="6"/>
        <v>9</v>
      </c>
      <c r="AK43" s="28">
        <f t="shared" si="7"/>
        <v>6</v>
      </c>
      <c r="AL43" s="30">
        <f t="shared" si="8"/>
        <v>8.1999999999999993</v>
      </c>
    </row>
    <row r="44" spans="1:38" s="19" customFormat="1" x14ac:dyDescent="0.3">
      <c r="A44" s="20" t="str">
        <f>'[1]Indicator Data'!A45</f>
        <v>Costa Rica</v>
      </c>
      <c r="B44" s="21">
        <f>ROUND(IF('[1]Indicator Data'!AL45="No data",IF((0.1022*LN('[1]Indicator Data'!BZ45)-0.1711)&gt;B$4,0,IF((0.1022*LN('[1]Indicator Data'!BZ45)-0.1711)&lt;B$3,10,(B$4-(0.1022*LN('[1]Indicator Data'!BZ45)-0.1711))/(B$4-B$3)*10)),IF('[1]Indicator Data'!AL45&gt;B$4,0,IF('[1]Indicator Data'!AL45&lt;B$3,10,(B$4-'[1]Indicator Data'!AL45)/(B$4-B$3)*10))),1)</f>
        <v>1.8</v>
      </c>
      <c r="C44" s="22" t="str">
        <f>IF('[1]Indicator Data'!AM45="No data","x",ROUND((IF(LOG('[1]Indicator Data'!AM45*1000)&gt;C$4,10,IF(LOG('[1]Indicator Data'!AM45*1000)&lt;C$3,0,10-(C$4-LOG('[1]Indicator Data'!AM45*1000))/(C$4-C$3)*10))),1))</f>
        <v>x</v>
      </c>
      <c r="D44" s="23">
        <f t="shared" si="9"/>
        <v>1.8</v>
      </c>
      <c r="E44" s="22">
        <f>IF('[1]Indicator Data'!AZ45="No data","x",ROUND(IF('[1]Indicator Data'!AZ45&gt;E$4,10,IF('[1]Indicator Data'!AZ45&lt;E$3,0,10-(E$4-'[1]Indicator Data'!AZ45)/(E$4-E$3)*10)),1))</f>
        <v>3.8</v>
      </c>
      <c r="F44" s="22">
        <f>IF('[1]Indicator Data'!BA45="No data","x",ROUND(IF('[1]Indicator Data'!BA45&gt;F$4,10,IF('[1]Indicator Data'!BA45&lt;F$3,0,10-(F$4-'[1]Indicator Data'!BA45)/(F$4-F$3)*10)),1))</f>
        <v>5.8</v>
      </c>
      <c r="G44" s="23">
        <f t="shared" si="10"/>
        <v>4.8</v>
      </c>
      <c r="H44" s="24">
        <f>SUM(IF('[1]Indicator Data'!AN45=0,0,'[1]Indicator Data'!AN45),SUM('[1]Indicator Data'!AO45:AP45))</f>
        <v>121.492887</v>
      </c>
      <c r="I44" s="24">
        <f>H44/'[1]Indicator Data'!CA45*1000000</f>
        <v>23.84966001938708</v>
      </c>
      <c r="J44" s="22">
        <f t="shared" si="0"/>
        <v>0.5</v>
      </c>
      <c r="K44" s="22">
        <f>IF('[1]Indicator Data'!AQ45="No data","x",ROUND(IF('[1]Indicator Data'!AQ45&gt;K$4,10,IF('[1]Indicator Data'!AQ45&lt;K$3,0,10-(K$4-'[1]Indicator Data'!AQ45)/(K$4-K$3)*10)),1))</f>
        <v>0.1</v>
      </c>
      <c r="L44" s="22">
        <f>IF('[1]Indicator Data'!AR45="No data","x",IF('[1]Indicator Data'!AR45=0,0,ROUND(IF('[1]Indicator Data'!AR45&gt;L$4,10,IF('[1]Indicator Data'!AR45&lt;L$3,0,10-(L$4-'[1]Indicator Data'!AR45)/(L$4-L$3)*10)),1)))</f>
        <v>0.3</v>
      </c>
      <c r="M44" s="23">
        <f t="shared" si="11"/>
        <v>0.3</v>
      </c>
      <c r="N44" s="25">
        <f t="shared" si="12"/>
        <v>2.2000000000000002</v>
      </c>
      <c r="O44" s="26">
        <f>IF(AND('[1]Indicator Data'!BE45="No data",'[1]Indicator Data'!BF45="No data"),0,SUM('[1]Indicator Data'!BE45:BG45)/1000)</f>
        <v>121.79300000000001</v>
      </c>
      <c r="P44" s="22">
        <f t="shared" si="1"/>
        <v>7</v>
      </c>
      <c r="Q44" s="27">
        <f>O44*1000/'[1]Indicator Data'!CA45</f>
        <v>2.390857369897886E-2</v>
      </c>
      <c r="R44" s="22">
        <f t="shared" si="2"/>
        <v>7</v>
      </c>
      <c r="S44" s="28">
        <f t="shared" si="13"/>
        <v>7</v>
      </c>
      <c r="T44" s="22">
        <f>IF('[1]Indicator Data'!AV45="No data","x",ROUND(IF('[1]Indicator Data'!AV45&gt;T$4,10,IF('[1]Indicator Data'!AV45&lt;T$3,0,10-(T$4-'[1]Indicator Data'!AV45)/(T$4-T$3)*10)),1))</f>
        <v>0.8</v>
      </c>
      <c r="U44" s="22">
        <f>IF('[1]Indicator Data'!AW45="No data","x",IF('[1]Indicator Data'!AW45=0,0,ROUND(IF('[1]Indicator Data'!AW45&gt;U$4,10,IF('[1]Indicator Data'!AW45&lt;U$3,0,10-(U$4-'[1]Indicator Data'!AW45)/(U$4-U$3)*10)),1)))</f>
        <v>1.1000000000000001</v>
      </c>
      <c r="V44" s="22">
        <f t="shared" si="14"/>
        <v>0.95000000000000007</v>
      </c>
      <c r="W44" s="22">
        <f>IF('[1]Indicator Data'!AU45="No data","x",ROUND(IF('[1]Indicator Data'!AU45&gt;W$4,10,IF('[1]Indicator Data'!AU45&lt;W$3,0,10-(W$4-'[1]Indicator Data'!AU45)/(W$4-W$3)*10)),1))</f>
        <v>0.2</v>
      </c>
      <c r="X44" s="22">
        <f>IF('[1]Indicator Data'!AX45="No data","x",ROUND(IF('[1]Indicator Data'!AX45&gt;X$4,10,IF('[1]Indicator Data'!AX45&lt;X$3,0,10-(X$4-'[1]Indicator Data'!AX45)/(X$4-X$3)*10)),1))</f>
        <v>0</v>
      </c>
      <c r="Y44" s="27">
        <f>IF('[1]Indicator Data'!AY45="No data","x",IF(('[1]Indicator Data'!AY45/'[1]Indicator Data'!CA45)&gt;1,1,IF('[1]Indicator Data'!AY45&gt;'[1]Indicator Data'!AY45,1,'[1]Indicator Data'!AY45/'[1]Indicator Data'!CA45)))</f>
        <v>1.9652092591567446E-3</v>
      </c>
      <c r="Z44" s="22">
        <f t="shared" si="3"/>
        <v>0</v>
      </c>
      <c r="AA44" s="23">
        <f t="shared" si="4"/>
        <v>0.3</v>
      </c>
      <c r="AB44" s="22">
        <f>IF('[1]Indicator Data'!AS45="No data","x",ROUND(IF('[1]Indicator Data'!AS45&gt;AB$4,10,IF('[1]Indicator Data'!AS45&lt;AB$3,0,10-(AB$4-'[1]Indicator Data'!AS45)/(AB$4-AB$3)*10)),1))</f>
        <v>0.7</v>
      </c>
      <c r="AC44" s="22" t="str">
        <f>IF('[1]Indicator Data'!AT45="No data","x",ROUND(IF('[1]Indicator Data'!AT45&gt;AC$4,10,IF('[1]Indicator Data'!AT45&lt;AC$3,0,10-(AC$4-'[1]Indicator Data'!AT45)/(AC$4-AC$3)*10)),1))</f>
        <v>x</v>
      </c>
      <c r="AD44" s="23">
        <f t="shared" si="15"/>
        <v>0.7</v>
      </c>
      <c r="AE44" s="26">
        <f>('[1]Indicator Data'!BD45+'[1]Indicator Data'!BC45*0.5+'[1]Indicator Data'!BB45*0.25)/1000</f>
        <v>16.981000000000002</v>
      </c>
      <c r="AF44" s="29">
        <f>AE44*1000/'[1]Indicator Data'!CA45</f>
        <v>3.3334550424273975E-3</v>
      </c>
      <c r="AG44" s="23">
        <f t="shared" si="5"/>
        <v>0.3</v>
      </c>
      <c r="AH44" s="22">
        <f>IF('[1]Indicator Data'!BH45="No data","x",ROUND(IF('[1]Indicator Data'!BH45&lt;$AH$3,10,IF('[1]Indicator Data'!BH45&gt;$AH$4,0,($AH$4-'[1]Indicator Data'!BH45)/($AH$4-$AH$3)*10)),1))</f>
        <v>3.5</v>
      </c>
      <c r="AI44" s="22">
        <f>IF('[1]Indicator Data'!BI45="No data","x",ROUND(IF('[1]Indicator Data'!BI45&gt;$AI$4,10,IF('[1]Indicator Data'!BI45&lt;$AI$3,0,10-($AI$4-'[1]Indicator Data'!BI45)/($AI$4-$AI$3)*10)),1))</f>
        <v>0</v>
      </c>
      <c r="AJ44" s="23">
        <f t="shared" si="6"/>
        <v>1.8</v>
      </c>
      <c r="AK44" s="28">
        <f t="shared" si="7"/>
        <v>0.8</v>
      </c>
      <c r="AL44" s="30">
        <f t="shared" si="8"/>
        <v>4.5999999999999996</v>
      </c>
    </row>
    <row r="45" spans="1:38" s="19" customFormat="1" x14ac:dyDescent="0.3">
      <c r="A45" s="20" t="str">
        <f>'[1]Indicator Data'!A46</f>
        <v>Côte d'Ivoire</v>
      </c>
      <c r="B45" s="21">
        <f>ROUND(IF('[1]Indicator Data'!AL46="No data",IF((0.1022*LN('[1]Indicator Data'!BZ46)-0.1711)&gt;B$4,0,IF((0.1022*LN('[1]Indicator Data'!BZ46)-0.1711)&lt;B$3,10,(B$4-(0.1022*LN('[1]Indicator Data'!BZ46)-0.1711))/(B$4-B$3)*10)),IF('[1]Indicator Data'!AL46&gt;B$4,0,IF('[1]Indicator Data'!AL46&lt;B$3,10,(B$4-'[1]Indicator Data'!AL46)/(B$4-B$3)*10))),1)</f>
        <v>7.2</v>
      </c>
      <c r="C45" s="22">
        <f>IF('[1]Indicator Data'!AM46="No data","x",ROUND((IF(LOG('[1]Indicator Data'!AM46*1000)&gt;C$4,10,IF(LOG('[1]Indicator Data'!AM46*1000)&lt;C$3,0,10-(C$4-LOG('[1]Indicator Data'!AM46*1000))/(C$4-C$3)*10))),1))</f>
        <v>8.8000000000000007</v>
      </c>
      <c r="D45" s="23">
        <f t="shared" si="9"/>
        <v>8.1</v>
      </c>
      <c r="E45" s="22">
        <f>IF('[1]Indicator Data'!AZ46="No data","x",ROUND(IF('[1]Indicator Data'!AZ46&gt;E$4,10,IF('[1]Indicator Data'!AZ46&lt;E$3,0,10-(E$4-'[1]Indicator Data'!AZ46)/(E$4-E$3)*10)),1))</f>
        <v>8.5</v>
      </c>
      <c r="F45" s="22">
        <f>IF('[1]Indicator Data'!BA46="No data","x",ROUND(IF('[1]Indicator Data'!BA46&gt;F$4,10,IF('[1]Indicator Data'!BA46&lt;F$3,0,10-(F$4-'[1]Indicator Data'!BA46)/(F$4-F$3)*10)),1))</f>
        <v>4.0999999999999996</v>
      </c>
      <c r="G45" s="23">
        <f t="shared" si="10"/>
        <v>6.3</v>
      </c>
      <c r="H45" s="24">
        <f>SUM(IF('[1]Indicator Data'!AN46=0,0,'[1]Indicator Data'!AN46),SUM('[1]Indicator Data'!AO46:AP46))</f>
        <v>1142.7229159999999</v>
      </c>
      <c r="I45" s="24">
        <f>H45/'[1]Indicator Data'!CA46*1000000</f>
        <v>43.320608189883529</v>
      </c>
      <c r="J45" s="22">
        <f t="shared" si="0"/>
        <v>0.9</v>
      </c>
      <c r="K45" s="22">
        <f>IF('[1]Indicator Data'!AQ46="No data","x",ROUND(IF('[1]Indicator Data'!AQ46&gt;K$4,10,IF('[1]Indicator Data'!AQ46&lt;K$3,0,10-(K$4-'[1]Indicator Data'!AQ46)/(K$4-K$3)*10)),1))</f>
        <v>1.4</v>
      </c>
      <c r="L45" s="22">
        <f>IF('[1]Indicator Data'!AR46="No data","x",IF('[1]Indicator Data'!AR46=0,0,ROUND(IF('[1]Indicator Data'!AR46&gt;L$4,10,IF('[1]Indicator Data'!AR46&lt;L$3,0,10-(L$4-'[1]Indicator Data'!AR46)/(L$4-L$3)*10)),1)))</f>
        <v>0.2</v>
      </c>
      <c r="M45" s="23">
        <f t="shared" si="11"/>
        <v>0.8</v>
      </c>
      <c r="N45" s="25">
        <f t="shared" si="12"/>
        <v>5.8</v>
      </c>
      <c r="O45" s="26">
        <f>IF(AND('[1]Indicator Data'!BE46="No data",'[1]Indicator Data'!BF46="No data"),0,SUM('[1]Indicator Data'!BE46:BG46)/1000)</f>
        <v>310.666</v>
      </c>
      <c r="P45" s="22">
        <f t="shared" si="1"/>
        <v>8.3000000000000007</v>
      </c>
      <c r="Q45" s="27">
        <f>O45*1000/'[1]Indicator Data'!CA46</f>
        <v>1.1777343287231633E-2</v>
      </c>
      <c r="R45" s="22">
        <f t="shared" si="2"/>
        <v>5.9</v>
      </c>
      <c r="S45" s="28">
        <f t="shared" si="13"/>
        <v>7.1</v>
      </c>
      <c r="T45" s="22">
        <f>IF('[1]Indicator Data'!AV46="No data","x",ROUND(IF('[1]Indicator Data'!AV46&gt;T$4,10,IF('[1]Indicator Data'!AV46&lt;T$3,0,10-(T$4-'[1]Indicator Data'!AV46)/(T$4-T$3)*10)),1))</f>
        <v>4.8</v>
      </c>
      <c r="U45" s="22">
        <f>IF('[1]Indicator Data'!AW46="No data","x",IF('[1]Indicator Data'!AW46=0,0,ROUND(IF('[1]Indicator Data'!AW46&gt;U$4,10,IF('[1]Indicator Data'!AW46&lt;U$3,0,10-(U$4-'[1]Indicator Data'!AW46)/(U$4-U$3)*10)),1)))</f>
        <v>2.7</v>
      </c>
      <c r="V45" s="22">
        <f t="shared" si="14"/>
        <v>3.75</v>
      </c>
      <c r="W45" s="22">
        <f>IF('[1]Indicator Data'!AU46="No data","x",ROUND(IF('[1]Indicator Data'!AU46&gt;W$4,10,IF('[1]Indicator Data'!AU46&lt;W$3,0,10-(W$4-'[1]Indicator Data'!AU46)/(W$4-W$3)*10)),1))</f>
        <v>2.5</v>
      </c>
      <c r="X45" s="22">
        <f>IF('[1]Indicator Data'!AX46="No data","x",ROUND(IF('[1]Indicator Data'!AX46&gt;X$4,10,IF('[1]Indicator Data'!AX46&lt;X$3,0,10-(X$4-'[1]Indicator Data'!AX46)/(X$4-X$3)*10)),1))</f>
        <v>8.3000000000000007</v>
      </c>
      <c r="Y45" s="27">
        <f>IF('[1]Indicator Data'!AY46="No data","x",IF(('[1]Indicator Data'!AY46/'[1]Indicator Data'!CA46)&gt;1,1,IF('[1]Indicator Data'!AY46&gt;'[1]Indicator Data'!AY46,1,'[1]Indicator Data'!AY46/'[1]Indicator Data'!CA46)))</f>
        <v>0.82316489611242583</v>
      </c>
      <c r="Z45" s="22">
        <f t="shared" si="3"/>
        <v>9.1</v>
      </c>
      <c r="AA45" s="23">
        <f t="shared" si="4"/>
        <v>5.9</v>
      </c>
      <c r="AB45" s="22">
        <f>IF('[1]Indicator Data'!AS46="No data","x",ROUND(IF('[1]Indicator Data'!AS46&gt;AB$4,10,IF('[1]Indicator Data'!AS46&lt;AB$3,0,10-(AB$4-'[1]Indicator Data'!AS46)/(AB$4-AB$3)*10)),1))</f>
        <v>6.1</v>
      </c>
      <c r="AC45" s="22">
        <f>IF('[1]Indicator Data'!AT46="No data","x",ROUND(IF('[1]Indicator Data'!AT46&gt;AC$4,10,IF('[1]Indicator Data'!AT46&lt;AC$3,0,10-(AC$4-'[1]Indicator Data'!AT46)/(AC$4-AC$3)*10)),1))</f>
        <v>2.8</v>
      </c>
      <c r="AD45" s="23">
        <f t="shared" si="15"/>
        <v>4.5</v>
      </c>
      <c r="AE45" s="26">
        <f>('[1]Indicator Data'!BD46+'[1]Indicator Data'!BC46*0.5+'[1]Indicator Data'!BB46*0.25)/1000</f>
        <v>9.3285</v>
      </c>
      <c r="AF45" s="29">
        <f>AE45*1000/'[1]Indicator Data'!CA46</f>
        <v>3.5364329168605606E-4</v>
      </c>
      <c r="AG45" s="23">
        <f t="shared" si="5"/>
        <v>0</v>
      </c>
      <c r="AH45" s="22">
        <f>IF('[1]Indicator Data'!BH46="No data","x",ROUND(IF('[1]Indicator Data'!BH46&lt;$AH$3,10,IF('[1]Indicator Data'!BH46&gt;$AH$4,0,($AH$4-'[1]Indicator Data'!BH46)/($AH$4-$AH$3)*10)),1))</f>
        <v>2.8</v>
      </c>
      <c r="AI45" s="22">
        <f>IF('[1]Indicator Data'!BI46="No data","x",ROUND(IF('[1]Indicator Data'!BI46&gt;$AI$4,10,IF('[1]Indicator Data'!BI46&lt;$AI$3,0,10-($AI$4-'[1]Indicator Data'!BI46)/($AI$4-$AI$3)*10)),1))</f>
        <v>3.3</v>
      </c>
      <c r="AJ45" s="23">
        <f t="shared" si="6"/>
        <v>3.1</v>
      </c>
      <c r="AK45" s="28">
        <f t="shared" si="7"/>
        <v>3.7</v>
      </c>
      <c r="AL45" s="30">
        <f t="shared" si="8"/>
        <v>5.7</v>
      </c>
    </row>
    <row r="46" spans="1:38" s="19" customFormat="1" x14ac:dyDescent="0.3">
      <c r="A46" s="20" t="str">
        <f>'[1]Indicator Data'!A47</f>
        <v>Croatia</v>
      </c>
      <c r="B46" s="21">
        <f>ROUND(IF('[1]Indicator Data'!AL47="No data",IF((0.1022*LN('[1]Indicator Data'!BZ47)-0.1711)&gt;B$4,0,IF((0.1022*LN('[1]Indicator Data'!BZ47)-0.1711)&lt;B$3,10,(B$4-(0.1022*LN('[1]Indicator Data'!BZ47)-0.1711))/(B$4-B$3)*10)),IF('[1]Indicator Data'!AL47&gt;B$4,0,IF('[1]Indicator Data'!AL47&lt;B$3,10,(B$4-'[1]Indicator Data'!AL47)/(B$4-B$3)*10))),1)</f>
        <v>1</v>
      </c>
      <c r="C46" s="22" t="str">
        <f>IF('[1]Indicator Data'!AM47="No data","x",ROUND((IF(LOG('[1]Indicator Data'!AM47*1000)&gt;C$4,10,IF(LOG('[1]Indicator Data'!AM47*1000)&lt;C$3,0,10-(C$4-LOG('[1]Indicator Data'!AM47*1000))/(C$4-C$3)*10))),1))</f>
        <v>x</v>
      </c>
      <c r="D46" s="23">
        <f t="shared" si="9"/>
        <v>1</v>
      </c>
      <c r="E46" s="22">
        <f>IF('[1]Indicator Data'!AZ47="No data","x",ROUND(IF('[1]Indicator Data'!AZ47&gt;E$4,10,IF('[1]Indicator Data'!AZ47&lt;E$3,0,10-(E$4-'[1]Indicator Data'!AZ47)/(E$4-E$3)*10)),1))</f>
        <v>1.5</v>
      </c>
      <c r="F46" s="22">
        <f>IF('[1]Indicator Data'!BA47="No data","x",ROUND(IF('[1]Indicator Data'!BA47&gt;F$4,10,IF('[1]Indicator Data'!BA47&lt;F$3,0,10-(F$4-'[1]Indicator Data'!BA47)/(F$4-F$3)*10)),1))</f>
        <v>1.2</v>
      </c>
      <c r="G46" s="23">
        <f t="shared" si="10"/>
        <v>1.4</v>
      </c>
      <c r="H46" s="24">
        <f>SUM(IF('[1]Indicator Data'!AN47=0,0,'[1]Indicator Data'!AN47),SUM('[1]Indicator Data'!AO47:AP47))</f>
        <v>3.699932</v>
      </c>
      <c r="I46" s="24">
        <f>H46/'[1]Indicator Data'!CA47*1000000</f>
        <v>0.90126442414965358</v>
      </c>
      <c r="J46" s="22">
        <f t="shared" si="0"/>
        <v>0</v>
      </c>
      <c r="K46" s="22" t="str">
        <f>IF('[1]Indicator Data'!AQ47="No data","x",ROUND(IF('[1]Indicator Data'!AQ47&gt;K$4,10,IF('[1]Indicator Data'!AQ47&lt;K$3,0,10-(K$4-'[1]Indicator Data'!AQ47)/(K$4-K$3)*10)),1))</f>
        <v>x</v>
      </c>
      <c r="L46" s="22">
        <f>IF('[1]Indicator Data'!AR47="No data","x",IF('[1]Indicator Data'!AR47=0,0,ROUND(IF('[1]Indicator Data'!AR47&gt;L$4,10,IF('[1]Indicator Data'!AR47&lt;L$3,0,10-(L$4-'[1]Indicator Data'!AR47)/(L$4-L$3)*10)),1)))</f>
        <v>2.4</v>
      </c>
      <c r="M46" s="23">
        <f t="shared" si="11"/>
        <v>1.2</v>
      </c>
      <c r="N46" s="25">
        <f t="shared" si="12"/>
        <v>1.2</v>
      </c>
      <c r="O46" s="26">
        <f>IF(AND('[1]Indicator Data'!BE47="No data",'[1]Indicator Data'!BF47="No data"),0,SUM('[1]Indicator Data'!BE47:BG47)/1000)</f>
        <v>1.538</v>
      </c>
      <c r="P46" s="22">
        <f t="shared" si="1"/>
        <v>0.6</v>
      </c>
      <c r="Q46" s="27">
        <f>O46*1000/'[1]Indicator Data'!CA47</f>
        <v>3.7464058375726017E-4</v>
      </c>
      <c r="R46" s="22">
        <f t="shared" si="2"/>
        <v>2.5</v>
      </c>
      <c r="S46" s="28">
        <f t="shared" si="13"/>
        <v>1.6</v>
      </c>
      <c r="T46" s="22">
        <f>IF('[1]Indicator Data'!AV47="No data","x",ROUND(IF('[1]Indicator Data'!AV47&gt;T$4,10,IF('[1]Indicator Data'!AV47&lt;T$3,0,10-(T$4-'[1]Indicator Data'!AV47)/(T$4-T$3)*10)),1))</f>
        <v>0.2</v>
      </c>
      <c r="U46" s="22">
        <f>IF('[1]Indicator Data'!AW47="No data","x",IF('[1]Indicator Data'!AW47=0,0,ROUND(IF('[1]Indicator Data'!AW47&gt;U$4,10,IF('[1]Indicator Data'!AW47&lt;U$3,0,10-(U$4-'[1]Indicator Data'!AW47)/(U$4-U$3)*10)),1)))</f>
        <v>0.1</v>
      </c>
      <c r="V46" s="22">
        <f t="shared" si="14"/>
        <v>0.15000000000000002</v>
      </c>
      <c r="W46" s="22">
        <f>IF('[1]Indicator Data'!AU47="No data","x",ROUND(IF('[1]Indicator Data'!AU47&gt;W$4,10,IF('[1]Indicator Data'!AU47&lt;W$3,0,10-(W$4-'[1]Indicator Data'!AU47)/(W$4-W$3)*10)),1))</f>
        <v>0.1</v>
      </c>
      <c r="X46" s="22" t="str">
        <f>IF('[1]Indicator Data'!AX47="No data","x",ROUND(IF('[1]Indicator Data'!AX47&gt;X$4,10,IF('[1]Indicator Data'!AX47&lt;X$3,0,10-(X$4-'[1]Indicator Data'!AX47)/(X$4-X$3)*10)),1))</f>
        <v>x</v>
      </c>
      <c r="Y46" s="27">
        <f>IF('[1]Indicator Data'!AY47="No data","x",IF(('[1]Indicator Data'!AY47/'[1]Indicator Data'!CA47)&gt;1,1,IF('[1]Indicator Data'!AY47&gt;'[1]Indicator Data'!AY47,1,'[1]Indicator Data'!AY47/'[1]Indicator Data'!CA47)))</f>
        <v>2.4358945627910287E-7</v>
      </c>
      <c r="Z46" s="22">
        <f t="shared" si="3"/>
        <v>0</v>
      </c>
      <c r="AA46" s="23">
        <f t="shared" si="4"/>
        <v>0.1</v>
      </c>
      <c r="AB46" s="22">
        <f>IF('[1]Indicator Data'!AS47="No data","x",ROUND(IF('[1]Indicator Data'!AS47&gt;AB$4,10,IF('[1]Indicator Data'!AS47&lt;AB$3,0,10-(AB$4-'[1]Indicator Data'!AS47)/(AB$4-AB$3)*10)),1))</f>
        <v>0.4</v>
      </c>
      <c r="AC46" s="22" t="str">
        <f>IF('[1]Indicator Data'!AT47="No data","x",ROUND(IF('[1]Indicator Data'!AT47&gt;AC$4,10,IF('[1]Indicator Data'!AT47&lt;AC$3,0,10-(AC$4-'[1]Indicator Data'!AT47)/(AC$4-AC$3)*10)),1))</f>
        <v>x</v>
      </c>
      <c r="AD46" s="23">
        <f t="shared" si="15"/>
        <v>0.4</v>
      </c>
      <c r="AE46" s="26">
        <f>('[1]Indicator Data'!BD47+'[1]Indicator Data'!BC47*0.5+'[1]Indicator Data'!BB47*0.25)/1000</f>
        <v>114.19074999999999</v>
      </c>
      <c r="AF46" s="29">
        <f>AE46*1000/'[1]Indicator Data'!CA47</f>
        <v>2.7815662704602964E-2</v>
      </c>
      <c r="AG46" s="23">
        <f t="shared" si="5"/>
        <v>2.8</v>
      </c>
      <c r="AH46" s="22">
        <f>IF('[1]Indicator Data'!BH47="No data","x",ROUND(IF('[1]Indicator Data'!BH47&lt;$AH$3,10,IF('[1]Indicator Data'!BH47&gt;$AH$4,0,($AH$4-'[1]Indicator Data'!BH47)/($AH$4-$AH$3)*10)),1))</f>
        <v>3.5</v>
      </c>
      <c r="AI46" s="22">
        <f>IF('[1]Indicator Data'!BI47="No data","x",ROUND(IF('[1]Indicator Data'!BI47&gt;$AI$4,10,IF('[1]Indicator Data'!BI47&lt;$AI$3,0,10-($AI$4-'[1]Indicator Data'!BI47)/($AI$4-$AI$3)*10)),1))</f>
        <v>0</v>
      </c>
      <c r="AJ46" s="23">
        <f t="shared" si="6"/>
        <v>1.8</v>
      </c>
      <c r="AK46" s="28">
        <f t="shared" si="7"/>
        <v>1.3</v>
      </c>
      <c r="AL46" s="30">
        <f t="shared" si="8"/>
        <v>1.5</v>
      </c>
    </row>
    <row r="47" spans="1:38" s="19" customFormat="1" x14ac:dyDescent="0.3">
      <c r="A47" s="20" t="str">
        <f>'[1]Indicator Data'!A48</f>
        <v>Cuba</v>
      </c>
      <c r="B47" s="21">
        <f>ROUND(IF('[1]Indicator Data'!AL48="No data",IF((0.1022*LN('[1]Indicator Data'!BZ48)-0.1711)&gt;B$4,0,IF((0.1022*LN('[1]Indicator Data'!BZ48)-0.1711)&lt;B$3,10,(B$4-(0.1022*LN('[1]Indicator Data'!BZ48)-0.1711))/(B$4-B$3)*10)),IF('[1]Indicator Data'!AL48&gt;B$4,0,IF('[1]Indicator Data'!AL48&lt;B$3,10,(B$4-'[1]Indicator Data'!AL48)/(B$4-B$3)*10))),1)</f>
        <v>2.2999999999999998</v>
      </c>
      <c r="C47" s="22">
        <f>IF('[1]Indicator Data'!AM48="No data","x",ROUND((IF(LOG('[1]Indicator Data'!AM48*1000)&gt;C$4,10,IF(LOG('[1]Indicator Data'!AM48*1000)&lt;C$3,0,10-(C$4-LOG('[1]Indicator Data'!AM48*1000))/(C$4-C$3)*10))),1))</f>
        <v>0.8</v>
      </c>
      <c r="D47" s="23">
        <f t="shared" si="9"/>
        <v>1.6</v>
      </c>
      <c r="E47" s="22">
        <f>IF('[1]Indicator Data'!AZ48="No data","x",ROUND(IF('[1]Indicator Data'!AZ48&gt;E$4,10,IF('[1]Indicator Data'!AZ48&lt;E$3,0,10-(E$4-'[1]Indicator Data'!AZ48)/(E$4-E$3)*10)),1))</f>
        <v>4.0999999999999996</v>
      </c>
      <c r="F47" s="22" t="str">
        <f>IF('[1]Indicator Data'!BA48="No data","x",ROUND(IF('[1]Indicator Data'!BA48&gt;F$4,10,IF('[1]Indicator Data'!BA48&lt;F$3,0,10-(F$4-'[1]Indicator Data'!BA48)/(F$4-F$3)*10)),1))</f>
        <v>x</v>
      </c>
      <c r="G47" s="23">
        <f t="shared" si="10"/>
        <v>4.0999999999999996</v>
      </c>
      <c r="H47" s="24">
        <f>SUM(IF('[1]Indicator Data'!AN48=0,0,'[1]Indicator Data'!AN48),SUM('[1]Indicator Data'!AO48:AP48))</f>
        <v>372.40744599999999</v>
      </c>
      <c r="I47" s="24">
        <f>H47/'[1]Indicator Data'!CA48*1000000</f>
        <v>32.878968087202743</v>
      </c>
      <c r="J47" s="22">
        <f t="shared" si="0"/>
        <v>0.7</v>
      </c>
      <c r="K47" s="22">
        <f>IF('[1]Indicator Data'!AQ48="No data","x",ROUND(IF('[1]Indicator Data'!AQ48&gt;K$4,10,IF('[1]Indicator Data'!AQ48&lt;K$3,0,10-(K$4-'[1]Indicator Data'!AQ48)/(K$4-K$3)*10)),1))</f>
        <v>2</v>
      </c>
      <c r="L47" s="22" t="str">
        <f>IF('[1]Indicator Data'!AR48="No data","x",IF('[1]Indicator Data'!AR48=0,0,ROUND(IF('[1]Indicator Data'!AR48&gt;L$4,10,IF('[1]Indicator Data'!AR48&lt;L$3,0,10-(L$4-'[1]Indicator Data'!AR48)/(L$4-L$3)*10)),1)))</f>
        <v>x</v>
      </c>
      <c r="M47" s="23">
        <f t="shared" si="11"/>
        <v>1.4</v>
      </c>
      <c r="N47" s="25">
        <f t="shared" si="12"/>
        <v>2.2000000000000002</v>
      </c>
      <c r="O47" s="26">
        <f>IF(AND('[1]Indicator Data'!BE48="No data",'[1]Indicator Data'!BF48="No data"),0,SUM('[1]Indicator Data'!BE48:BG48)/1000)</f>
        <v>0.252</v>
      </c>
      <c r="P47" s="22">
        <f t="shared" si="1"/>
        <v>0</v>
      </c>
      <c r="Q47" s="27">
        <f>O47*1000/'[1]Indicator Data'!CA48</f>
        <v>2.2248480923163636E-5</v>
      </c>
      <c r="R47" s="22">
        <f t="shared" si="2"/>
        <v>0</v>
      </c>
      <c r="S47" s="28">
        <f t="shared" si="13"/>
        <v>0</v>
      </c>
      <c r="T47" s="22">
        <f>IF('[1]Indicator Data'!AV48="No data","x",ROUND(IF('[1]Indicator Data'!AV48&gt;T$4,10,IF('[1]Indicator Data'!AV48&lt;T$3,0,10-(T$4-'[1]Indicator Data'!AV48)/(T$4-T$3)*10)),1))</f>
        <v>0.8</v>
      </c>
      <c r="U47" s="22">
        <f>IF('[1]Indicator Data'!AW48="No data","x",IF('[1]Indicator Data'!AW48=0,0,ROUND(IF('[1]Indicator Data'!AW48&gt;U$4,10,IF('[1]Indicator Data'!AW48&lt;U$3,0,10-(U$4-'[1]Indicator Data'!AW48)/(U$4-U$3)*10)),1)))</f>
        <v>0.9</v>
      </c>
      <c r="V47" s="22">
        <f t="shared" si="14"/>
        <v>0.85000000000000009</v>
      </c>
      <c r="W47" s="22">
        <f>IF('[1]Indicator Data'!AU48="No data","x",ROUND(IF('[1]Indicator Data'!AU48&gt;W$4,10,IF('[1]Indicator Data'!AU48&lt;W$3,0,10-(W$4-'[1]Indicator Data'!AU48)/(W$4-W$3)*10)),1))</f>
        <v>0.1</v>
      </c>
      <c r="X47" s="22" t="str">
        <f>IF('[1]Indicator Data'!AX48="No data","x",ROUND(IF('[1]Indicator Data'!AX48&gt;X$4,10,IF('[1]Indicator Data'!AX48&lt;X$3,0,10-(X$4-'[1]Indicator Data'!AX48)/(X$4-X$3)*10)),1))</f>
        <v>x</v>
      </c>
      <c r="Y47" s="27">
        <f>IF('[1]Indicator Data'!AY48="No data","x",IF(('[1]Indicator Data'!AY48/'[1]Indicator Data'!CA48)&gt;1,1,IF('[1]Indicator Data'!AY48&gt;'[1]Indicator Data'!AY48,1,'[1]Indicator Data'!AY48/'[1]Indicator Data'!CA48)))</f>
        <v>3.0415086023928063E-4</v>
      </c>
      <c r="Z47" s="22">
        <f t="shared" si="3"/>
        <v>0</v>
      </c>
      <c r="AA47" s="23">
        <f t="shared" si="4"/>
        <v>0.3</v>
      </c>
      <c r="AB47" s="22">
        <f>IF('[1]Indicator Data'!AS48="No data","x",ROUND(IF('[1]Indicator Data'!AS48&gt;AB$4,10,IF('[1]Indicator Data'!AS48&lt;AB$3,0,10-(AB$4-'[1]Indicator Data'!AS48)/(AB$4-AB$3)*10)),1))</f>
        <v>0.4</v>
      </c>
      <c r="AC47" s="22" t="str">
        <f>IF('[1]Indicator Data'!AT48="No data","x",ROUND(IF('[1]Indicator Data'!AT48&gt;AC$4,10,IF('[1]Indicator Data'!AT48&lt;AC$3,0,10-(AC$4-'[1]Indicator Data'!AT48)/(AC$4-AC$3)*10)),1))</f>
        <v>x</v>
      </c>
      <c r="AD47" s="23">
        <f t="shared" si="15"/>
        <v>0.4</v>
      </c>
      <c r="AE47" s="26">
        <f>('[1]Indicator Data'!BD48+'[1]Indicator Data'!BC48*0.5+'[1]Indicator Data'!BB48*0.25)/1000</f>
        <v>4.6942500000000003</v>
      </c>
      <c r="AF47" s="29">
        <f>AE47*1000/'[1]Indicator Data'!CA48</f>
        <v>4.1444417291095593E-4</v>
      </c>
      <c r="AG47" s="23">
        <f t="shared" si="5"/>
        <v>0</v>
      </c>
      <c r="AH47" s="22">
        <f>IF('[1]Indicator Data'!BH48="No data","x",ROUND(IF('[1]Indicator Data'!BH48&lt;$AH$3,10,IF('[1]Indicator Data'!BH48&gt;$AH$4,0,($AH$4-'[1]Indicator Data'!BH48)/($AH$4-$AH$3)*10)),1))</f>
        <v>1.7</v>
      </c>
      <c r="AI47" s="22">
        <f>IF('[1]Indicator Data'!BI48="No data","x",ROUND(IF('[1]Indicator Data'!BI48&gt;$AI$4,10,IF('[1]Indicator Data'!BI48&lt;$AI$3,0,10-($AI$4-'[1]Indicator Data'!BI48)/($AI$4-$AI$3)*10)),1))</f>
        <v>0</v>
      </c>
      <c r="AJ47" s="23">
        <f t="shared" si="6"/>
        <v>0.9</v>
      </c>
      <c r="AK47" s="28">
        <f t="shared" si="7"/>
        <v>0.4</v>
      </c>
      <c r="AL47" s="30">
        <f t="shared" si="8"/>
        <v>0.2</v>
      </c>
    </row>
    <row r="48" spans="1:38" s="19" customFormat="1" x14ac:dyDescent="0.3">
      <c r="A48" s="20" t="str">
        <f>'[1]Indicator Data'!A49</f>
        <v>Cyprus</v>
      </c>
      <c r="B48" s="21">
        <f>ROUND(IF('[1]Indicator Data'!AL49="No data",IF((0.1022*LN('[1]Indicator Data'!BZ49)-0.1711)&gt;B$4,0,IF((0.1022*LN('[1]Indicator Data'!BZ49)-0.1711)&lt;B$3,10,(B$4-(0.1022*LN('[1]Indicator Data'!BZ49)-0.1711))/(B$4-B$3)*10)),IF('[1]Indicator Data'!AL49&gt;B$4,0,IF('[1]Indicator Data'!AL49&lt;B$3,10,(B$4-'[1]Indicator Data'!AL49)/(B$4-B$3)*10))),1)</f>
        <v>0.3</v>
      </c>
      <c r="C48" s="22" t="str">
        <f>IF('[1]Indicator Data'!AM49="No data","x",ROUND((IF(LOG('[1]Indicator Data'!AM49*1000)&gt;C$4,10,IF(LOG('[1]Indicator Data'!AM49*1000)&lt;C$3,0,10-(C$4-LOG('[1]Indicator Data'!AM49*1000))/(C$4-C$3)*10))),1))</f>
        <v>x</v>
      </c>
      <c r="D48" s="23">
        <f t="shared" si="9"/>
        <v>0.3</v>
      </c>
      <c r="E48" s="22">
        <f>IF('[1]Indicator Data'!AZ49="No data","x",ROUND(IF('[1]Indicator Data'!AZ49&gt;E$4,10,IF('[1]Indicator Data'!AZ49&lt;E$3,0,10-(E$4-'[1]Indicator Data'!AZ49)/(E$4-E$3)*10)),1))</f>
        <v>1.1000000000000001</v>
      </c>
      <c r="F48" s="22">
        <f>IF('[1]Indicator Data'!BA49="No data","x",ROUND(IF('[1]Indicator Data'!BA49&gt;F$4,10,IF('[1]Indicator Data'!BA49&lt;F$3,0,10-(F$4-'[1]Indicator Data'!BA49)/(F$4-F$3)*10)),1))</f>
        <v>1.9</v>
      </c>
      <c r="G48" s="23">
        <f t="shared" si="10"/>
        <v>1.5</v>
      </c>
      <c r="H48" s="24">
        <f>SUM(IF('[1]Indicator Data'!AN49=0,0,'[1]Indicator Data'!AN49),SUM('[1]Indicator Data'!AO49:AP49))</f>
        <v>0.96</v>
      </c>
      <c r="I48" s="24">
        <f>H48/'[1]Indicator Data'!CA49*1000000</f>
        <v>0.79512258553986748</v>
      </c>
      <c r="J48" s="22">
        <f t="shared" si="0"/>
        <v>0</v>
      </c>
      <c r="K48" s="22" t="str">
        <f>IF('[1]Indicator Data'!AQ49="No data","x",ROUND(IF('[1]Indicator Data'!AQ49&gt;K$4,10,IF('[1]Indicator Data'!AQ49&lt;K$3,0,10-(K$4-'[1]Indicator Data'!AQ49)/(K$4-K$3)*10)),1))</f>
        <v>x</v>
      </c>
      <c r="L48" s="22">
        <f>IF('[1]Indicator Data'!AR49="No data","x",IF('[1]Indicator Data'!AR49=0,0,ROUND(IF('[1]Indicator Data'!AR49&gt;L$4,10,IF('[1]Indicator Data'!AR49&lt;L$3,0,10-(L$4-'[1]Indicator Data'!AR49)/(L$4-L$3)*10)),1)))</f>
        <v>0.8</v>
      </c>
      <c r="M48" s="23">
        <f t="shared" si="11"/>
        <v>0.4</v>
      </c>
      <c r="N48" s="25">
        <f t="shared" si="12"/>
        <v>0.6</v>
      </c>
      <c r="O48" s="26">
        <f>IF(AND('[1]Indicator Data'!BE49="No data",'[1]Indicator Data'!BF49="No data"),0,SUM('[1]Indicator Data'!BE49:BG49)/1000)</f>
        <v>262.52</v>
      </c>
      <c r="P48" s="22">
        <f t="shared" si="1"/>
        <v>8.1</v>
      </c>
      <c r="Q48" s="27">
        <f>O48*1000/'[1]Indicator Data'!CA49</f>
        <v>0.21743289703742294</v>
      </c>
      <c r="R48" s="22">
        <f t="shared" si="2"/>
        <v>10</v>
      </c>
      <c r="S48" s="28">
        <f t="shared" si="13"/>
        <v>9.1</v>
      </c>
      <c r="T48" s="22" t="str">
        <f>IF('[1]Indicator Data'!AV49="No data","x",ROUND(IF('[1]Indicator Data'!AV49&gt;T$4,10,IF('[1]Indicator Data'!AV49&lt;T$3,0,10-(T$4-'[1]Indicator Data'!AV49)/(T$4-T$3)*10)),1))</f>
        <v>x</v>
      </c>
      <c r="U48" s="22" t="str">
        <f>IF('[1]Indicator Data'!AW49="No data","x",IF('[1]Indicator Data'!AW49=0,0,ROUND(IF('[1]Indicator Data'!AW49&gt;U$4,10,IF('[1]Indicator Data'!AW49&lt;U$3,0,10-(U$4-'[1]Indicator Data'!AW49)/(U$4-U$3)*10)),1)))</f>
        <v>x</v>
      </c>
      <c r="V48" s="22" t="str">
        <f t="shared" si="14"/>
        <v>x</v>
      </c>
      <c r="W48" s="22">
        <f>IF('[1]Indicator Data'!AU49="No data","x",ROUND(IF('[1]Indicator Data'!AU49&gt;W$4,10,IF('[1]Indicator Data'!AU49&lt;W$3,0,10-(W$4-'[1]Indicator Data'!AU49)/(W$4-W$3)*10)),1))</f>
        <v>0.1</v>
      </c>
      <c r="X48" s="22" t="str">
        <f>IF('[1]Indicator Data'!AX49="No data","x",ROUND(IF('[1]Indicator Data'!AX49&gt;X$4,10,IF('[1]Indicator Data'!AX49&lt;X$3,0,10-(X$4-'[1]Indicator Data'!AX49)/(X$4-X$3)*10)),1))</f>
        <v>x</v>
      </c>
      <c r="Y48" s="27">
        <f>IF('[1]Indicator Data'!AY49="No data","x",IF(('[1]Indicator Data'!AY49/'[1]Indicator Data'!CA49)&gt;1,1,IF('[1]Indicator Data'!AY49&gt;'[1]Indicator Data'!AY49,1,'[1]Indicator Data'!AY49/'[1]Indicator Data'!CA49)))</f>
        <v>0</v>
      </c>
      <c r="Z48" s="22">
        <f t="shared" si="3"/>
        <v>0</v>
      </c>
      <c r="AA48" s="23">
        <f t="shared" si="4"/>
        <v>0.1</v>
      </c>
      <c r="AB48" s="22">
        <f>IF('[1]Indicator Data'!AS49="No data","x",ROUND(IF('[1]Indicator Data'!AS49&gt;AB$4,10,IF('[1]Indicator Data'!AS49&lt;AB$3,0,10-(AB$4-'[1]Indicator Data'!AS49)/(AB$4-AB$3)*10)),1))</f>
        <v>0.2</v>
      </c>
      <c r="AC48" s="22" t="str">
        <f>IF('[1]Indicator Data'!AT49="No data","x",ROUND(IF('[1]Indicator Data'!AT49&gt;AC$4,10,IF('[1]Indicator Data'!AT49&lt;AC$3,0,10-(AC$4-'[1]Indicator Data'!AT49)/(AC$4-AC$3)*10)),1))</f>
        <v>x</v>
      </c>
      <c r="AD48" s="23">
        <f t="shared" si="15"/>
        <v>0.2</v>
      </c>
      <c r="AE48" s="26">
        <f>('[1]Indicator Data'!BD49+'[1]Indicator Data'!BC49*0.5+'[1]Indicator Data'!BB49*0.25)/1000</f>
        <v>0.15</v>
      </c>
      <c r="AF48" s="29">
        <f>AE48*1000/'[1]Indicator Data'!CA49</f>
        <v>1.2423790399060429E-4</v>
      </c>
      <c r="AG48" s="23">
        <f t="shared" si="5"/>
        <v>0</v>
      </c>
      <c r="AH48" s="22">
        <f>IF('[1]Indicator Data'!BH49="No data","x",ROUND(IF('[1]Indicator Data'!BH49&lt;$AH$3,10,IF('[1]Indicator Data'!BH49&gt;$AH$4,0,($AH$4-'[1]Indicator Data'!BH49)/($AH$4-$AH$3)*10)),1))</f>
        <v>4</v>
      </c>
      <c r="AI48" s="22">
        <f>IF('[1]Indicator Data'!BI49="No data","x",ROUND(IF('[1]Indicator Data'!BI49&gt;$AI$4,10,IF('[1]Indicator Data'!BI49&lt;$AI$3,0,10-($AI$4-'[1]Indicator Data'!BI49)/($AI$4-$AI$3)*10)),1))</f>
        <v>0</v>
      </c>
      <c r="AJ48" s="23">
        <f t="shared" si="6"/>
        <v>2</v>
      </c>
      <c r="AK48" s="28">
        <f t="shared" si="7"/>
        <v>0.6</v>
      </c>
      <c r="AL48" s="30">
        <f t="shared" si="8"/>
        <v>6.5</v>
      </c>
    </row>
    <row r="49" spans="1:38" s="19" customFormat="1" x14ac:dyDescent="0.3">
      <c r="A49" s="20" t="str">
        <f>'[1]Indicator Data'!A50</f>
        <v>Czech Republic</v>
      </c>
      <c r="B49" s="21">
        <f>ROUND(IF('[1]Indicator Data'!AL50="No data",IF((0.1022*LN('[1]Indicator Data'!BZ50)-0.1711)&gt;B$4,0,IF((0.1022*LN('[1]Indicator Data'!BZ50)-0.1711)&lt;B$3,10,(B$4-(0.1022*LN('[1]Indicator Data'!BZ50)-0.1711))/(B$4-B$3)*10)),IF('[1]Indicator Data'!AL50&gt;B$4,0,IF('[1]Indicator Data'!AL50&lt;B$3,10,(B$4-'[1]Indicator Data'!AL50)/(B$4-B$3)*10))),1)</f>
        <v>0</v>
      </c>
      <c r="C49" s="22" t="str">
        <f>IF('[1]Indicator Data'!AM50="No data","x",ROUND((IF(LOG('[1]Indicator Data'!AM50*1000)&gt;C$4,10,IF(LOG('[1]Indicator Data'!AM50*1000)&lt;C$3,0,10-(C$4-LOG('[1]Indicator Data'!AM50*1000))/(C$4-C$3)*10))),1))</f>
        <v>x</v>
      </c>
      <c r="D49" s="23">
        <f t="shared" si="9"/>
        <v>0</v>
      </c>
      <c r="E49" s="22">
        <f>IF('[1]Indicator Data'!AZ50="No data","x",ROUND(IF('[1]Indicator Data'!AZ50&gt;E$4,10,IF('[1]Indicator Data'!AZ50&lt;E$3,0,10-(E$4-'[1]Indicator Data'!AZ50)/(E$4-E$3)*10)),1))</f>
        <v>1.8</v>
      </c>
      <c r="F49" s="22">
        <f>IF('[1]Indicator Data'!BA50="No data","x",ROUND(IF('[1]Indicator Data'!BA50&gt;F$4,10,IF('[1]Indicator Data'!BA50&lt;F$3,0,10-(F$4-'[1]Indicator Data'!BA50)/(F$4-F$3)*10)),1))</f>
        <v>0</v>
      </c>
      <c r="G49" s="23">
        <f t="shared" si="10"/>
        <v>0.9</v>
      </c>
      <c r="H49" s="24">
        <f>SUM(IF('[1]Indicator Data'!AN50=0,0,'[1]Indicator Data'!AN50),SUM('[1]Indicator Data'!AO50:AP50))</f>
        <v>0.212089</v>
      </c>
      <c r="I49" s="24">
        <f>H49/'[1]Indicator Data'!CA50*1000000</f>
        <v>1.9804776961993214E-2</v>
      </c>
      <c r="J49" s="22">
        <f t="shared" si="0"/>
        <v>0</v>
      </c>
      <c r="K49" s="22" t="str">
        <f>IF('[1]Indicator Data'!AQ50="No data","x",ROUND(IF('[1]Indicator Data'!AQ50&gt;K$4,10,IF('[1]Indicator Data'!AQ50&lt;K$3,0,10-(K$4-'[1]Indicator Data'!AQ50)/(K$4-K$3)*10)),1))</f>
        <v>x</v>
      </c>
      <c r="L49" s="22">
        <f>IF('[1]Indicator Data'!AR50="No data","x",IF('[1]Indicator Data'!AR50=0,0,ROUND(IF('[1]Indicator Data'!AR50&gt;L$4,10,IF('[1]Indicator Data'!AR50&lt;L$3,0,10-(L$4-'[1]Indicator Data'!AR50)/(L$4-L$3)*10)),1)))</f>
        <v>0.6</v>
      </c>
      <c r="M49" s="23">
        <f t="shared" si="11"/>
        <v>0.3</v>
      </c>
      <c r="N49" s="25">
        <f t="shared" si="12"/>
        <v>0.3</v>
      </c>
      <c r="O49" s="26">
        <f>IF(AND('[1]Indicator Data'!BE50="No data",'[1]Indicator Data'!BF50="No data"),0,SUM('[1]Indicator Data'!BE50:BG50)/1000)</f>
        <v>3.496</v>
      </c>
      <c r="P49" s="22">
        <f t="shared" si="1"/>
        <v>1.8</v>
      </c>
      <c r="Q49" s="27">
        <f>O49*1000/'[1]Indicator Data'!CA50</f>
        <v>3.264549328778403E-4</v>
      </c>
      <c r="R49" s="22">
        <f t="shared" si="2"/>
        <v>2.4</v>
      </c>
      <c r="S49" s="28">
        <f t="shared" si="13"/>
        <v>2.1</v>
      </c>
      <c r="T49" s="22" t="str">
        <f>IF('[1]Indicator Data'!AV50="No data","x",ROUND(IF('[1]Indicator Data'!AV50&gt;T$4,10,IF('[1]Indicator Data'!AV50&lt;T$3,0,10-(T$4-'[1]Indicator Data'!AV50)/(T$4-T$3)*10)),1))</f>
        <v>x</v>
      </c>
      <c r="U49" s="22" t="str">
        <f>IF('[1]Indicator Data'!AW50="No data","x",IF('[1]Indicator Data'!AW50=0,0,ROUND(IF('[1]Indicator Data'!AW50&gt;U$4,10,IF('[1]Indicator Data'!AW50&lt;U$3,0,10-(U$4-'[1]Indicator Data'!AW50)/(U$4-U$3)*10)),1)))</f>
        <v>x</v>
      </c>
      <c r="V49" s="22" t="str">
        <f t="shared" si="14"/>
        <v>x</v>
      </c>
      <c r="W49" s="22">
        <f>IF('[1]Indicator Data'!AU50="No data","x",ROUND(IF('[1]Indicator Data'!AU50&gt;W$4,10,IF('[1]Indicator Data'!AU50&lt;W$3,0,10-(W$4-'[1]Indicator Data'!AU50)/(W$4-W$3)*10)),1))</f>
        <v>0.1</v>
      </c>
      <c r="X49" s="22" t="str">
        <f>IF('[1]Indicator Data'!AX50="No data","x",ROUND(IF('[1]Indicator Data'!AX50&gt;X$4,10,IF('[1]Indicator Data'!AX50&lt;X$3,0,10-(X$4-'[1]Indicator Data'!AX50)/(X$4-X$3)*10)),1))</f>
        <v>x</v>
      </c>
      <c r="Y49" s="27">
        <f>IF('[1]Indicator Data'!AY50="No data","x",IF(('[1]Indicator Data'!AY50/'[1]Indicator Data'!CA50)&gt;1,1,IF('[1]Indicator Data'!AY50&gt;'[1]Indicator Data'!AY50,1,'[1]Indicator Data'!AY50/'[1]Indicator Data'!CA50)))</f>
        <v>0</v>
      </c>
      <c r="Z49" s="22">
        <f t="shared" si="3"/>
        <v>0</v>
      </c>
      <c r="AA49" s="23">
        <f t="shared" si="4"/>
        <v>0.1</v>
      </c>
      <c r="AB49" s="22">
        <f>IF('[1]Indicator Data'!AS50="No data","x",ROUND(IF('[1]Indicator Data'!AS50&gt;AB$4,10,IF('[1]Indicator Data'!AS50&lt;AB$3,0,10-(AB$4-'[1]Indicator Data'!AS50)/(AB$4-AB$3)*10)),1))</f>
        <v>0.2</v>
      </c>
      <c r="AC49" s="22" t="str">
        <f>IF('[1]Indicator Data'!AT50="No data","x",ROUND(IF('[1]Indicator Data'!AT50&gt;AC$4,10,IF('[1]Indicator Data'!AT50&lt;AC$3,0,10-(AC$4-'[1]Indicator Data'!AT50)/(AC$4-AC$3)*10)),1))</f>
        <v>x</v>
      </c>
      <c r="AD49" s="23">
        <f t="shared" si="15"/>
        <v>0.2</v>
      </c>
      <c r="AE49" s="26">
        <f>('[1]Indicator Data'!BD50+'[1]Indicator Data'!BC50*0.5+'[1]Indicator Data'!BB50*0.25)/1000</f>
        <v>3.8155000000000001</v>
      </c>
      <c r="AF49" s="29">
        <f>AE49*1000/'[1]Indicator Data'!CA50</f>
        <v>3.562897014860983E-4</v>
      </c>
      <c r="AG49" s="23">
        <f t="shared" si="5"/>
        <v>0</v>
      </c>
      <c r="AH49" s="22">
        <f>IF('[1]Indicator Data'!BH50="No data","x",ROUND(IF('[1]Indicator Data'!BH50&lt;$AH$3,10,IF('[1]Indicator Data'!BH50&gt;$AH$4,0,($AH$4-'[1]Indicator Data'!BH50)/($AH$4-$AH$3)*10)),1))</f>
        <v>2.7</v>
      </c>
      <c r="AI49" s="22">
        <f>IF('[1]Indicator Data'!BI50="No data","x",ROUND(IF('[1]Indicator Data'!BI50&gt;$AI$4,10,IF('[1]Indicator Data'!BI50&lt;$AI$3,0,10-($AI$4-'[1]Indicator Data'!BI50)/($AI$4-$AI$3)*10)),1))</f>
        <v>0</v>
      </c>
      <c r="AJ49" s="23">
        <f t="shared" si="6"/>
        <v>1.4</v>
      </c>
      <c r="AK49" s="28">
        <f t="shared" si="7"/>
        <v>0.4</v>
      </c>
      <c r="AL49" s="30">
        <f t="shared" si="8"/>
        <v>1.3</v>
      </c>
    </row>
    <row r="50" spans="1:38" s="19" customFormat="1" x14ac:dyDescent="0.3">
      <c r="A50" s="20" t="str">
        <f>'[1]Indicator Data'!A51</f>
        <v>Denmark</v>
      </c>
      <c r="B50" s="21">
        <f>ROUND(IF('[1]Indicator Data'!AL51="No data",IF((0.1022*LN('[1]Indicator Data'!BZ51)-0.1711)&gt;B$4,0,IF((0.1022*LN('[1]Indicator Data'!BZ51)-0.1711)&lt;B$3,10,(B$4-(0.1022*LN('[1]Indicator Data'!BZ51)-0.1711))/(B$4-B$3)*10)),IF('[1]Indicator Data'!AL51&gt;B$4,0,IF('[1]Indicator Data'!AL51&lt;B$3,10,(B$4-'[1]Indicator Data'!AL51)/(B$4-B$3)*10))),1)</f>
        <v>0</v>
      </c>
      <c r="C50" s="22" t="str">
        <f>IF('[1]Indicator Data'!AM51="No data","x",ROUND((IF(LOG('[1]Indicator Data'!AM51*1000)&gt;C$4,10,IF(LOG('[1]Indicator Data'!AM51*1000)&lt;C$3,0,10-(C$4-LOG('[1]Indicator Data'!AM51*1000))/(C$4-C$3)*10))),1))</f>
        <v>x</v>
      </c>
      <c r="D50" s="23">
        <f t="shared" si="9"/>
        <v>0</v>
      </c>
      <c r="E50" s="22">
        <f>IF('[1]Indicator Data'!AZ51="No data","x",ROUND(IF('[1]Indicator Data'!AZ51&gt;E$4,10,IF('[1]Indicator Data'!AZ51&lt;E$3,0,10-(E$4-'[1]Indicator Data'!AZ51)/(E$4-E$3)*10)),1))</f>
        <v>0.5</v>
      </c>
      <c r="F50" s="22">
        <f>IF('[1]Indicator Data'!BA51="No data","x",ROUND(IF('[1]Indicator Data'!BA51&gt;F$4,10,IF('[1]Indicator Data'!BA51&lt;F$3,0,10-(F$4-'[1]Indicator Data'!BA51)/(F$4-F$3)*10)),1))</f>
        <v>0.8</v>
      </c>
      <c r="G50" s="23">
        <f t="shared" si="10"/>
        <v>0.7</v>
      </c>
      <c r="H50" s="24">
        <f>SUM(IF('[1]Indicator Data'!AN51=0,0,'[1]Indicator Data'!AN51),SUM('[1]Indicator Data'!AO51:AP51))</f>
        <v>-12.983578</v>
      </c>
      <c r="I50" s="24">
        <f>H50/'[1]Indicator Data'!CA51*1000000</f>
        <v>-2.2415612850585518</v>
      </c>
      <c r="J50" s="22">
        <f t="shared" si="0"/>
        <v>0</v>
      </c>
      <c r="K50" s="22" t="str">
        <f>IF('[1]Indicator Data'!AQ51="No data","x",ROUND(IF('[1]Indicator Data'!AQ51&gt;K$4,10,IF('[1]Indicator Data'!AQ51&lt;K$3,0,10-(K$4-'[1]Indicator Data'!AQ51)/(K$4-K$3)*10)),1))</f>
        <v>x</v>
      </c>
      <c r="L50" s="22">
        <f>IF('[1]Indicator Data'!AR51="No data","x",IF('[1]Indicator Data'!AR51=0,0,ROUND(IF('[1]Indicator Data'!AR51&gt;L$4,10,IF('[1]Indicator Data'!AR51&lt;L$3,0,10-(L$4-'[1]Indicator Data'!AR51)/(L$4-L$3)*10)),1)))</f>
        <v>0.1</v>
      </c>
      <c r="M50" s="23">
        <f t="shared" si="11"/>
        <v>0.1</v>
      </c>
      <c r="N50" s="25">
        <f t="shared" si="12"/>
        <v>0.2</v>
      </c>
      <c r="O50" s="26">
        <f>IF(AND('[1]Indicator Data'!BE51="No data",'[1]Indicator Data'!BF51="No data"),0,SUM('[1]Indicator Data'!BE51:BG51)/1000)</f>
        <v>38.048999999999999</v>
      </c>
      <c r="P50" s="22">
        <f t="shared" si="1"/>
        <v>5.3</v>
      </c>
      <c r="Q50" s="27">
        <f>O50*1000/'[1]Indicator Data'!CA51</f>
        <v>6.5690031927403093E-3</v>
      </c>
      <c r="R50" s="22">
        <f t="shared" si="2"/>
        <v>5.0999999999999996</v>
      </c>
      <c r="S50" s="28">
        <f t="shared" si="13"/>
        <v>5.2</v>
      </c>
      <c r="T50" s="22" t="str">
        <f>IF('[1]Indicator Data'!AV51="No data","x",ROUND(IF('[1]Indicator Data'!AV51&gt;T$4,10,IF('[1]Indicator Data'!AV51&lt;T$3,0,10-(T$4-'[1]Indicator Data'!AV51)/(T$4-T$3)*10)),1))</f>
        <v>x</v>
      </c>
      <c r="U50" s="22" t="str">
        <f>IF('[1]Indicator Data'!AW51="No data","x",IF('[1]Indicator Data'!AW51=0,0,ROUND(IF('[1]Indicator Data'!AW51&gt;U$4,10,IF('[1]Indicator Data'!AW51&lt;U$3,0,10-(U$4-'[1]Indicator Data'!AW51)/(U$4-U$3)*10)),1)))</f>
        <v>x</v>
      </c>
      <c r="V50" s="22" t="str">
        <f t="shared" si="14"/>
        <v>x</v>
      </c>
      <c r="W50" s="22">
        <f>IF('[1]Indicator Data'!AU51="No data","x",ROUND(IF('[1]Indicator Data'!AU51&gt;W$4,10,IF('[1]Indicator Data'!AU51&lt;W$3,0,10-(W$4-'[1]Indicator Data'!AU51)/(W$4-W$3)*10)),1))</f>
        <v>0.1</v>
      </c>
      <c r="X50" s="22" t="str">
        <f>IF('[1]Indicator Data'!AX51="No data","x",ROUND(IF('[1]Indicator Data'!AX51&gt;X$4,10,IF('[1]Indicator Data'!AX51&lt;X$3,0,10-(X$4-'[1]Indicator Data'!AX51)/(X$4-X$3)*10)),1))</f>
        <v>x</v>
      </c>
      <c r="Y50" s="27">
        <f>IF('[1]Indicator Data'!AY51="No data","x",IF(('[1]Indicator Data'!AY51/'[1]Indicator Data'!CA51)&gt;1,1,IF('[1]Indicator Data'!AY51&gt;'[1]Indicator Data'!AY51,1,'[1]Indicator Data'!AY51/'[1]Indicator Data'!CA51)))</f>
        <v>0</v>
      </c>
      <c r="Z50" s="22">
        <f t="shared" si="3"/>
        <v>0</v>
      </c>
      <c r="AA50" s="23">
        <f t="shared" si="4"/>
        <v>0.1</v>
      </c>
      <c r="AB50" s="22">
        <f>IF('[1]Indicator Data'!AS51="No data","x",ROUND(IF('[1]Indicator Data'!AS51&gt;AB$4,10,IF('[1]Indicator Data'!AS51&lt;AB$3,0,10-(AB$4-'[1]Indicator Data'!AS51)/(AB$4-AB$3)*10)),1))</f>
        <v>0.3</v>
      </c>
      <c r="AC50" s="22" t="str">
        <f>IF('[1]Indicator Data'!AT51="No data","x",ROUND(IF('[1]Indicator Data'!AT51&gt;AC$4,10,IF('[1]Indicator Data'!AT51&lt;AC$3,0,10-(AC$4-'[1]Indicator Data'!AT51)/(AC$4-AC$3)*10)),1))</f>
        <v>x</v>
      </c>
      <c r="AD50" s="23">
        <f t="shared" si="15"/>
        <v>0.3</v>
      </c>
      <c r="AE50" s="26">
        <f>('[1]Indicator Data'!BD51+'[1]Indicator Data'!BC51*0.5+'[1]Indicator Data'!BB51*0.25)/1000</f>
        <v>0</v>
      </c>
      <c r="AF50" s="29">
        <f>AE50*1000/'[1]Indicator Data'!CA51</f>
        <v>0</v>
      </c>
      <c r="AG50" s="23">
        <f t="shared" si="5"/>
        <v>0</v>
      </c>
      <c r="AH50" s="22">
        <f>IF('[1]Indicator Data'!BH51="No data","x",ROUND(IF('[1]Indicator Data'!BH51&lt;$AH$3,10,IF('[1]Indicator Data'!BH51&gt;$AH$4,0,($AH$4-'[1]Indicator Data'!BH51)/($AH$4-$AH$3)*10)),1))</f>
        <v>2.1</v>
      </c>
      <c r="AI50" s="22">
        <f>IF('[1]Indicator Data'!BI51="No data","x",ROUND(IF('[1]Indicator Data'!BI51&gt;$AI$4,10,IF('[1]Indicator Data'!BI51&lt;$AI$3,0,10-($AI$4-'[1]Indicator Data'!BI51)/($AI$4-$AI$3)*10)),1))</f>
        <v>0</v>
      </c>
      <c r="AJ50" s="23">
        <f t="shared" si="6"/>
        <v>1.1000000000000001</v>
      </c>
      <c r="AK50" s="28">
        <f t="shared" si="7"/>
        <v>0.4</v>
      </c>
      <c r="AL50" s="30">
        <f t="shared" si="8"/>
        <v>3.2</v>
      </c>
    </row>
    <row r="51" spans="1:38" s="19" customFormat="1" x14ac:dyDescent="0.3">
      <c r="A51" s="20" t="str">
        <f>'[1]Indicator Data'!A52</f>
        <v>Djibouti</v>
      </c>
      <c r="B51" s="21">
        <f>ROUND(IF('[1]Indicator Data'!AL52="No data",IF((0.1022*LN('[1]Indicator Data'!BZ52)-0.1711)&gt;B$4,0,IF((0.1022*LN('[1]Indicator Data'!BZ52)-0.1711)&lt;B$3,10,(B$4-(0.1022*LN('[1]Indicator Data'!BZ52)-0.1711))/(B$4-B$3)*10)),IF('[1]Indicator Data'!AL52&gt;B$4,0,IF('[1]Indicator Data'!AL52&lt;B$3,10,(B$4-'[1]Indicator Data'!AL52)/(B$4-B$3)*10))),1)</f>
        <v>7.5</v>
      </c>
      <c r="C51" s="22" t="str">
        <f>IF('[1]Indicator Data'!AM52="No data","x",ROUND((IF(LOG('[1]Indicator Data'!AM52*1000)&gt;C$4,10,IF(LOG('[1]Indicator Data'!AM52*1000)&lt;C$3,0,10-(C$4-LOG('[1]Indicator Data'!AM52*1000))/(C$4-C$3)*10))),1))</f>
        <v>x</v>
      </c>
      <c r="D51" s="23">
        <f t="shared" si="9"/>
        <v>7.5</v>
      </c>
      <c r="E51" s="22" t="str">
        <f>IF('[1]Indicator Data'!AZ52="No data","x",ROUND(IF('[1]Indicator Data'!AZ52&gt;E$4,10,IF('[1]Indicator Data'!AZ52&lt;E$3,0,10-(E$4-'[1]Indicator Data'!AZ52)/(E$4-E$3)*10)),1))</f>
        <v>x</v>
      </c>
      <c r="F51" s="22">
        <f>IF('[1]Indicator Data'!BA52="No data","x",ROUND(IF('[1]Indicator Data'!BA52&gt;F$4,10,IF('[1]Indicator Data'!BA52&lt;F$3,0,10-(F$4-'[1]Indicator Data'!BA52)/(F$4-F$3)*10)),1))</f>
        <v>4.0999999999999996</v>
      </c>
      <c r="G51" s="23">
        <f t="shared" si="10"/>
        <v>4.0999999999999996</v>
      </c>
      <c r="H51" s="24">
        <f>SUM(IF('[1]Indicator Data'!AN52=0,0,'[1]Indicator Data'!AN52),SUM('[1]Indicator Data'!AO52:AP52))</f>
        <v>254.34876100000002</v>
      </c>
      <c r="I51" s="24">
        <f>H51/'[1]Indicator Data'!CA52*1000000</f>
        <v>257.43749607794314</v>
      </c>
      <c r="J51" s="22">
        <f t="shared" si="0"/>
        <v>5.0999999999999996</v>
      </c>
      <c r="K51" s="22">
        <f>IF('[1]Indicator Data'!AQ52="No data","x",ROUND(IF('[1]Indicator Data'!AQ52&gt;K$4,10,IF('[1]Indicator Data'!AQ52&lt;K$3,0,10-(K$4-'[1]Indicator Data'!AQ52)/(K$4-K$3)*10)),1))</f>
        <v>5.6</v>
      </c>
      <c r="L51" s="22">
        <f>IF('[1]Indicator Data'!AR52="No data","x",IF('[1]Indicator Data'!AR52=0,0,ROUND(IF('[1]Indicator Data'!AR52&gt;L$4,10,IF('[1]Indicator Data'!AR52&lt;L$3,0,10-(L$4-'[1]Indicator Data'!AR52)/(L$4-L$3)*10)),1)))</f>
        <v>0.6</v>
      </c>
      <c r="M51" s="23">
        <f t="shared" si="11"/>
        <v>3.8</v>
      </c>
      <c r="N51" s="25">
        <f t="shared" si="12"/>
        <v>5.7</v>
      </c>
      <c r="O51" s="26">
        <f>IF(AND('[1]Indicator Data'!BE52="No data",'[1]Indicator Data'!BF52="No data"),0,SUM('[1]Indicator Data'!BE52:BG52)/1000)</f>
        <v>32.476999999999997</v>
      </c>
      <c r="P51" s="22">
        <f t="shared" si="1"/>
        <v>5</v>
      </c>
      <c r="Q51" s="27">
        <f>O51*1000/'[1]Indicator Data'!CA52</f>
        <v>3.2871390948601316E-2</v>
      </c>
      <c r="R51" s="22">
        <f t="shared" si="2"/>
        <v>7.5</v>
      </c>
      <c r="S51" s="28">
        <f t="shared" si="13"/>
        <v>6.3</v>
      </c>
      <c r="T51" s="22">
        <f>IF('[1]Indicator Data'!AV52="No data","x",ROUND(IF('[1]Indicator Data'!AV52&gt;T$4,10,IF('[1]Indicator Data'!AV52&lt;T$3,0,10-(T$4-'[1]Indicator Data'!AV52)/(T$4-T$3)*10)),1))</f>
        <v>1.6</v>
      </c>
      <c r="U51" s="22">
        <f>IF('[1]Indicator Data'!AW52="No data","x",IF('[1]Indicator Data'!AW52=0,0,ROUND(IF('[1]Indicator Data'!AW52&gt;U$4,10,IF('[1]Indicator Data'!AW52&lt;U$3,0,10-(U$4-'[1]Indicator Data'!AW52)/(U$4-U$3)*10)),1)))</f>
        <v>0.5</v>
      </c>
      <c r="V51" s="22">
        <f t="shared" si="14"/>
        <v>1.05</v>
      </c>
      <c r="W51" s="22">
        <f>IF('[1]Indicator Data'!AU52="No data","x",ROUND(IF('[1]Indicator Data'!AU52&gt;W$4,10,IF('[1]Indicator Data'!AU52&lt;W$3,0,10-(W$4-'[1]Indicator Data'!AU52)/(W$4-W$3)*10)),1))</f>
        <v>4.3</v>
      </c>
      <c r="X51" s="22">
        <f>IF('[1]Indicator Data'!AX52="No data","x",ROUND(IF('[1]Indicator Data'!AX52&gt;X$4,10,IF('[1]Indicator Data'!AX52&lt;X$3,0,10-(X$4-'[1]Indicator Data'!AX52)/(X$4-X$3)*10)),1))</f>
        <v>0.9</v>
      </c>
      <c r="Y51" s="27">
        <f>IF('[1]Indicator Data'!AY52="No data","x",IF(('[1]Indicator Data'!AY52/'[1]Indicator Data'!CA52)&gt;1,1,IF('[1]Indicator Data'!AY52&gt;'[1]Indicator Data'!AY52,1,'[1]Indicator Data'!AY52/'[1]Indicator Data'!CA52)))</f>
        <v>0.11190361962830035</v>
      </c>
      <c r="Z51" s="22">
        <f t="shared" si="3"/>
        <v>1.2</v>
      </c>
      <c r="AA51" s="23">
        <f t="shared" si="4"/>
        <v>1.9</v>
      </c>
      <c r="AB51" s="22">
        <f>IF('[1]Indicator Data'!AS52="No data","x",ROUND(IF('[1]Indicator Data'!AS52&gt;AB$4,10,IF('[1]Indicator Data'!AS52&lt;AB$3,0,10-(AB$4-'[1]Indicator Data'!AS52)/(AB$4-AB$3)*10)),1))</f>
        <v>4.4000000000000004</v>
      </c>
      <c r="AC51" s="22">
        <f>IF('[1]Indicator Data'!AT52="No data","x",ROUND(IF('[1]Indicator Data'!AT52&gt;AC$4,10,IF('[1]Indicator Data'!AT52&lt;AC$3,0,10-(AC$4-'[1]Indicator Data'!AT52)/(AC$4-AC$3)*10)),1))</f>
        <v>6.6</v>
      </c>
      <c r="AD51" s="23">
        <f t="shared" si="15"/>
        <v>5.5</v>
      </c>
      <c r="AE51" s="26">
        <f>('[1]Indicator Data'!BD52+'[1]Indicator Data'!BC52*0.5+'[1]Indicator Data'!BB52*0.25)/1000</f>
        <v>117.5</v>
      </c>
      <c r="AF51" s="29">
        <f>AE51*1000/'[1]Indicator Data'!CA52</f>
        <v>0.11892688476339117</v>
      </c>
      <c r="AG51" s="23">
        <f t="shared" si="5"/>
        <v>10</v>
      </c>
      <c r="AH51" s="22">
        <f>IF('[1]Indicator Data'!BH52="No data","x",ROUND(IF('[1]Indicator Data'!BH52&lt;$AH$3,10,IF('[1]Indicator Data'!BH52&gt;$AH$4,0,($AH$4-'[1]Indicator Data'!BH52)/($AH$4-$AH$3)*10)),1))</f>
        <v>5.2</v>
      </c>
      <c r="AI51" s="22">
        <f>IF('[1]Indicator Data'!BI52="No data","x",ROUND(IF('[1]Indicator Data'!BI52&gt;$AI$4,10,IF('[1]Indicator Data'!BI52&lt;$AI$3,0,10-($AI$4-'[1]Indicator Data'!BI52)/($AI$4-$AI$3)*10)),1))</f>
        <v>3.7</v>
      </c>
      <c r="AJ51" s="23">
        <f t="shared" si="6"/>
        <v>4.5</v>
      </c>
      <c r="AK51" s="28">
        <f t="shared" si="7"/>
        <v>6.7</v>
      </c>
      <c r="AL51" s="30">
        <f t="shared" si="8"/>
        <v>6.5</v>
      </c>
    </row>
    <row r="52" spans="1:38" s="19" customFormat="1" x14ac:dyDescent="0.3">
      <c r="A52" s="20" t="str">
        <f>'[1]Indicator Data'!A53</f>
        <v>Dominica</v>
      </c>
      <c r="B52" s="21">
        <f>ROUND(IF('[1]Indicator Data'!AL53="No data",IF((0.1022*LN('[1]Indicator Data'!BZ53)-0.1711)&gt;B$4,0,IF((0.1022*LN('[1]Indicator Data'!BZ53)-0.1711)&lt;B$3,10,(B$4-(0.1022*LN('[1]Indicator Data'!BZ53)-0.1711))/(B$4-B$3)*10)),IF('[1]Indicator Data'!AL53&gt;B$4,0,IF('[1]Indicator Data'!AL53&lt;B$3,10,(B$4-'[1]Indicator Data'!AL53)/(B$4-B$3)*10))),1)</f>
        <v>3.2</v>
      </c>
      <c r="C52" s="22" t="str">
        <f>IF('[1]Indicator Data'!AM53="No data","x",ROUND((IF(LOG('[1]Indicator Data'!AM53*1000)&gt;C$4,10,IF(LOG('[1]Indicator Data'!AM53*1000)&lt;C$3,0,10-(C$4-LOG('[1]Indicator Data'!AM53*1000))/(C$4-C$3)*10))),1))</f>
        <v>x</v>
      </c>
      <c r="D52" s="23">
        <f t="shared" si="9"/>
        <v>3.2</v>
      </c>
      <c r="E52" s="22" t="str">
        <f>IF('[1]Indicator Data'!AZ53="No data","x",ROUND(IF('[1]Indicator Data'!AZ53&gt;E$4,10,IF('[1]Indicator Data'!AZ53&lt;E$3,0,10-(E$4-'[1]Indicator Data'!AZ53)/(E$4-E$3)*10)),1))</f>
        <v>x</v>
      </c>
      <c r="F52" s="22" t="str">
        <f>IF('[1]Indicator Data'!BA53="No data","x",ROUND(IF('[1]Indicator Data'!BA53&gt;F$4,10,IF('[1]Indicator Data'!BA53&lt;F$3,0,10-(F$4-'[1]Indicator Data'!BA53)/(F$4-F$3)*10)),1))</f>
        <v>x</v>
      </c>
      <c r="G52" s="23" t="str">
        <f t="shared" si="10"/>
        <v>x</v>
      </c>
      <c r="H52" s="24">
        <f>SUM(IF('[1]Indicator Data'!AN53=0,0,'[1]Indicator Data'!AN53),SUM('[1]Indicator Data'!AO53:AP53))</f>
        <v>15.740000000000002</v>
      </c>
      <c r="I52" s="24">
        <f>H52/'[1]Indicator Data'!CA53*1000000</f>
        <v>218.63844091622568</v>
      </c>
      <c r="J52" s="22">
        <f t="shared" si="0"/>
        <v>4.4000000000000004</v>
      </c>
      <c r="K52" s="22">
        <f>IF('[1]Indicator Data'!AQ53="No data","x",ROUND(IF('[1]Indicator Data'!AQ53&gt;K$4,10,IF('[1]Indicator Data'!AQ53&lt;K$3,0,10-(K$4-'[1]Indicator Data'!AQ53)/(K$4-K$3)*10)),1))</f>
        <v>6.1</v>
      </c>
      <c r="L52" s="22">
        <f>IF('[1]Indicator Data'!AR53="No data","x",IF('[1]Indicator Data'!AR53=0,0,ROUND(IF('[1]Indicator Data'!AR53&gt;L$4,10,IF('[1]Indicator Data'!AR53&lt;L$3,0,10-(L$4-'[1]Indicator Data'!AR53)/(L$4-L$3)*10)),1)))</f>
        <v>3.5</v>
      </c>
      <c r="M52" s="23">
        <f t="shared" si="11"/>
        <v>4.7</v>
      </c>
      <c r="N52" s="25">
        <f t="shared" si="12"/>
        <v>3.7</v>
      </c>
      <c r="O52" s="26">
        <f>IF(AND('[1]Indicator Data'!BE53="No data",'[1]Indicator Data'!BF53="No data"),0,SUM('[1]Indicator Data'!BE53:BG53)/1000)</f>
        <v>0</v>
      </c>
      <c r="P52" s="22">
        <f t="shared" si="1"/>
        <v>0</v>
      </c>
      <c r="Q52" s="27">
        <f>O52*1000/'[1]Indicator Data'!CA53</f>
        <v>0</v>
      </c>
      <c r="R52" s="22">
        <f t="shared" si="2"/>
        <v>0</v>
      </c>
      <c r="S52" s="28">
        <f t="shared" si="13"/>
        <v>0</v>
      </c>
      <c r="T52" s="22" t="str">
        <f>IF('[1]Indicator Data'!AV53="No data","x",ROUND(IF('[1]Indicator Data'!AV53&gt;T$4,10,IF('[1]Indicator Data'!AV53&lt;T$3,0,10-(T$4-'[1]Indicator Data'!AV53)/(T$4-T$3)*10)),1))</f>
        <v>x</v>
      </c>
      <c r="U52" s="22" t="str">
        <f>IF('[1]Indicator Data'!AW53="No data","x",IF('[1]Indicator Data'!AW53=0,0,ROUND(IF('[1]Indicator Data'!AW53&gt;U$4,10,IF('[1]Indicator Data'!AW53&lt;U$3,0,10-(U$4-'[1]Indicator Data'!AW53)/(U$4-U$3)*10)),1)))</f>
        <v>x</v>
      </c>
      <c r="V52" s="22" t="str">
        <f t="shared" si="14"/>
        <v>x</v>
      </c>
      <c r="W52" s="22">
        <f>IF('[1]Indicator Data'!AU53="No data","x",ROUND(IF('[1]Indicator Data'!AU53&gt;W$4,10,IF('[1]Indicator Data'!AU53&lt;W$3,0,10-(W$4-'[1]Indicator Data'!AU53)/(W$4-W$3)*10)),1))</f>
        <v>0.3</v>
      </c>
      <c r="X52" s="22" t="str">
        <f>IF('[1]Indicator Data'!AX53="No data","x",ROUND(IF('[1]Indicator Data'!AX53&gt;X$4,10,IF('[1]Indicator Data'!AX53&lt;X$3,0,10-(X$4-'[1]Indicator Data'!AX53)/(X$4-X$3)*10)),1))</f>
        <v>x</v>
      </c>
      <c r="Y52" s="27">
        <f>IF('[1]Indicator Data'!AY53="No data","x",IF(('[1]Indicator Data'!AY53/'[1]Indicator Data'!CA53)&gt;1,1,IF('[1]Indicator Data'!AY53&gt;'[1]Indicator Data'!AY53,1,'[1]Indicator Data'!AY53/'[1]Indicator Data'!CA53)))</f>
        <v>1.4807406481365725E-2</v>
      </c>
      <c r="Z52" s="22">
        <f t="shared" si="3"/>
        <v>0.2</v>
      </c>
      <c r="AA52" s="23">
        <f t="shared" si="4"/>
        <v>0.3</v>
      </c>
      <c r="AB52" s="22">
        <f>IF('[1]Indicator Data'!AS53="No data","x",ROUND(IF('[1]Indicator Data'!AS53&gt;AB$4,10,IF('[1]Indicator Data'!AS53&lt;AB$3,0,10-(AB$4-'[1]Indicator Data'!AS53)/(AB$4-AB$3)*10)),1))</f>
        <v>2.7</v>
      </c>
      <c r="AC52" s="22" t="str">
        <f>IF('[1]Indicator Data'!AT53="No data","x",ROUND(IF('[1]Indicator Data'!AT53&gt;AC$4,10,IF('[1]Indicator Data'!AT53&lt;AC$3,0,10-(AC$4-'[1]Indicator Data'!AT53)/(AC$4-AC$3)*10)),1))</f>
        <v>x</v>
      </c>
      <c r="AD52" s="23">
        <f t="shared" si="15"/>
        <v>2.7</v>
      </c>
      <c r="AE52" s="26">
        <f>('[1]Indicator Data'!BD53+'[1]Indicator Data'!BC53*0.5+'[1]Indicator Data'!BB53*0.25)/1000</f>
        <v>0</v>
      </c>
      <c r="AF52" s="29">
        <f>AE52*1000/'[1]Indicator Data'!CA53</f>
        <v>0</v>
      </c>
      <c r="AG52" s="23">
        <f t="shared" si="5"/>
        <v>0</v>
      </c>
      <c r="AH52" s="22">
        <f>IF('[1]Indicator Data'!BH53="No data","x",ROUND(IF('[1]Indicator Data'!BH53&lt;$AH$3,10,IF('[1]Indicator Data'!BH53&gt;$AH$4,0,($AH$4-'[1]Indicator Data'!BH53)/($AH$4-$AH$3)*10)),1))</f>
        <v>4</v>
      </c>
      <c r="AI52" s="22">
        <f>IF('[1]Indicator Data'!BI53="No data","x",ROUND(IF('[1]Indicator Data'!BI53&gt;$AI$4,10,IF('[1]Indicator Data'!BI53&lt;$AI$3,0,10-($AI$4-'[1]Indicator Data'!BI53)/($AI$4-$AI$3)*10)),1))</f>
        <v>0.2</v>
      </c>
      <c r="AJ52" s="23">
        <f t="shared" si="6"/>
        <v>2.1</v>
      </c>
      <c r="AK52" s="28">
        <f t="shared" si="7"/>
        <v>1.3</v>
      </c>
      <c r="AL52" s="30">
        <f t="shared" si="8"/>
        <v>0.7</v>
      </c>
    </row>
    <row r="53" spans="1:38" s="19" customFormat="1" x14ac:dyDescent="0.3">
      <c r="A53" s="20" t="str">
        <f>'[1]Indicator Data'!A54</f>
        <v>Dominican Republic</v>
      </c>
      <c r="B53" s="21">
        <f>ROUND(IF('[1]Indicator Data'!AL54="No data",IF((0.1022*LN('[1]Indicator Data'!BZ54)-0.1711)&gt;B$4,0,IF((0.1022*LN('[1]Indicator Data'!BZ54)-0.1711)&lt;B$3,10,(B$4-(0.1022*LN('[1]Indicator Data'!BZ54)-0.1711))/(B$4-B$3)*10)),IF('[1]Indicator Data'!AL54&gt;B$4,0,IF('[1]Indicator Data'!AL54&lt;B$3,10,(B$4-'[1]Indicator Data'!AL54)/(B$4-B$3)*10))),1)</f>
        <v>2.9</v>
      </c>
      <c r="C53" s="22">
        <f>IF('[1]Indicator Data'!AM54="No data","x",ROUND((IF(LOG('[1]Indicator Data'!AM54*1000)&gt;C$4,10,IF(LOG('[1]Indicator Data'!AM54*1000)&lt;C$3,0,10-(C$4-LOG('[1]Indicator Data'!AM54*1000))/(C$4-C$3)*10))),1))</f>
        <v>4.4000000000000004</v>
      </c>
      <c r="D53" s="23">
        <f t="shared" si="9"/>
        <v>3.7</v>
      </c>
      <c r="E53" s="22">
        <f>IF('[1]Indicator Data'!AZ54="No data","x",ROUND(IF('[1]Indicator Data'!AZ54&gt;E$4,10,IF('[1]Indicator Data'!AZ54&lt;E$3,0,10-(E$4-'[1]Indicator Data'!AZ54)/(E$4-E$3)*10)),1))</f>
        <v>6.1</v>
      </c>
      <c r="F53" s="22">
        <f>IF('[1]Indicator Data'!BA54="No data","x",ROUND(IF('[1]Indicator Data'!BA54&gt;F$4,10,IF('[1]Indicator Data'!BA54&lt;F$3,0,10-(F$4-'[1]Indicator Data'!BA54)/(F$4-F$3)*10)),1))</f>
        <v>4.2</v>
      </c>
      <c r="G53" s="23">
        <f t="shared" si="10"/>
        <v>5.2</v>
      </c>
      <c r="H53" s="24">
        <f>SUM(IF('[1]Indicator Data'!AN54=0,0,'[1]Indicator Data'!AN54),SUM('[1]Indicator Data'!AO54:AP54))</f>
        <v>137.57901000000001</v>
      </c>
      <c r="I53" s="24">
        <f>H53/'[1]Indicator Data'!CA54*1000000</f>
        <v>12.68254309772653</v>
      </c>
      <c r="J53" s="22">
        <f t="shared" si="0"/>
        <v>0.3</v>
      </c>
      <c r="K53" s="22">
        <f>IF('[1]Indicator Data'!AQ54="No data","x",ROUND(IF('[1]Indicator Data'!AQ54&gt;K$4,10,IF('[1]Indicator Data'!AQ54&lt;K$3,0,10-(K$4-'[1]Indicator Data'!AQ54)/(K$4-K$3)*10)),1))</f>
        <v>0.1</v>
      </c>
      <c r="L53" s="22">
        <f>IF('[1]Indicator Data'!AR54="No data","x",IF('[1]Indicator Data'!AR54=0,0,ROUND(IF('[1]Indicator Data'!AR54&gt;L$4,10,IF('[1]Indicator Data'!AR54&lt;L$3,0,10-(L$4-'[1]Indicator Data'!AR54)/(L$4-L$3)*10)),1)))</f>
        <v>3.5</v>
      </c>
      <c r="M53" s="23">
        <f t="shared" si="11"/>
        <v>1.3</v>
      </c>
      <c r="N53" s="25">
        <f t="shared" si="12"/>
        <v>3.5</v>
      </c>
      <c r="O53" s="26">
        <f>IF(AND('[1]Indicator Data'!BE54="No data",'[1]Indicator Data'!BF54="No data"),0,SUM('[1]Indicator Data'!BE54:BG54)/1000)</f>
        <v>114.84699999999999</v>
      </c>
      <c r="P53" s="22">
        <f t="shared" si="1"/>
        <v>6.9</v>
      </c>
      <c r="Q53" s="27">
        <f>O53*1000/'[1]Indicator Data'!CA54</f>
        <v>1.0587022156538258E-2</v>
      </c>
      <c r="R53" s="22">
        <f t="shared" si="2"/>
        <v>5.7</v>
      </c>
      <c r="S53" s="28">
        <f t="shared" si="13"/>
        <v>6.3</v>
      </c>
      <c r="T53" s="22">
        <f>IF('[1]Indicator Data'!AV54="No data","x",ROUND(IF('[1]Indicator Data'!AV54&gt;T$4,10,IF('[1]Indicator Data'!AV54&lt;T$3,0,10-(T$4-'[1]Indicator Data'!AV54)/(T$4-T$3)*10)),1))</f>
        <v>1.8</v>
      </c>
      <c r="U53" s="22">
        <f>IF('[1]Indicator Data'!AW54="No data","x",IF('[1]Indicator Data'!AW54=0,0,ROUND(IF('[1]Indicator Data'!AW54&gt;U$4,10,IF('[1]Indicator Data'!AW54&lt;U$3,0,10-(U$4-'[1]Indicator Data'!AW54)/(U$4-U$3)*10)),1)))</f>
        <v>1.5</v>
      </c>
      <c r="V53" s="22">
        <f t="shared" si="14"/>
        <v>1.65</v>
      </c>
      <c r="W53" s="22">
        <f>IF('[1]Indicator Data'!AU54="No data","x",ROUND(IF('[1]Indicator Data'!AU54&gt;W$4,10,IF('[1]Indicator Data'!AU54&lt;W$3,0,10-(W$4-'[1]Indicator Data'!AU54)/(W$4-W$3)*10)),1))</f>
        <v>0.8</v>
      </c>
      <c r="X53" s="22">
        <f>IF('[1]Indicator Data'!AX54="No data","x",ROUND(IF('[1]Indicator Data'!AX54&gt;X$4,10,IF('[1]Indicator Data'!AX54&lt;X$3,0,10-(X$4-'[1]Indicator Data'!AX54)/(X$4-X$3)*10)),1))</f>
        <v>0</v>
      </c>
      <c r="Y53" s="27">
        <f>IF('[1]Indicator Data'!AY54="No data","x",IF(('[1]Indicator Data'!AY54/'[1]Indicator Data'!CA54)&gt;1,1,IF('[1]Indicator Data'!AY54&gt;'[1]Indicator Data'!AY54,1,'[1]Indicator Data'!AY54/'[1]Indicator Data'!CA54)))</f>
        <v>0.25345071269067276</v>
      </c>
      <c r="Z53" s="22">
        <f t="shared" si="3"/>
        <v>2.8</v>
      </c>
      <c r="AA53" s="23">
        <f t="shared" si="4"/>
        <v>1.3</v>
      </c>
      <c r="AB53" s="22">
        <f>IF('[1]Indicator Data'!AS54="No data","x",ROUND(IF('[1]Indicator Data'!AS54&gt;AB$4,10,IF('[1]Indicator Data'!AS54&lt;AB$3,0,10-(AB$4-'[1]Indicator Data'!AS54)/(AB$4-AB$3)*10)),1))</f>
        <v>2.2000000000000002</v>
      </c>
      <c r="AC53" s="22">
        <f>IF('[1]Indicator Data'!AT54="No data","x",ROUND(IF('[1]Indicator Data'!AT54&gt;AC$4,10,IF('[1]Indicator Data'!AT54&lt;AC$3,0,10-(AC$4-'[1]Indicator Data'!AT54)/(AC$4-AC$3)*10)),1))</f>
        <v>0.9</v>
      </c>
      <c r="AD53" s="23">
        <f t="shared" si="15"/>
        <v>1.6</v>
      </c>
      <c r="AE53" s="26">
        <f>('[1]Indicator Data'!BD54+'[1]Indicator Data'!BC54*0.5+'[1]Indicator Data'!BB54*0.25)/1000</f>
        <v>12.177250000000001</v>
      </c>
      <c r="AF53" s="29">
        <f>AE53*1000/'[1]Indicator Data'!CA54</f>
        <v>1.1225440416876846E-3</v>
      </c>
      <c r="AG53" s="23">
        <f t="shared" si="5"/>
        <v>0.1</v>
      </c>
      <c r="AH53" s="22">
        <f>IF('[1]Indicator Data'!BH54="No data","x",ROUND(IF('[1]Indicator Data'!BH54&lt;$AH$3,10,IF('[1]Indicator Data'!BH54&gt;$AH$4,0,($AH$4-'[1]Indicator Data'!BH54)/($AH$4-$AH$3)*10)),1))</f>
        <v>3.9</v>
      </c>
      <c r="AI53" s="22">
        <f>IF('[1]Indicator Data'!BI54="No data","x",ROUND(IF('[1]Indicator Data'!BI54&gt;$AI$4,10,IF('[1]Indicator Data'!BI54&lt;$AI$3,0,10-($AI$4-'[1]Indicator Data'!BI54)/($AI$4-$AI$3)*10)),1))</f>
        <v>1.1000000000000001</v>
      </c>
      <c r="AJ53" s="23">
        <f t="shared" si="6"/>
        <v>2.5</v>
      </c>
      <c r="AK53" s="28">
        <f t="shared" si="7"/>
        <v>1.4</v>
      </c>
      <c r="AL53" s="30">
        <f t="shared" si="8"/>
        <v>4.3</v>
      </c>
    </row>
    <row r="54" spans="1:38" s="19" customFormat="1" x14ac:dyDescent="0.3">
      <c r="A54" s="20" t="str">
        <f>'[1]Indicator Data'!A55</f>
        <v>Ecuador</v>
      </c>
      <c r="B54" s="21">
        <f>ROUND(IF('[1]Indicator Data'!AL55="No data",IF((0.1022*LN('[1]Indicator Data'!BZ55)-0.1711)&gt;B$4,0,IF((0.1022*LN('[1]Indicator Data'!BZ55)-0.1711)&lt;B$3,10,(B$4-(0.1022*LN('[1]Indicator Data'!BZ55)-0.1711))/(B$4-B$3)*10)),IF('[1]Indicator Data'!AL55&gt;B$4,0,IF('[1]Indicator Data'!AL55&lt;B$3,10,(B$4-'[1]Indicator Data'!AL55)/(B$4-B$3)*10))),1)</f>
        <v>2.8</v>
      </c>
      <c r="C54" s="22">
        <f>IF('[1]Indicator Data'!AM55="No data","x",ROUND((IF(LOG('[1]Indicator Data'!AM55*1000)&gt;C$4,10,IF(LOG('[1]Indicator Data'!AM55*1000)&lt;C$3,0,10-(C$4-LOG('[1]Indicator Data'!AM55*1000))/(C$4-C$3)*10))),1))</f>
        <v>4.5999999999999996</v>
      </c>
      <c r="D54" s="23">
        <f t="shared" si="9"/>
        <v>3.8</v>
      </c>
      <c r="E54" s="22">
        <f>IF('[1]Indicator Data'!AZ55="No data","x",ROUND(IF('[1]Indicator Data'!AZ55&gt;E$4,10,IF('[1]Indicator Data'!AZ55&lt;E$3,0,10-(E$4-'[1]Indicator Data'!AZ55)/(E$4-E$3)*10)),1))</f>
        <v>5.0999999999999996</v>
      </c>
      <c r="F54" s="22">
        <f>IF('[1]Indicator Data'!BA55="No data","x",ROUND(IF('[1]Indicator Data'!BA55&gt;F$4,10,IF('[1]Indicator Data'!BA55&lt;F$3,0,10-(F$4-'[1]Indicator Data'!BA55)/(F$4-F$3)*10)),1))</f>
        <v>5.2</v>
      </c>
      <c r="G54" s="23">
        <f t="shared" si="10"/>
        <v>5.2</v>
      </c>
      <c r="H54" s="24">
        <f>SUM(IF('[1]Indicator Data'!AN55=0,0,'[1]Indicator Data'!AN55),SUM('[1]Indicator Data'!AO55:AP55))</f>
        <v>830.702629</v>
      </c>
      <c r="I54" s="24">
        <f>H54/'[1]Indicator Data'!CA55*1000000</f>
        <v>47.08381816986396</v>
      </c>
      <c r="J54" s="22">
        <f t="shared" si="0"/>
        <v>0.9</v>
      </c>
      <c r="K54" s="22">
        <f>IF('[1]Indicator Data'!AQ55="No data","x",ROUND(IF('[1]Indicator Data'!AQ55&gt;K$4,10,IF('[1]Indicator Data'!AQ55&lt;K$3,0,10-(K$4-'[1]Indicator Data'!AQ55)/(K$4-K$3)*10)),1))</f>
        <v>0.3</v>
      </c>
      <c r="L54" s="22">
        <f>IF('[1]Indicator Data'!AR55="No data","x",IF('[1]Indicator Data'!AR55=0,0,ROUND(IF('[1]Indicator Data'!AR55&gt;L$4,10,IF('[1]Indicator Data'!AR55&lt;L$3,0,10-(L$4-'[1]Indicator Data'!AR55)/(L$4-L$3)*10)),1)))</f>
        <v>1.1000000000000001</v>
      </c>
      <c r="M54" s="23">
        <f t="shared" si="11"/>
        <v>0.8</v>
      </c>
      <c r="N54" s="25">
        <f t="shared" si="12"/>
        <v>3.4</v>
      </c>
      <c r="O54" s="26">
        <f>IF(AND('[1]Indicator Data'!BE55="No data",'[1]Indicator Data'!BF55="No data"),0,SUM('[1]Indicator Data'!BE55:BG55)/1000)</f>
        <v>532.42999999999995</v>
      </c>
      <c r="P54" s="22">
        <f t="shared" si="1"/>
        <v>9.1</v>
      </c>
      <c r="Q54" s="27">
        <f>O54*1000/'[1]Indicator Data'!CA55</f>
        <v>3.0177871639046741E-2</v>
      </c>
      <c r="R54" s="22">
        <f t="shared" si="2"/>
        <v>7.4</v>
      </c>
      <c r="S54" s="28">
        <f t="shared" si="13"/>
        <v>8.3000000000000007</v>
      </c>
      <c r="T54" s="22">
        <f>IF('[1]Indicator Data'!AV55="No data","x",ROUND(IF('[1]Indicator Data'!AV55&gt;T$4,10,IF('[1]Indicator Data'!AV55&lt;T$3,0,10-(T$4-'[1]Indicator Data'!AV55)/(T$4-T$3)*10)),1))</f>
        <v>0.8</v>
      </c>
      <c r="U54" s="22">
        <f>IF('[1]Indicator Data'!AW55="No data","x",IF('[1]Indicator Data'!AW55=0,0,ROUND(IF('[1]Indicator Data'!AW55&gt;U$4,10,IF('[1]Indicator Data'!AW55&lt;U$3,0,10-(U$4-'[1]Indicator Data'!AW55)/(U$4-U$3)*10)),1)))</f>
        <v>0.8</v>
      </c>
      <c r="V54" s="22">
        <f t="shared" si="14"/>
        <v>0.8</v>
      </c>
      <c r="W54" s="22">
        <f>IF('[1]Indicator Data'!AU55="No data","x",ROUND(IF('[1]Indicator Data'!AU55&gt;W$4,10,IF('[1]Indicator Data'!AU55&lt;W$3,0,10-(W$4-'[1]Indicator Data'!AU55)/(W$4-W$3)*10)),1))</f>
        <v>0.8</v>
      </c>
      <c r="X54" s="22">
        <f>IF('[1]Indicator Data'!AX55="No data","x",ROUND(IF('[1]Indicator Data'!AX55&gt;X$4,10,IF('[1]Indicator Data'!AX55&lt;X$3,0,10-(X$4-'[1]Indicator Data'!AX55)/(X$4-X$3)*10)),1))</f>
        <v>0.1</v>
      </c>
      <c r="Y54" s="27">
        <f>IF('[1]Indicator Data'!AY55="No data","x",IF(('[1]Indicator Data'!AY55/'[1]Indicator Data'!CA55)&gt;1,1,IF('[1]Indicator Data'!AY55&gt;'[1]Indicator Data'!AY55,1,'[1]Indicator Data'!AY55/'[1]Indicator Data'!CA55)))</f>
        <v>5.4457673442135323E-4</v>
      </c>
      <c r="Z54" s="22">
        <f t="shared" si="3"/>
        <v>0</v>
      </c>
      <c r="AA54" s="23">
        <f t="shared" si="4"/>
        <v>0.4</v>
      </c>
      <c r="AB54" s="22">
        <f>IF('[1]Indicator Data'!AS55="No data","x",ROUND(IF('[1]Indicator Data'!AS55&gt;AB$4,10,IF('[1]Indicator Data'!AS55&lt;AB$3,0,10-(AB$4-'[1]Indicator Data'!AS55)/(AB$4-AB$3)*10)),1))</f>
        <v>1.1000000000000001</v>
      </c>
      <c r="AC54" s="22">
        <f>IF('[1]Indicator Data'!AT55="No data","x",ROUND(IF('[1]Indicator Data'!AT55&gt;AC$4,10,IF('[1]Indicator Data'!AT55&lt;AC$3,0,10-(AC$4-'[1]Indicator Data'!AT55)/(AC$4-AC$3)*10)),1))</f>
        <v>1.1000000000000001</v>
      </c>
      <c r="AD54" s="23">
        <f t="shared" si="15"/>
        <v>1.1000000000000001</v>
      </c>
      <c r="AE54" s="26">
        <f>('[1]Indicator Data'!BD55+'[1]Indicator Data'!BC55*0.5+'[1]Indicator Data'!BB55*0.25)/1000</f>
        <v>161.96475000000001</v>
      </c>
      <c r="AF54" s="29">
        <f>AE54*1000/'[1]Indicator Data'!CA55</f>
        <v>9.1800827067413469E-3</v>
      </c>
      <c r="AG54" s="23">
        <f t="shared" si="5"/>
        <v>0.9</v>
      </c>
      <c r="AH54" s="22">
        <f>IF('[1]Indicator Data'!BH55="No data","x",ROUND(IF('[1]Indicator Data'!BH55&lt;$AH$3,10,IF('[1]Indicator Data'!BH55&gt;$AH$4,0,($AH$4-'[1]Indicator Data'!BH55)/($AH$4-$AH$3)*10)),1))</f>
        <v>5.0999999999999996</v>
      </c>
      <c r="AI54" s="22">
        <f>IF('[1]Indicator Data'!BI55="No data","x",ROUND(IF('[1]Indicator Data'!BI55&gt;$AI$4,10,IF('[1]Indicator Data'!BI55&lt;$AI$3,0,10-($AI$4-'[1]Indicator Data'!BI55)/($AI$4-$AI$3)*10)),1))</f>
        <v>2.5</v>
      </c>
      <c r="AJ54" s="23">
        <f t="shared" si="6"/>
        <v>3.8</v>
      </c>
      <c r="AK54" s="28">
        <f t="shared" si="7"/>
        <v>1.7</v>
      </c>
      <c r="AL54" s="30">
        <f t="shared" si="8"/>
        <v>6</v>
      </c>
    </row>
    <row r="55" spans="1:38" s="19" customFormat="1" x14ac:dyDescent="0.3">
      <c r="A55" s="20" t="str">
        <f>'[1]Indicator Data'!A56</f>
        <v>Egypt</v>
      </c>
      <c r="B55" s="21">
        <f>ROUND(IF('[1]Indicator Data'!AL56="No data",IF((0.1022*LN('[1]Indicator Data'!BZ56)-0.1711)&gt;B$4,0,IF((0.1022*LN('[1]Indicator Data'!BZ56)-0.1711)&lt;B$3,10,(B$4-(0.1022*LN('[1]Indicator Data'!BZ56)-0.1711))/(B$4-B$3)*10)),IF('[1]Indicator Data'!AL56&gt;B$4,0,IF('[1]Indicator Data'!AL56&lt;B$3,10,(B$4-'[1]Indicator Data'!AL56)/(B$4-B$3)*10))),1)</f>
        <v>3.9</v>
      </c>
      <c r="C55" s="22">
        <f>IF('[1]Indicator Data'!AM56="No data","x",ROUND((IF(LOG('[1]Indicator Data'!AM56*1000)&gt;C$4,10,IF(LOG('[1]Indicator Data'!AM56*1000)&lt;C$3,0,10-(C$4-LOG('[1]Indicator Data'!AM56*1000))/(C$4-C$3)*10))),1))</f>
        <v>4.8</v>
      </c>
      <c r="D55" s="23">
        <f t="shared" si="9"/>
        <v>4.4000000000000004</v>
      </c>
      <c r="E55" s="22">
        <f>IF('[1]Indicator Data'!AZ56="No data","x",ROUND(IF('[1]Indicator Data'!AZ56&gt;E$4,10,IF('[1]Indicator Data'!AZ56&lt;E$3,0,10-(E$4-'[1]Indicator Data'!AZ56)/(E$4-E$3)*10)),1))</f>
        <v>6</v>
      </c>
      <c r="F55" s="22">
        <f>IF('[1]Indicator Data'!BA56="No data","x",ROUND(IF('[1]Indicator Data'!BA56&gt;F$4,10,IF('[1]Indicator Data'!BA56&lt;F$3,0,10-(F$4-'[1]Indicator Data'!BA56)/(F$4-F$3)*10)),1))</f>
        <v>1.6</v>
      </c>
      <c r="G55" s="23">
        <f t="shared" si="10"/>
        <v>3.8</v>
      </c>
      <c r="H55" s="24">
        <f>SUM(IF('[1]Indicator Data'!AN56=0,0,'[1]Indicator Data'!AN56),SUM('[1]Indicator Data'!AO56:AP56))</f>
        <v>1232.456584</v>
      </c>
      <c r="I55" s="24">
        <f>H55/'[1]Indicator Data'!CA56*1000000</f>
        <v>12.04342379365813</v>
      </c>
      <c r="J55" s="22">
        <f t="shared" si="0"/>
        <v>0.2</v>
      </c>
      <c r="K55" s="22">
        <f>IF('[1]Indicator Data'!AQ56="No data","x",ROUND(IF('[1]Indicator Data'!AQ56&gt;K$4,10,IF('[1]Indicator Data'!AQ56&lt;K$3,0,10-(K$4-'[1]Indicator Data'!AQ56)/(K$4-K$3)*10)),1))</f>
        <v>0.4</v>
      </c>
      <c r="L55" s="22">
        <f>IF('[1]Indicator Data'!AR56="No data","x",IF('[1]Indicator Data'!AR56=0,0,ROUND(IF('[1]Indicator Data'!AR56&gt;L$4,10,IF('[1]Indicator Data'!AR56&lt;L$3,0,10-(L$4-'[1]Indicator Data'!AR56)/(L$4-L$3)*10)),1)))</f>
        <v>2.7</v>
      </c>
      <c r="M55" s="23">
        <f t="shared" si="11"/>
        <v>1.1000000000000001</v>
      </c>
      <c r="N55" s="25">
        <f t="shared" si="12"/>
        <v>3.4</v>
      </c>
      <c r="O55" s="26">
        <f>IF(AND('[1]Indicator Data'!BE56="No data",'[1]Indicator Data'!BF56="No data"),0,SUM('[1]Indicator Data'!BE56:BG56)/1000)</f>
        <v>335.49799999999999</v>
      </c>
      <c r="P55" s="22">
        <f t="shared" si="1"/>
        <v>8.4</v>
      </c>
      <c r="Q55" s="27">
        <f>O55*1000/'[1]Indicator Data'!CA56</f>
        <v>3.2784478158337424E-3</v>
      </c>
      <c r="R55" s="22">
        <f t="shared" si="2"/>
        <v>4.3</v>
      </c>
      <c r="S55" s="28">
        <f t="shared" si="13"/>
        <v>6.4</v>
      </c>
      <c r="T55" s="22">
        <f>IF('[1]Indicator Data'!AV56="No data","x",ROUND(IF('[1]Indicator Data'!AV56&gt;T$4,10,IF('[1]Indicator Data'!AV56&lt;T$3,0,10-(T$4-'[1]Indicator Data'!AV56)/(T$4-T$3)*10)),1))</f>
        <v>0.2</v>
      </c>
      <c r="U55" s="22">
        <f>IF('[1]Indicator Data'!AW56="No data","x",IF('[1]Indicator Data'!AW56=0,0,ROUND(IF('[1]Indicator Data'!AW56&gt;U$4,10,IF('[1]Indicator Data'!AW56&lt;U$3,0,10-(U$4-'[1]Indicator Data'!AW56)/(U$4-U$3)*10)),1)))</f>
        <v>0.3</v>
      </c>
      <c r="V55" s="22">
        <f t="shared" si="14"/>
        <v>0.25</v>
      </c>
      <c r="W55" s="22">
        <f>IF('[1]Indicator Data'!AU56="No data","x",ROUND(IF('[1]Indicator Data'!AU56&gt;W$4,10,IF('[1]Indicator Data'!AU56&lt;W$3,0,10-(W$4-'[1]Indicator Data'!AU56)/(W$4-W$3)*10)),1))</f>
        <v>0.2</v>
      </c>
      <c r="X55" s="22" t="str">
        <f>IF('[1]Indicator Data'!AX56="No data","x",ROUND(IF('[1]Indicator Data'!AX56&gt;X$4,10,IF('[1]Indicator Data'!AX56&lt;X$3,0,10-(X$4-'[1]Indicator Data'!AX56)/(X$4-X$3)*10)),1))</f>
        <v>x</v>
      </c>
      <c r="Y55" s="27">
        <f>IF('[1]Indicator Data'!AY56="No data","x",IF(('[1]Indicator Data'!AY56/'[1]Indicator Data'!CA56)&gt;1,1,IF('[1]Indicator Data'!AY56&gt;'[1]Indicator Data'!AY56,1,'[1]Indicator Data'!AY56/'[1]Indicator Data'!CA56)))</f>
        <v>6.7371390244979498E-2</v>
      </c>
      <c r="Z55" s="22">
        <f t="shared" si="3"/>
        <v>0.7</v>
      </c>
      <c r="AA55" s="23">
        <f t="shared" si="4"/>
        <v>0.4</v>
      </c>
      <c r="AB55" s="22">
        <f>IF('[1]Indicator Data'!AS56="No data","x",ROUND(IF('[1]Indicator Data'!AS56&gt;AB$4,10,IF('[1]Indicator Data'!AS56&lt;AB$3,0,10-(AB$4-'[1]Indicator Data'!AS56)/(AB$4-AB$3)*10)),1))</f>
        <v>1.6</v>
      </c>
      <c r="AC55" s="22">
        <f>IF('[1]Indicator Data'!AT56="No data","x",ROUND(IF('[1]Indicator Data'!AT56&gt;AC$4,10,IF('[1]Indicator Data'!AT56&lt;AC$3,0,10-(AC$4-'[1]Indicator Data'!AT56)/(AC$4-AC$3)*10)),1))</f>
        <v>1.6</v>
      </c>
      <c r="AD55" s="23">
        <f t="shared" si="15"/>
        <v>1.6</v>
      </c>
      <c r="AE55" s="26">
        <f>('[1]Indicator Data'!BD56+'[1]Indicator Data'!BC56*0.5+'[1]Indicator Data'!BB56*0.25)/1000</f>
        <v>10.199999999999999</v>
      </c>
      <c r="AF55" s="29">
        <f>AE55*1000/'[1]Indicator Data'!CA56</f>
        <v>9.9673225239805234E-5</v>
      </c>
      <c r="AG55" s="23">
        <f t="shared" si="5"/>
        <v>0</v>
      </c>
      <c r="AH55" s="22">
        <f>IF('[1]Indicator Data'!BH56="No data","x",ROUND(IF('[1]Indicator Data'!BH56&lt;$AH$3,10,IF('[1]Indicator Data'!BH56&gt;$AH$4,0,($AH$4-'[1]Indicator Data'!BH56)/($AH$4-$AH$3)*10)),1))</f>
        <v>1.2</v>
      </c>
      <c r="AI55" s="22">
        <f>IF('[1]Indicator Data'!BI56="No data","x",ROUND(IF('[1]Indicator Data'!BI56&gt;$AI$4,10,IF('[1]Indicator Data'!BI56&lt;$AI$3,0,10-($AI$4-'[1]Indicator Data'!BI56)/($AI$4-$AI$3)*10)),1))</f>
        <v>0.1</v>
      </c>
      <c r="AJ55" s="23">
        <f t="shared" si="6"/>
        <v>0.7</v>
      </c>
      <c r="AK55" s="28">
        <f t="shared" si="7"/>
        <v>0.7</v>
      </c>
      <c r="AL55" s="30">
        <f t="shared" si="8"/>
        <v>4.0999999999999996</v>
      </c>
    </row>
    <row r="56" spans="1:38" s="19" customFormat="1" x14ac:dyDescent="0.3">
      <c r="A56" s="20" t="str">
        <f>'[1]Indicator Data'!A57</f>
        <v>El Salvador</v>
      </c>
      <c r="B56" s="21">
        <f>ROUND(IF('[1]Indicator Data'!AL57="No data",IF((0.1022*LN('[1]Indicator Data'!BZ57)-0.1711)&gt;B$4,0,IF((0.1022*LN('[1]Indicator Data'!BZ57)-0.1711)&lt;B$3,10,(B$4-(0.1022*LN('[1]Indicator Data'!BZ57)-0.1711))/(B$4-B$3)*10)),IF('[1]Indicator Data'!AL57&gt;B$4,0,IF('[1]Indicator Data'!AL57&lt;B$3,10,(B$4-'[1]Indicator Data'!AL57)/(B$4-B$3)*10))),1)</f>
        <v>4.5</v>
      </c>
      <c r="C56" s="22">
        <f>IF('[1]Indicator Data'!AM57="No data","x",ROUND((IF(LOG('[1]Indicator Data'!AM57*1000)&gt;C$4,10,IF(LOG('[1]Indicator Data'!AM57*1000)&lt;C$3,0,10-(C$4-LOG('[1]Indicator Data'!AM57*1000))/(C$4-C$3)*10))),1))</f>
        <v>5.6</v>
      </c>
      <c r="D56" s="23">
        <f t="shared" si="9"/>
        <v>5.0999999999999996</v>
      </c>
      <c r="E56" s="22">
        <f>IF('[1]Indicator Data'!AZ57="No data","x",ROUND(IF('[1]Indicator Data'!AZ57&gt;E$4,10,IF('[1]Indicator Data'!AZ57&lt;E$3,0,10-(E$4-'[1]Indicator Data'!AZ57)/(E$4-E$3)*10)),1))</f>
        <v>5.0999999999999996</v>
      </c>
      <c r="F56" s="22">
        <f>IF('[1]Indicator Data'!BA57="No data","x",ROUND(IF('[1]Indicator Data'!BA57&gt;F$4,10,IF('[1]Indicator Data'!BA57&lt;F$3,0,10-(F$4-'[1]Indicator Data'!BA57)/(F$4-F$3)*10)),1))</f>
        <v>3.4</v>
      </c>
      <c r="G56" s="23">
        <f t="shared" si="10"/>
        <v>4.3</v>
      </c>
      <c r="H56" s="24">
        <f>SUM(IF('[1]Indicator Data'!AN57=0,0,'[1]Indicator Data'!AN57),SUM('[1]Indicator Data'!AO57:AP57))</f>
        <v>531.55293999999992</v>
      </c>
      <c r="I56" s="24">
        <f>H56/'[1]Indicator Data'!CA57*1000000</f>
        <v>81.951351800537779</v>
      </c>
      <c r="J56" s="22">
        <f t="shared" si="0"/>
        <v>1.6</v>
      </c>
      <c r="K56" s="22">
        <f>IF('[1]Indicator Data'!AQ57="No data","x",ROUND(IF('[1]Indicator Data'!AQ57&gt;K$4,10,IF('[1]Indicator Data'!AQ57&lt;K$3,0,10-(K$4-'[1]Indicator Data'!AQ57)/(K$4-K$3)*10)),1))</f>
        <v>0.8</v>
      </c>
      <c r="L56" s="22">
        <f>IF('[1]Indicator Data'!AR57="No data","x",IF('[1]Indicator Data'!AR57=0,0,ROUND(IF('[1]Indicator Data'!AR57&gt;L$4,10,IF('[1]Indicator Data'!AR57&lt;L$3,0,10-(L$4-'[1]Indicator Data'!AR57)/(L$4-L$3)*10)),1)))</f>
        <v>8</v>
      </c>
      <c r="M56" s="23">
        <f t="shared" si="11"/>
        <v>3.5</v>
      </c>
      <c r="N56" s="25">
        <f t="shared" si="12"/>
        <v>4.5</v>
      </c>
      <c r="O56" s="26">
        <f>IF(AND('[1]Indicator Data'!BE57="No data",'[1]Indicator Data'!BF57="No data"),0,SUM('[1]Indicator Data'!BE57:BG57)/1000)</f>
        <v>71.620999999999995</v>
      </c>
      <c r="P56" s="22">
        <f t="shared" si="1"/>
        <v>6.2</v>
      </c>
      <c r="Q56" s="27">
        <f>O56*1000/'[1]Indicator Data'!CA57</f>
        <v>1.1042056821859205E-2</v>
      </c>
      <c r="R56" s="22">
        <f t="shared" si="2"/>
        <v>5.8</v>
      </c>
      <c r="S56" s="28">
        <f t="shared" si="13"/>
        <v>6</v>
      </c>
      <c r="T56" s="22">
        <f>IF('[1]Indicator Data'!AV57="No data","x",ROUND(IF('[1]Indicator Data'!AV57&gt;T$4,10,IF('[1]Indicator Data'!AV57&lt;T$3,0,10-(T$4-'[1]Indicator Data'!AV57)/(T$4-T$3)*10)),1))</f>
        <v>1</v>
      </c>
      <c r="U56" s="22">
        <f>IF('[1]Indicator Data'!AW57="No data","x",IF('[1]Indicator Data'!AW57=0,0,ROUND(IF('[1]Indicator Data'!AW57&gt;U$4,10,IF('[1]Indicator Data'!AW57&lt;U$3,0,10-(U$4-'[1]Indicator Data'!AW57)/(U$4-U$3)*10)),1)))</f>
        <v>0.8</v>
      </c>
      <c r="V56" s="22">
        <f t="shared" si="14"/>
        <v>0.9</v>
      </c>
      <c r="W56" s="22">
        <f>IF('[1]Indicator Data'!AU57="No data","x",ROUND(IF('[1]Indicator Data'!AU57&gt;W$4,10,IF('[1]Indicator Data'!AU57&lt;W$3,0,10-(W$4-'[1]Indicator Data'!AU57)/(W$4-W$3)*10)),1))</f>
        <v>1.1000000000000001</v>
      </c>
      <c r="X56" s="22" t="str">
        <f>IF('[1]Indicator Data'!AX57="No data","x",ROUND(IF('[1]Indicator Data'!AX57&gt;X$4,10,IF('[1]Indicator Data'!AX57&lt;X$3,0,10-(X$4-'[1]Indicator Data'!AX57)/(X$4-X$3)*10)),1))</f>
        <v>x</v>
      </c>
      <c r="Y56" s="27">
        <f>IF('[1]Indicator Data'!AY57="No data","x",IF(('[1]Indicator Data'!AY57/'[1]Indicator Data'!CA57)&gt;1,1,IF('[1]Indicator Data'!AY57&gt;'[1]Indicator Data'!AY57,1,'[1]Indicator Data'!AY57/'[1]Indicator Data'!CA57)))</f>
        <v>0.22258684243673607</v>
      </c>
      <c r="Z56" s="22">
        <f t="shared" si="3"/>
        <v>2.5</v>
      </c>
      <c r="AA56" s="23">
        <f t="shared" si="4"/>
        <v>1.5</v>
      </c>
      <c r="AB56" s="22">
        <f>IF('[1]Indicator Data'!AS57="No data","x",ROUND(IF('[1]Indicator Data'!AS57&gt;AB$4,10,IF('[1]Indicator Data'!AS57&lt;AB$3,0,10-(AB$4-'[1]Indicator Data'!AS57)/(AB$4-AB$3)*10)),1))</f>
        <v>1</v>
      </c>
      <c r="AC56" s="22">
        <f>IF('[1]Indicator Data'!AT57="No data","x",ROUND(IF('[1]Indicator Data'!AT57&gt;AC$4,10,IF('[1]Indicator Data'!AT57&lt;AC$3,0,10-(AC$4-'[1]Indicator Data'!AT57)/(AC$4-AC$3)*10)),1))</f>
        <v>1.1000000000000001</v>
      </c>
      <c r="AD56" s="23">
        <f t="shared" si="15"/>
        <v>1.1000000000000001</v>
      </c>
      <c r="AE56" s="26">
        <f>('[1]Indicator Data'!BD57+'[1]Indicator Data'!BC57*0.5+'[1]Indicator Data'!BB57*0.25)/1000</f>
        <v>79.365750000000006</v>
      </c>
      <c r="AF56" s="29">
        <f>AE56*1000/'[1]Indicator Data'!CA57</f>
        <v>1.2236091665984449E-2</v>
      </c>
      <c r="AG56" s="23">
        <f t="shared" si="5"/>
        <v>1.2</v>
      </c>
      <c r="AH56" s="22">
        <f>IF('[1]Indicator Data'!BH57="No data","x",ROUND(IF('[1]Indicator Data'!BH57&lt;$AH$3,10,IF('[1]Indicator Data'!BH57&gt;$AH$4,0,($AH$4-'[1]Indicator Data'!BH57)/($AH$4-$AH$3)*10)),1))</f>
        <v>4.3</v>
      </c>
      <c r="AI56" s="22">
        <f>IF('[1]Indicator Data'!BI57="No data","x",ROUND(IF('[1]Indicator Data'!BI57&gt;$AI$4,10,IF('[1]Indicator Data'!BI57&lt;$AI$3,0,10-($AI$4-'[1]Indicator Data'!BI57)/($AI$4-$AI$3)*10)),1))</f>
        <v>1.2</v>
      </c>
      <c r="AJ56" s="23">
        <f t="shared" si="6"/>
        <v>2.8</v>
      </c>
      <c r="AK56" s="28">
        <f t="shared" si="7"/>
        <v>1.7</v>
      </c>
      <c r="AL56" s="30">
        <f t="shared" si="8"/>
        <v>4.2</v>
      </c>
    </row>
    <row r="57" spans="1:38" s="19" customFormat="1" x14ac:dyDescent="0.3">
      <c r="A57" s="20" t="str">
        <f>'[1]Indicator Data'!A58</f>
        <v>Equatorial Guinea</v>
      </c>
      <c r="B57" s="21">
        <f>ROUND(IF('[1]Indicator Data'!AL58="No data",IF((0.1022*LN('[1]Indicator Data'!BZ58)-0.1711)&gt;B$4,0,IF((0.1022*LN('[1]Indicator Data'!BZ58)-0.1711)&lt;B$3,10,(B$4-(0.1022*LN('[1]Indicator Data'!BZ58)-0.1711))/(B$4-B$3)*10)),IF('[1]Indicator Data'!AL58&gt;B$4,0,IF('[1]Indicator Data'!AL58&lt;B$3,10,(B$4-'[1]Indicator Data'!AL58)/(B$4-B$3)*10))),1)</f>
        <v>6.2</v>
      </c>
      <c r="C57" s="22" t="str">
        <f>IF('[1]Indicator Data'!AM58="No data","x",ROUND((IF(LOG('[1]Indicator Data'!AM58*1000)&gt;C$4,10,IF(LOG('[1]Indicator Data'!AM58*1000)&lt;C$3,0,10-(C$4-LOG('[1]Indicator Data'!AM58*1000))/(C$4-C$3)*10))),1))</f>
        <v>x</v>
      </c>
      <c r="D57" s="23">
        <f t="shared" si="9"/>
        <v>6.2</v>
      </c>
      <c r="E57" s="22" t="str">
        <f>IF('[1]Indicator Data'!AZ58="No data","x",ROUND(IF('[1]Indicator Data'!AZ58&gt;E$4,10,IF('[1]Indicator Data'!AZ58&lt;E$3,0,10-(E$4-'[1]Indicator Data'!AZ58)/(E$4-E$3)*10)),1))</f>
        <v>x</v>
      </c>
      <c r="F57" s="22" t="str">
        <f>IF('[1]Indicator Data'!BA58="No data","x",ROUND(IF('[1]Indicator Data'!BA58&gt;F$4,10,IF('[1]Indicator Data'!BA58&lt;F$3,0,10-(F$4-'[1]Indicator Data'!BA58)/(F$4-F$3)*10)),1))</f>
        <v>x</v>
      </c>
      <c r="G57" s="23" t="str">
        <f t="shared" si="10"/>
        <v>x</v>
      </c>
      <c r="H57" s="24">
        <f>SUM(IF('[1]Indicator Data'!AN58=0,0,'[1]Indicator Data'!AN58),SUM('[1]Indicator Data'!AO58:AP58))</f>
        <v>13.060344000000001</v>
      </c>
      <c r="I57" s="24">
        <f>H57/'[1]Indicator Data'!CA58*1000000</f>
        <v>9.3089690909026128</v>
      </c>
      <c r="J57" s="22">
        <f t="shared" si="0"/>
        <v>0.2</v>
      </c>
      <c r="K57" s="22">
        <f>IF('[1]Indicator Data'!AQ58="No data","x",ROUND(IF('[1]Indicator Data'!AQ58&gt;K$4,10,IF('[1]Indicator Data'!AQ58&lt;K$3,0,10-(K$4-'[1]Indicator Data'!AQ58)/(K$4-K$3)*10)),1))</f>
        <v>0.5</v>
      </c>
      <c r="L57" s="22">
        <f>IF('[1]Indicator Data'!AR58="No data","x",IF('[1]Indicator Data'!AR58=0,0,ROUND(IF('[1]Indicator Data'!AR58&gt;L$4,10,IF('[1]Indicator Data'!AR58&lt;L$3,0,10-(L$4-'[1]Indicator Data'!AR58)/(L$4-L$3)*10)),1)))</f>
        <v>0</v>
      </c>
      <c r="M57" s="23">
        <f t="shared" si="11"/>
        <v>0.2</v>
      </c>
      <c r="N57" s="25">
        <f t="shared" si="12"/>
        <v>4.2</v>
      </c>
      <c r="O57" s="26">
        <f>IF(AND('[1]Indicator Data'!BE58="No data",'[1]Indicator Data'!BF58="No data"),0,SUM('[1]Indicator Data'!BE58:BG58)/1000)</f>
        <v>5.0000000000000001E-3</v>
      </c>
      <c r="P57" s="22">
        <f t="shared" si="1"/>
        <v>0</v>
      </c>
      <c r="Q57" s="27">
        <f>O57*1000/'[1]Indicator Data'!CA58</f>
        <v>3.5638299767994669E-6</v>
      </c>
      <c r="R57" s="22">
        <f t="shared" si="2"/>
        <v>0</v>
      </c>
      <c r="S57" s="28">
        <f t="shared" si="13"/>
        <v>0</v>
      </c>
      <c r="T57" s="22">
        <f>IF('[1]Indicator Data'!AV58="No data","x",ROUND(IF('[1]Indicator Data'!AV58&gt;T$4,10,IF('[1]Indicator Data'!AV58&lt;T$3,0,10-(T$4-'[1]Indicator Data'!AV58)/(T$4-T$3)*10)),1))</f>
        <v>10</v>
      </c>
      <c r="U57" s="22">
        <f>IF('[1]Indicator Data'!AW58="No data","x",IF('[1]Indicator Data'!AW58=0,0,ROUND(IF('[1]Indicator Data'!AW58&gt;U$4,10,IF('[1]Indicator Data'!AW58&lt;U$3,0,10-(U$4-'[1]Indicator Data'!AW58)/(U$4-U$3)*10)),1)))</f>
        <v>10</v>
      </c>
      <c r="V57" s="22">
        <f t="shared" si="14"/>
        <v>10</v>
      </c>
      <c r="W57" s="22">
        <f>IF('[1]Indicator Data'!AU58="No data","x",ROUND(IF('[1]Indicator Data'!AU58&gt;W$4,10,IF('[1]Indicator Data'!AU58&lt;W$3,0,10-(W$4-'[1]Indicator Data'!AU58)/(W$4-W$3)*10)),1))</f>
        <v>3.3</v>
      </c>
      <c r="X57" s="22">
        <f>IF('[1]Indicator Data'!AX58="No data","x",ROUND(IF('[1]Indicator Data'!AX58&gt;X$4,10,IF('[1]Indicator Data'!AX58&lt;X$3,0,10-(X$4-'[1]Indicator Data'!AX58)/(X$4-X$3)*10)),1))</f>
        <v>6.7</v>
      </c>
      <c r="Y57" s="27">
        <f>IF('[1]Indicator Data'!AY58="No data","x",IF(('[1]Indicator Data'!AY58/'[1]Indicator Data'!CA58)&gt;1,1,IF('[1]Indicator Data'!AY58&gt;'[1]Indicator Data'!AY58,1,'[1]Indicator Data'!AY58/'[1]Indicator Data'!CA58)))</f>
        <v>0.30600897372388158</v>
      </c>
      <c r="Z57" s="22">
        <f t="shared" si="3"/>
        <v>3.4</v>
      </c>
      <c r="AA57" s="23">
        <f t="shared" si="4"/>
        <v>5.9</v>
      </c>
      <c r="AB57" s="22">
        <f>IF('[1]Indicator Data'!AS58="No data","x",ROUND(IF('[1]Indicator Data'!AS58&gt;AB$4,10,IF('[1]Indicator Data'!AS58&lt;AB$3,0,10-(AB$4-'[1]Indicator Data'!AS58)/(AB$4-AB$3)*10)),1))</f>
        <v>6.3</v>
      </c>
      <c r="AC57" s="22">
        <f>IF('[1]Indicator Data'!AT58="No data","x",ROUND(IF('[1]Indicator Data'!AT58&gt;AC$4,10,IF('[1]Indicator Data'!AT58&lt;AC$3,0,10-(AC$4-'[1]Indicator Data'!AT58)/(AC$4-AC$3)*10)),1))</f>
        <v>1.2</v>
      </c>
      <c r="AD57" s="23">
        <f t="shared" si="15"/>
        <v>3.8</v>
      </c>
      <c r="AE57" s="26">
        <f>('[1]Indicator Data'!BD58+'[1]Indicator Data'!BC58*0.5+'[1]Indicator Data'!BB58*0.25)/1000</f>
        <v>0</v>
      </c>
      <c r="AF57" s="29">
        <f>AE57*1000/'[1]Indicator Data'!CA58</f>
        <v>0</v>
      </c>
      <c r="AG57" s="23">
        <f t="shared" si="5"/>
        <v>0</v>
      </c>
      <c r="AH57" s="22">
        <f>IF('[1]Indicator Data'!BH58="No data","x",ROUND(IF('[1]Indicator Data'!BH58&lt;$AH$3,10,IF('[1]Indicator Data'!BH58&gt;$AH$4,0,($AH$4-'[1]Indicator Data'!BH58)/($AH$4-$AH$3)*10)),1))</f>
        <v>6.5</v>
      </c>
      <c r="AI57" s="22">
        <f>IF('[1]Indicator Data'!BI58="No data","x",ROUND(IF('[1]Indicator Data'!BI58&gt;$AI$4,10,IF('[1]Indicator Data'!BI58&lt;$AI$3,0,10-($AI$4-'[1]Indicator Data'!BI58)/($AI$4-$AI$3)*10)),1))</f>
        <v>8.5</v>
      </c>
      <c r="AJ57" s="23">
        <f t="shared" si="6"/>
        <v>7.5</v>
      </c>
      <c r="AK57" s="28">
        <f t="shared" si="7"/>
        <v>4.9000000000000004</v>
      </c>
      <c r="AL57" s="30">
        <f t="shared" si="8"/>
        <v>2.8</v>
      </c>
    </row>
    <row r="58" spans="1:38" s="19" customFormat="1" x14ac:dyDescent="0.3">
      <c r="A58" s="20" t="str">
        <f>'[1]Indicator Data'!A59</f>
        <v>Eritrea</v>
      </c>
      <c r="B58" s="21">
        <f>ROUND(IF('[1]Indicator Data'!AL59="No data",IF((0.1022*LN('[1]Indicator Data'!BZ59)-0.1711)&gt;B$4,0,IF((0.1022*LN('[1]Indicator Data'!BZ59)-0.1711)&lt;B$3,10,(B$4-(0.1022*LN('[1]Indicator Data'!BZ59)-0.1711))/(B$4-B$3)*10)),IF('[1]Indicator Data'!AL59&gt;B$4,0,IF('[1]Indicator Data'!AL59&lt;B$3,10,(B$4-'[1]Indicator Data'!AL59)/(B$4-B$3)*10))),1)</f>
        <v>8.8000000000000007</v>
      </c>
      <c r="C58" s="22" t="str">
        <f>IF('[1]Indicator Data'!AM59="No data","x",ROUND((IF(LOG('[1]Indicator Data'!AM59*1000)&gt;C$4,10,IF(LOG('[1]Indicator Data'!AM59*1000)&lt;C$3,0,10-(C$4-LOG('[1]Indicator Data'!AM59*1000))/(C$4-C$3)*10))),1))</f>
        <v>x</v>
      </c>
      <c r="D58" s="23">
        <f t="shared" si="9"/>
        <v>8.8000000000000007</v>
      </c>
      <c r="E58" s="22" t="str">
        <f>IF('[1]Indicator Data'!AZ59="No data","x",ROUND(IF('[1]Indicator Data'!AZ59&gt;E$4,10,IF('[1]Indicator Data'!AZ59&lt;E$3,0,10-(E$4-'[1]Indicator Data'!AZ59)/(E$4-E$3)*10)),1))</f>
        <v>x</v>
      </c>
      <c r="F58" s="22" t="str">
        <f>IF('[1]Indicator Data'!BA59="No data","x",ROUND(IF('[1]Indicator Data'!BA59&gt;F$4,10,IF('[1]Indicator Data'!BA59&lt;F$3,0,10-(F$4-'[1]Indicator Data'!BA59)/(F$4-F$3)*10)),1))</f>
        <v>x</v>
      </c>
      <c r="G58" s="23" t="str">
        <f t="shared" si="10"/>
        <v>x</v>
      </c>
      <c r="H58" s="24">
        <f>SUM(IF('[1]Indicator Data'!AN59=0,0,'[1]Indicator Data'!AN59),SUM('[1]Indicator Data'!AO59:AP59))</f>
        <v>68.048971999999992</v>
      </c>
      <c r="I58" s="24">
        <f>H58/'[1]Indicator Data'!CA59*1000000</f>
        <v>19.188036860761546</v>
      </c>
      <c r="J58" s="22">
        <f t="shared" si="0"/>
        <v>0.4</v>
      </c>
      <c r="K58" s="22" t="str">
        <f>IF('[1]Indicator Data'!AQ59="No data","x",ROUND(IF('[1]Indicator Data'!AQ59&gt;K$4,10,IF('[1]Indicator Data'!AQ59&lt;K$3,0,10-(K$4-'[1]Indicator Data'!AQ59)/(K$4-K$3)*10)),1))</f>
        <v>x</v>
      </c>
      <c r="L58" s="22" t="str">
        <f>IF('[1]Indicator Data'!AR59="No data","x",IF('[1]Indicator Data'!AR59=0,0,ROUND(IF('[1]Indicator Data'!AR59&gt;L$4,10,IF('[1]Indicator Data'!AR59&lt;L$3,0,10-(L$4-'[1]Indicator Data'!AR59)/(L$4-L$3)*10)),1)))</f>
        <v>x</v>
      </c>
      <c r="M58" s="23">
        <f t="shared" si="11"/>
        <v>0.4</v>
      </c>
      <c r="N58" s="25">
        <f t="shared" si="12"/>
        <v>6</v>
      </c>
      <c r="O58" s="26">
        <f>IF(AND('[1]Indicator Data'!BE59="No data",'[1]Indicator Data'!BF59="No data"),0,SUM('[1]Indicator Data'!BE59:BG59)/1000)</f>
        <v>0.20100000000000001</v>
      </c>
      <c r="P58" s="22">
        <f t="shared" si="1"/>
        <v>0</v>
      </c>
      <c r="Q58" s="27">
        <f>O58*1000/'[1]Indicator Data'!CA59</f>
        <v>5.6676762273691241E-5</v>
      </c>
      <c r="R58" s="22">
        <f t="shared" si="2"/>
        <v>1.6</v>
      </c>
      <c r="S58" s="28">
        <f t="shared" si="13"/>
        <v>0.8</v>
      </c>
      <c r="T58" s="22">
        <f>IF('[1]Indicator Data'!AV59="No data","x",ROUND(IF('[1]Indicator Data'!AV59&gt;T$4,10,IF('[1]Indicator Data'!AV59&lt;T$3,0,10-(T$4-'[1]Indicator Data'!AV59)/(T$4-T$3)*10)),1))</f>
        <v>1.2</v>
      </c>
      <c r="U58" s="22">
        <f>IF('[1]Indicator Data'!AW59="No data","x",IF('[1]Indicator Data'!AW59=0,0,ROUND(IF('[1]Indicator Data'!AW59&gt;U$4,10,IF('[1]Indicator Data'!AW59&lt;U$3,0,10-(U$4-'[1]Indicator Data'!AW59)/(U$4-U$3)*10)),1)))</f>
        <v>0.5</v>
      </c>
      <c r="V58" s="22">
        <f t="shared" si="14"/>
        <v>0.85</v>
      </c>
      <c r="W58" s="22">
        <f>IF('[1]Indicator Data'!AU59="No data","x",ROUND(IF('[1]Indicator Data'!AU59&gt;W$4,10,IF('[1]Indicator Data'!AU59&lt;W$3,0,10-(W$4-'[1]Indicator Data'!AU59)/(W$4-W$3)*10)),1))</f>
        <v>1.6</v>
      </c>
      <c r="X58" s="22">
        <f>IF('[1]Indicator Data'!AX59="No data","x",ROUND(IF('[1]Indicator Data'!AX59&gt;X$4,10,IF('[1]Indicator Data'!AX59&lt;X$3,0,10-(X$4-'[1]Indicator Data'!AX59)/(X$4-X$3)*10)),1))</f>
        <v>0.7</v>
      </c>
      <c r="Y58" s="27">
        <f>IF('[1]Indicator Data'!AY59="No data","x",IF(('[1]Indicator Data'!AY59/'[1]Indicator Data'!CA59)&gt;1,1,IF('[1]Indicator Data'!AY59&gt;'[1]Indicator Data'!AY59,1,'[1]Indicator Data'!AY59/'[1]Indicator Data'!CA59)))</f>
        <v>0.1204344541703523</v>
      </c>
      <c r="Z58" s="22">
        <f t="shared" si="3"/>
        <v>1.3</v>
      </c>
      <c r="AA58" s="23">
        <f t="shared" si="4"/>
        <v>1.1000000000000001</v>
      </c>
      <c r="AB58" s="22">
        <f>IF('[1]Indicator Data'!AS59="No data","x",ROUND(IF('[1]Indicator Data'!AS59&gt;AB$4,10,IF('[1]Indicator Data'!AS59&lt;AB$3,0,10-(AB$4-'[1]Indicator Data'!AS59)/(AB$4-AB$3)*10)),1))</f>
        <v>3.1</v>
      </c>
      <c r="AC58" s="22">
        <f>IF('[1]Indicator Data'!AT59="No data","x",ROUND(IF('[1]Indicator Data'!AT59&gt;AC$4,10,IF('[1]Indicator Data'!AT59&lt;AC$3,0,10-(AC$4-'[1]Indicator Data'!AT59)/(AC$4-AC$3)*10)),1))</f>
        <v>8.8000000000000007</v>
      </c>
      <c r="AD58" s="23">
        <f t="shared" si="15"/>
        <v>6</v>
      </c>
      <c r="AE58" s="26">
        <f>('[1]Indicator Data'!BD59+'[1]Indicator Data'!BC59*0.5+'[1]Indicator Data'!BB59*0.25)/1000</f>
        <v>0</v>
      </c>
      <c r="AF58" s="29">
        <f>AE58*1000/'[1]Indicator Data'!CA59</f>
        <v>0</v>
      </c>
      <c r="AG58" s="23">
        <f t="shared" si="5"/>
        <v>0</v>
      </c>
      <c r="AH58" s="22">
        <f>IF('[1]Indicator Data'!BH59="No data","x",ROUND(IF('[1]Indicator Data'!BH59&lt;$AH$3,10,IF('[1]Indicator Data'!BH59&gt;$AH$4,0,($AH$4-'[1]Indicator Data'!BH59)/($AH$4-$AH$3)*10)),1))</f>
        <v>7.2</v>
      </c>
      <c r="AI58" s="22">
        <f>IF('[1]Indicator Data'!BI59="No data","x",ROUND(IF('[1]Indicator Data'!BI59&gt;$AI$4,10,IF('[1]Indicator Data'!BI59&lt;$AI$3,0,10-($AI$4-'[1]Indicator Data'!BI59)/($AI$4-$AI$3)*10)),1))</f>
        <v>7.2</v>
      </c>
      <c r="AJ58" s="23">
        <f t="shared" si="6"/>
        <v>7.2</v>
      </c>
      <c r="AK58" s="28">
        <f t="shared" si="7"/>
        <v>4.2</v>
      </c>
      <c r="AL58" s="30">
        <f t="shared" si="8"/>
        <v>2.7</v>
      </c>
    </row>
    <row r="59" spans="1:38" s="19" customFormat="1" x14ac:dyDescent="0.3">
      <c r="A59" s="20" t="str">
        <f>'[1]Indicator Data'!A60</f>
        <v>Estonia</v>
      </c>
      <c r="B59" s="21">
        <f>ROUND(IF('[1]Indicator Data'!AL60="No data",IF((0.1022*LN('[1]Indicator Data'!BZ60)-0.1711)&gt;B$4,0,IF((0.1022*LN('[1]Indicator Data'!BZ60)-0.1711)&lt;B$3,10,(B$4-(0.1022*LN('[1]Indicator Data'!BZ60)-0.1711))/(B$4-B$3)*10)),IF('[1]Indicator Data'!AL60&gt;B$4,0,IF('[1]Indicator Data'!AL60&lt;B$3,10,(B$4-'[1]Indicator Data'!AL60)/(B$4-B$3)*10))),1)</f>
        <v>0.2</v>
      </c>
      <c r="C59" s="22" t="str">
        <f>IF('[1]Indicator Data'!AM60="No data","x",ROUND((IF(LOG('[1]Indicator Data'!AM60*1000)&gt;C$4,10,IF(LOG('[1]Indicator Data'!AM60*1000)&lt;C$3,0,10-(C$4-LOG('[1]Indicator Data'!AM60*1000))/(C$4-C$3)*10))),1))</f>
        <v>x</v>
      </c>
      <c r="D59" s="23">
        <f t="shared" si="9"/>
        <v>0.2</v>
      </c>
      <c r="E59" s="22">
        <f>IF('[1]Indicator Data'!AZ60="No data","x",ROUND(IF('[1]Indicator Data'!AZ60&gt;E$4,10,IF('[1]Indicator Data'!AZ60&lt;E$3,0,10-(E$4-'[1]Indicator Data'!AZ60)/(E$4-E$3)*10)),1))</f>
        <v>1.1000000000000001</v>
      </c>
      <c r="F59" s="22">
        <f>IF('[1]Indicator Data'!BA60="No data","x",ROUND(IF('[1]Indicator Data'!BA60&gt;F$4,10,IF('[1]Indicator Data'!BA60&lt;F$3,0,10-(F$4-'[1]Indicator Data'!BA60)/(F$4-F$3)*10)),1))</f>
        <v>1.3</v>
      </c>
      <c r="G59" s="23">
        <f t="shared" si="10"/>
        <v>1.2</v>
      </c>
      <c r="H59" s="24">
        <f>SUM(IF('[1]Indicator Data'!AN60=0,0,'[1]Indicator Data'!AN60),SUM('[1]Indicator Data'!AO60:AP60))</f>
        <v>0</v>
      </c>
      <c r="I59" s="24">
        <f>H59/'[1]Indicator Data'!CA60*1000000</f>
        <v>0</v>
      </c>
      <c r="J59" s="22">
        <f t="shared" si="0"/>
        <v>0</v>
      </c>
      <c r="K59" s="22" t="str">
        <f>IF('[1]Indicator Data'!AQ60="No data","x",ROUND(IF('[1]Indicator Data'!AQ60&gt;K$4,10,IF('[1]Indicator Data'!AQ60&lt;K$3,0,10-(K$4-'[1]Indicator Data'!AQ60)/(K$4-K$3)*10)),1))</f>
        <v>x</v>
      </c>
      <c r="L59" s="22">
        <f>IF('[1]Indicator Data'!AR60="No data","x",IF('[1]Indicator Data'!AR60=0,0,ROUND(IF('[1]Indicator Data'!AR60&gt;L$4,10,IF('[1]Indicator Data'!AR60&lt;L$3,0,10-(L$4-'[1]Indicator Data'!AR60)/(L$4-L$3)*10)),1)))</f>
        <v>0.5</v>
      </c>
      <c r="M59" s="23">
        <f t="shared" si="11"/>
        <v>0.3</v>
      </c>
      <c r="N59" s="25">
        <f t="shared" si="12"/>
        <v>0.5</v>
      </c>
      <c r="O59" s="26">
        <f>IF(AND('[1]Indicator Data'!BE60="No data",'[1]Indicator Data'!BF60="No data"),0,SUM('[1]Indicator Data'!BE60:BG60)/1000)</f>
        <v>0.30199999999999999</v>
      </c>
      <c r="P59" s="22">
        <f t="shared" si="1"/>
        <v>0</v>
      </c>
      <c r="Q59" s="27">
        <f>O59*1000/'[1]Indicator Data'!CA60</f>
        <v>2.2766009894922048E-4</v>
      </c>
      <c r="R59" s="22">
        <f t="shared" si="2"/>
        <v>2.2000000000000002</v>
      </c>
      <c r="S59" s="28">
        <f t="shared" si="13"/>
        <v>1.1000000000000001</v>
      </c>
      <c r="T59" s="22" t="str">
        <f>IF('[1]Indicator Data'!AV60="No data","x",ROUND(IF('[1]Indicator Data'!AV60&gt;T$4,10,IF('[1]Indicator Data'!AV60&lt;T$3,0,10-(T$4-'[1]Indicator Data'!AV60)/(T$4-T$3)*10)),1))</f>
        <v>x</v>
      </c>
      <c r="U59" s="22" t="str">
        <f>IF('[1]Indicator Data'!AW60="No data","x",IF('[1]Indicator Data'!AW60=0,0,ROUND(IF('[1]Indicator Data'!AW60&gt;U$4,10,IF('[1]Indicator Data'!AW60&lt;U$3,0,10-(U$4-'[1]Indicator Data'!AW60)/(U$4-U$3)*10)),1)))</f>
        <v>x</v>
      </c>
      <c r="V59" s="22" t="str">
        <f t="shared" si="14"/>
        <v>x</v>
      </c>
      <c r="W59" s="22">
        <f>IF('[1]Indicator Data'!AU60="No data","x",ROUND(IF('[1]Indicator Data'!AU60&gt;W$4,10,IF('[1]Indicator Data'!AU60&lt;W$3,0,10-(W$4-'[1]Indicator Data'!AU60)/(W$4-W$3)*10)),1))</f>
        <v>0.2</v>
      </c>
      <c r="X59" s="22" t="str">
        <f>IF('[1]Indicator Data'!AX60="No data","x",ROUND(IF('[1]Indicator Data'!AX60&gt;X$4,10,IF('[1]Indicator Data'!AX60&lt;X$3,0,10-(X$4-'[1]Indicator Data'!AX60)/(X$4-X$3)*10)),1))</f>
        <v>x</v>
      </c>
      <c r="Y59" s="27">
        <f>IF('[1]Indicator Data'!AY60="No data","x",IF(('[1]Indicator Data'!AY60/'[1]Indicator Data'!CA60)&gt;1,1,IF('[1]Indicator Data'!AY60&gt;'[1]Indicator Data'!AY60,1,'[1]Indicator Data'!AY60/'[1]Indicator Data'!CA60)))</f>
        <v>0</v>
      </c>
      <c r="Z59" s="22">
        <f t="shared" si="3"/>
        <v>0</v>
      </c>
      <c r="AA59" s="23">
        <f t="shared" si="4"/>
        <v>0.1</v>
      </c>
      <c r="AB59" s="22">
        <f>IF('[1]Indicator Data'!AS60="No data","x",ROUND(IF('[1]Indicator Data'!AS60&gt;AB$4,10,IF('[1]Indicator Data'!AS60&lt;AB$3,0,10-(AB$4-'[1]Indicator Data'!AS60)/(AB$4-AB$3)*10)),1))</f>
        <v>0.2</v>
      </c>
      <c r="AC59" s="22" t="str">
        <f>IF('[1]Indicator Data'!AT60="No data","x",ROUND(IF('[1]Indicator Data'!AT60&gt;AC$4,10,IF('[1]Indicator Data'!AT60&lt;AC$3,0,10-(AC$4-'[1]Indicator Data'!AT60)/(AC$4-AC$3)*10)),1))</f>
        <v>x</v>
      </c>
      <c r="AD59" s="23">
        <f t="shared" si="15"/>
        <v>0.2</v>
      </c>
      <c r="AE59" s="26">
        <f>('[1]Indicator Data'!BD60+'[1]Indicator Data'!BC60*0.5+'[1]Indicator Data'!BB60*0.25)/1000</f>
        <v>0</v>
      </c>
      <c r="AF59" s="29">
        <f>AE59*1000/'[1]Indicator Data'!CA60</f>
        <v>0</v>
      </c>
      <c r="AG59" s="23">
        <f t="shared" si="5"/>
        <v>0</v>
      </c>
      <c r="AH59" s="22">
        <f>IF('[1]Indicator Data'!BH60="No data","x",ROUND(IF('[1]Indicator Data'!BH60&lt;$AH$3,10,IF('[1]Indicator Data'!BH60&gt;$AH$4,0,($AH$4-'[1]Indicator Data'!BH60)/($AH$4-$AH$3)*10)),1))</f>
        <v>2.8</v>
      </c>
      <c r="AI59" s="22">
        <f>IF('[1]Indicator Data'!BI60="No data","x",ROUND(IF('[1]Indicator Data'!BI60&gt;$AI$4,10,IF('[1]Indicator Data'!BI60&lt;$AI$3,0,10-($AI$4-'[1]Indicator Data'!BI60)/($AI$4-$AI$3)*10)),1))</f>
        <v>0</v>
      </c>
      <c r="AJ59" s="23">
        <f t="shared" si="6"/>
        <v>1.4</v>
      </c>
      <c r="AK59" s="28">
        <f t="shared" si="7"/>
        <v>0.4</v>
      </c>
      <c r="AL59" s="30">
        <f t="shared" si="8"/>
        <v>0.8</v>
      </c>
    </row>
    <row r="60" spans="1:38" s="19" customFormat="1" x14ac:dyDescent="0.3">
      <c r="A60" s="20" t="str">
        <f>'[1]Indicator Data'!A61</f>
        <v>Eswatini</v>
      </c>
      <c r="B60" s="21">
        <f>ROUND(IF('[1]Indicator Data'!AL61="No data",IF((0.1022*LN('[1]Indicator Data'!BZ61)-0.1711)&gt;B$4,0,IF((0.1022*LN('[1]Indicator Data'!BZ61)-0.1711)&lt;B$3,10,(B$4-(0.1022*LN('[1]Indicator Data'!BZ61)-0.1711))/(B$4-B$3)*10)),IF('[1]Indicator Data'!AL61&gt;B$4,0,IF('[1]Indicator Data'!AL61&lt;B$3,10,(B$4-'[1]Indicator Data'!AL61)/(B$4-B$3)*10))),1)</f>
        <v>5.8</v>
      </c>
      <c r="C60" s="22">
        <f>IF('[1]Indicator Data'!AM61="No data","x",ROUND((IF(LOG('[1]Indicator Data'!AM61*1000)&gt;C$4,10,IF(LOG('[1]Indicator Data'!AM61*1000)&lt;C$3,0,10-(C$4-LOG('[1]Indicator Data'!AM61*1000))/(C$4-C$3)*10))),1))</f>
        <v>7.1</v>
      </c>
      <c r="D60" s="23">
        <f t="shared" si="9"/>
        <v>6.5</v>
      </c>
      <c r="E60" s="22">
        <f>IF('[1]Indicator Data'!AZ61="No data","x",ROUND(IF('[1]Indicator Data'!AZ61&gt;E$4,10,IF('[1]Indicator Data'!AZ61&lt;E$3,0,10-(E$4-'[1]Indicator Data'!AZ61)/(E$4-E$3)*10)),1))</f>
        <v>7.6</v>
      </c>
      <c r="F60" s="22">
        <f>IF('[1]Indicator Data'!BA61="No data","x",ROUND(IF('[1]Indicator Data'!BA61&gt;F$4,10,IF('[1]Indicator Data'!BA61&lt;F$3,0,10-(F$4-'[1]Indicator Data'!BA61)/(F$4-F$3)*10)),1))</f>
        <v>7.4</v>
      </c>
      <c r="G60" s="23">
        <f t="shared" si="10"/>
        <v>7.5</v>
      </c>
      <c r="H60" s="24">
        <f>SUM(IF('[1]Indicator Data'!AN61=0,0,'[1]Indicator Data'!AN61),SUM('[1]Indicator Data'!AO61:AP61))</f>
        <v>128.89827300000002</v>
      </c>
      <c r="I60" s="24">
        <f>H60/'[1]Indicator Data'!CA61*1000000</f>
        <v>111.10349312683381</v>
      </c>
      <c r="J60" s="22">
        <f t="shared" si="0"/>
        <v>2.2000000000000002</v>
      </c>
      <c r="K60" s="22">
        <f>IF('[1]Indicator Data'!AQ61="No data","x",ROUND(IF('[1]Indicator Data'!AQ61&gt;K$4,10,IF('[1]Indicator Data'!AQ61&lt;K$3,0,10-(K$4-'[1]Indicator Data'!AQ61)/(K$4-K$3)*10)),1))</f>
        <v>1.2</v>
      </c>
      <c r="L60" s="22">
        <f>IF('[1]Indicator Data'!AR61="No data","x",IF('[1]Indicator Data'!AR61=0,0,ROUND(IF('[1]Indicator Data'!AR61&gt;L$4,10,IF('[1]Indicator Data'!AR61&lt;L$3,0,10-(L$4-'[1]Indicator Data'!AR61)/(L$4-L$3)*10)),1)))</f>
        <v>0.9</v>
      </c>
      <c r="M60" s="23">
        <f t="shared" si="11"/>
        <v>1.4</v>
      </c>
      <c r="N60" s="25">
        <f t="shared" si="12"/>
        <v>5.5</v>
      </c>
      <c r="O60" s="26">
        <f>IF(AND('[1]Indicator Data'!BE61="No data",'[1]Indicator Data'!BF61="No data"),0,SUM('[1]Indicator Data'!BE61:BG61)/1000)</f>
        <v>2.081</v>
      </c>
      <c r="P60" s="22">
        <f t="shared" si="1"/>
        <v>1.1000000000000001</v>
      </c>
      <c r="Q60" s="27">
        <f>O60*1000/'[1]Indicator Data'!CA61</f>
        <v>1.7937119234866794E-3</v>
      </c>
      <c r="R60" s="22">
        <f t="shared" si="2"/>
        <v>3.7</v>
      </c>
      <c r="S60" s="28">
        <f t="shared" si="13"/>
        <v>2.4</v>
      </c>
      <c r="T60" s="22">
        <f>IF('[1]Indicator Data'!AV61="No data","x",ROUND(IF('[1]Indicator Data'!AV61&gt;T$4,10,IF('[1]Indicator Data'!AV61&lt;T$3,0,10-(T$4-'[1]Indicator Data'!AV61)/(T$4-T$3)*10)),1))</f>
        <v>10</v>
      </c>
      <c r="U60" s="22">
        <f>IF('[1]Indicator Data'!AW61="No data","x",IF('[1]Indicator Data'!AW61=0,0,ROUND(IF('[1]Indicator Data'!AW61&gt;U$4,10,IF('[1]Indicator Data'!AW61&lt;U$3,0,10-(U$4-'[1]Indicator Data'!AW61)/(U$4-U$3)*10)),1)))</f>
        <v>10</v>
      </c>
      <c r="V60" s="22">
        <f t="shared" si="14"/>
        <v>10</v>
      </c>
      <c r="W60" s="22">
        <f>IF('[1]Indicator Data'!AU61="No data","x",ROUND(IF('[1]Indicator Data'!AU61&gt;W$4,10,IF('[1]Indicator Data'!AU61&lt;W$3,0,10-(W$4-'[1]Indicator Data'!AU61)/(W$4-W$3)*10)),1))</f>
        <v>6.6</v>
      </c>
      <c r="X60" s="22">
        <f>IF('[1]Indicator Data'!AX61="No data","x",ROUND(IF('[1]Indicator Data'!AX61&gt;X$4,10,IF('[1]Indicator Data'!AX61&lt;X$3,0,10-(X$4-'[1]Indicator Data'!AX61)/(X$4-X$3)*10)),1))</f>
        <v>0</v>
      </c>
      <c r="Y60" s="27">
        <f>IF('[1]Indicator Data'!AY61="No data","x",IF(('[1]Indicator Data'!AY61/'[1]Indicator Data'!CA61)&gt;1,1,IF('[1]Indicator Data'!AY61&gt;'[1]Indicator Data'!AY61,1,'[1]Indicator Data'!AY61/'[1]Indicator Data'!CA61)))</f>
        <v>0.35010912250337023</v>
      </c>
      <c r="Z60" s="22">
        <f t="shared" si="3"/>
        <v>3.9</v>
      </c>
      <c r="AA60" s="23">
        <f t="shared" si="4"/>
        <v>5.0999999999999996</v>
      </c>
      <c r="AB60" s="22">
        <f>IF('[1]Indicator Data'!AS61="No data","x",ROUND(IF('[1]Indicator Data'!AS61&gt;AB$4,10,IF('[1]Indicator Data'!AS61&lt;AB$3,0,10-(AB$4-'[1]Indicator Data'!AS61)/(AB$4-AB$3)*10)),1))</f>
        <v>3.8</v>
      </c>
      <c r="AC60" s="22">
        <f>IF('[1]Indicator Data'!AT61="No data","x",ROUND(IF('[1]Indicator Data'!AT61&gt;AC$4,10,IF('[1]Indicator Data'!AT61&lt;AC$3,0,10-(AC$4-'[1]Indicator Data'!AT61)/(AC$4-AC$3)*10)),1))</f>
        <v>1.3</v>
      </c>
      <c r="AD60" s="23">
        <f t="shared" si="15"/>
        <v>2.6</v>
      </c>
      <c r="AE60" s="26">
        <f>('[1]Indicator Data'!BD61+'[1]Indicator Data'!BC61*0.5+'[1]Indicator Data'!BB61*0.25)/1000</f>
        <v>58</v>
      </c>
      <c r="AF60" s="29">
        <f>AE60*1000/'[1]Indicator Data'!CA61</f>
        <v>4.9992932033746953E-2</v>
      </c>
      <c r="AG60" s="23">
        <f t="shared" si="5"/>
        <v>5</v>
      </c>
      <c r="AH60" s="22">
        <f>IF('[1]Indicator Data'!BH61="No data","x",ROUND(IF('[1]Indicator Data'!BH61&lt;$AH$3,10,IF('[1]Indicator Data'!BH61&gt;$AH$4,0,($AH$4-'[1]Indicator Data'!BH61)/($AH$4-$AH$3)*10)),1))</f>
        <v>5.0999999999999996</v>
      </c>
      <c r="AI60" s="22">
        <f>IF('[1]Indicator Data'!BI61="No data","x",ROUND(IF('[1]Indicator Data'!BI61&gt;$AI$4,10,IF('[1]Indicator Data'!BI61&lt;$AI$3,0,10-($AI$4-'[1]Indicator Data'!BI61)/($AI$4-$AI$3)*10)),1))</f>
        <v>2.2000000000000002</v>
      </c>
      <c r="AJ60" s="23">
        <f t="shared" si="6"/>
        <v>3.7</v>
      </c>
      <c r="AK60" s="28">
        <f t="shared" si="7"/>
        <v>4.2</v>
      </c>
      <c r="AL60" s="30">
        <f t="shared" si="8"/>
        <v>3.4</v>
      </c>
    </row>
    <row r="61" spans="1:38" s="19" customFormat="1" x14ac:dyDescent="0.3">
      <c r="A61" s="20" t="str">
        <f>'[1]Indicator Data'!A62</f>
        <v>Ethiopia</v>
      </c>
      <c r="B61" s="21">
        <f>ROUND(IF('[1]Indicator Data'!AL62="No data",IF((0.1022*LN('[1]Indicator Data'!BZ62)-0.1711)&gt;B$4,0,IF((0.1022*LN('[1]Indicator Data'!BZ62)-0.1711)&lt;B$3,10,(B$4-(0.1022*LN('[1]Indicator Data'!BZ62)-0.1711))/(B$4-B$3)*10)),IF('[1]Indicator Data'!AL62&gt;B$4,0,IF('[1]Indicator Data'!AL62&lt;B$3,10,(B$4-'[1]Indicator Data'!AL62)/(B$4-B$3)*10))),1)</f>
        <v>8.3000000000000007</v>
      </c>
      <c r="C61" s="22">
        <f>IF('[1]Indicator Data'!AM62="No data","x",ROUND((IF(LOG('[1]Indicator Data'!AM62*1000)&gt;C$4,10,IF(LOG('[1]Indicator Data'!AM62*1000)&lt;C$3,0,10-(C$4-LOG('[1]Indicator Data'!AM62*1000))/(C$4-C$3)*10))),1))</f>
        <v>10</v>
      </c>
      <c r="D61" s="23">
        <f t="shared" si="9"/>
        <v>9.3000000000000007</v>
      </c>
      <c r="E61" s="22">
        <f>IF('[1]Indicator Data'!AZ62="No data","x",ROUND(IF('[1]Indicator Data'!AZ62&gt;E$4,10,IF('[1]Indicator Data'!AZ62&lt;E$3,0,10-(E$4-'[1]Indicator Data'!AZ62)/(E$4-E$3)*10)),1))</f>
        <v>6.9</v>
      </c>
      <c r="F61" s="22">
        <f>IF('[1]Indicator Data'!BA62="No data","x",ROUND(IF('[1]Indicator Data'!BA62&gt;F$4,10,IF('[1]Indicator Data'!BA62&lt;F$3,0,10-(F$4-'[1]Indicator Data'!BA62)/(F$4-F$3)*10)),1))</f>
        <v>2.5</v>
      </c>
      <c r="G61" s="23">
        <f t="shared" si="10"/>
        <v>4.7</v>
      </c>
      <c r="H61" s="24">
        <f>SUM(IF('[1]Indicator Data'!AN62=0,0,'[1]Indicator Data'!AN62),SUM('[1]Indicator Data'!AO62:AP62))</f>
        <v>7487.7474519999996</v>
      </c>
      <c r="I61" s="24">
        <f>H61/'[1]Indicator Data'!CA62*1000000</f>
        <v>65.131472563794389</v>
      </c>
      <c r="J61" s="22">
        <f t="shared" si="0"/>
        <v>1.3</v>
      </c>
      <c r="K61" s="22">
        <f>IF('[1]Indicator Data'!AQ62="No data","x",ROUND(IF('[1]Indicator Data'!AQ62&gt;K$4,10,IF('[1]Indicator Data'!AQ62&lt;K$3,0,10-(K$4-'[1]Indicator Data'!AQ62)/(K$4-K$3)*10)),1))</f>
        <v>3.4</v>
      </c>
      <c r="L61" s="22">
        <f>IF('[1]Indicator Data'!AR62="No data","x",IF('[1]Indicator Data'!AR62=0,0,ROUND(IF('[1]Indicator Data'!AR62&gt;L$4,10,IF('[1]Indicator Data'!AR62&lt;L$3,0,10-(L$4-'[1]Indicator Data'!AR62)/(L$4-L$3)*10)),1)))</f>
        <v>0.2</v>
      </c>
      <c r="M61" s="23">
        <f t="shared" si="11"/>
        <v>1.6</v>
      </c>
      <c r="N61" s="25">
        <f t="shared" si="12"/>
        <v>6.2</v>
      </c>
      <c r="O61" s="26">
        <f>IF(AND('[1]Indicator Data'!BE62="No data",'[1]Indicator Data'!BF62="No data"),0,SUM('[1]Indicator Data'!BE62:BG62)/1000)</f>
        <v>2784.877</v>
      </c>
      <c r="P61" s="22">
        <f t="shared" si="1"/>
        <v>10</v>
      </c>
      <c r="Q61" s="27">
        <f>O61*1000/'[1]Indicator Data'!CA62</f>
        <v>2.4223992740379358E-2</v>
      </c>
      <c r="R61" s="22">
        <f t="shared" si="2"/>
        <v>7</v>
      </c>
      <c r="S61" s="28">
        <f t="shared" si="13"/>
        <v>8.5</v>
      </c>
      <c r="T61" s="22">
        <f>IF('[1]Indicator Data'!AV62="No data","x",ROUND(IF('[1]Indicator Data'!AV62&gt;T$4,10,IF('[1]Indicator Data'!AV62&lt;T$3,0,10-(T$4-'[1]Indicator Data'!AV62)/(T$4-T$3)*10)),1))</f>
        <v>1.8</v>
      </c>
      <c r="U61" s="22">
        <f>IF('[1]Indicator Data'!AW62="No data","x",IF('[1]Indicator Data'!AW62=0,0,ROUND(IF('[1]Indicator Data'!AW62&gt;U$4,10,IF('[1]Indicator Data'!AW62&lt;U$3,0,10-(U$4-'[1]Indicator Data'!AW62)/(U$4-U$3)*10)),1)))</f>
        <v>0.8</v>
      </c>
      <c r="V61" s="22">
        <f t="shared" si="14"/>
        <v>1.3</v>
      </c>
      <c r="W61" s="22">
        <f>IF('[1]Indicator Data'!AU62="No data","x",ROUND(IF('[1]Indicator Data'!AU62&gt;W$4,10,IF('[1]Indicator Data'!AU62&lt;W$3,0,10-(W$4-'[1]Indicator Data'!AU62)/(W$4-W$3)*10)),1))</f>
        <v>2.5</v>
      </c>
      <c r="X61" s="22">
        <f>IF('[1]Indicator Data'!AX62="No data","x",ROUND(IF('[1]Indicator Data'!AX62&gt;X$4,10,IF('[1]Indicator Data'!AX62&lt;X$3,0,10-(X$4-'[1]Indicator Data'!AX62)/(X$4-X$3)*10)),1))</f>
        <v>0.8</v>
      </c>
      <c r="Y61" s="27">
        <f>IF('[1]Indicator Data'!AY62="No data","x",IF(('[1]Indicator Data'!AY62/'[1]Indicator Data'!CA62)&gt;1,1,IF('[1]Indicator Data'!AY62&gt;'[1]Indicator Data'!AY62,1,'[1]Indicator Data'!AY62/'[1]Indicator Data'!CA62)))</f>
        <v>0.66315131288140172</v>
      </c>
      <c r="Z61" s="22">
        <f t="shared" si="3"/>
        <v>7.4</v>
      </c>
      <c r="AA61" s="23">
        <f t="shared" si="4"/>
        <v>3</v>
      </c>
      <c r="AB61" s="22">
        <f>IF('[1]Indicator Data'!AS62="No data","x",ROUND(IF('[1]Indicator Data'!AS62&gt;AB$4,10,IF('[1]Indicator Data'!AS62&lt;AB$3,0,10-(AB$4-'[1]Indicator Data'!AS62)/(AB$4-AB$3)*10)),1))</f>
        <v>3.9</v>
      </c>
      <c r="AC61" s="22">
        <f>IF('[1]Indicator Data'!AT62="No data","x",ROUND(IF('[1]Indicator Data'!AT62&gt;AC$4,10,IF('[1]Indicator Data'!AT62&lt;AC$3,0,10-(AC$4-'[1]Indicator Data'!AT62)/(AC$4-AC$3)*10)),1))</f>
        <v>4.7</v>
      </c>
      <c r="AD61" s="23">
        <f t="shared" si="15"/>
        <v>4.3</v>
      </c>
      <c r="AE61" s="26">
        <f>('[1]Indicator Data'!BD62+'[1]Indicator Data'!BC62*0.5+'[1]Indicator Data'!BB62*0.25)/1000</f>
        <v>191.494</v>
      </c>
      <c r="AF61" s="29">
        <f>AE61*1000/'[1]Indicator Data'!CA62</f>
        <v>1.6656926915717301E-3</v>
      </c>
      <c r="AG61" s="23">
        <f t="shared" si="5"/>
        <v>0.2</v>
      </c>
      <c r="AH61" s="22">
        <f>IF('[1]Indicator Data'!BH62="No data","x",ROUND(IF('[1]Indicator Data'!BH62&lt;$AH$3,10,IF('[1]Indicator Data'!BH62&gt;$AH$4,0,($AH$4-'[1]Indicator Data'!BH62)/($AH$4-$AH$3)*10)),1))</f>
        <v>5.2</v>
      </c>
      <c r="AI61" s="22">
        <f>IF('[1]Indicator Data'!BI62="No data","x",ROUND(IF('[1]Indicator Data'!BI62&gt;$AI$4,10,IF('[1]Indicator Data'!BI62&lt;$AI$3,0,10-($AI$4-'[1]Indicator Data'!BI62)/($AI$4-$AI$3)*10)),1))</f>
        <v>3.7</v>
      </c>
      <c r="AJ61" s="23">
        <f t="shared" si="6"/>
        <v>4.5</v>
      </c>
      <c r="AK61" s="28">
        <f t="shared" si="7"/>
        <v>3.2</v>
      </c>
      <c r="AL61" s="30">
        <f t="shared" si="8"/>
        <v>6.6</v>
      </c>
    </row>
    <row r="62" spans="1:38" s="19" customFormat="1" x14ac:dyDescent="0.3">
      <c r="A62" s="20" t="str">
        <f>'[1]Indicator Data'!A63</f>
        <v>Fiji</v>
      </c>
      <c r="B62" s="21">
        <f>ROUND(IF('[1]Indicator Data'!AL63="No data",IF((0.1022*LN('[1]Indicator Data'!BZ63)-0.1711)&gt;B$4,0,IF((0.1022*LN('[1]Indicator Data'!BZ63)-0.1711)&lt;B$3,10,(B$4-(0.1022*LN('[1]Indicator Data'!BZ63)-0.1711))/(B$4-B$3)*10)),IF('[1]Indicator Data'!AL63&gt;B$4,0,IF('[1]Indicator Data'!AL63&lt;B$3,10,(B$4-'[1]Indicator Data'!AL63)/(B$4-B$3)*10))),1)</f>
        <v>3.1</v>
      </c>
      <c r="C62" s="22" t="str">
        <f>IF('[1]Indicator Data'!AM63="No data","x",ROUND((IF(LOG('[1]Indicator Data'!AM63*1000)&gt;C$4,10,IF(LOG('[1]Indicator Data'!AM63*1000)&lt;C$3,0,10-(C$4-LOG('[1]Indicator Data'!AM63*1000))/(C$4-C$3)*10))),1))</f>
        <v>x</v>
      </c>
      <c r="D62" s="23">
        <f t="shared" si="9"/>
        <v>3.1</v>
      </c>
      <c r="E62" s="22">
        <f>IF('[1]Indicator Data'!AZ63="No data","x",ROUND(IF('[1]Indicator Data'!AZ63&gt;E$4,10,IF('[1]Indicator Data'!AZ63&lt;E$3,0,10-(E$4-'[1]Indicator Data'!AZ63)/(E$4-E$3)*10)),1))</f>
        <v>4.9000000000000004</v>
      </c>
      <c r="F62" s="22">
        <f>IF('[1]Indicator Data'!BA63="No data","x",ROUND(IF('[1]Indicator Data'!BA63&gt;F$4,10,IF('[1]Indicator Data'!BA63&lt;F$3,0,10-(F$4-'[1]Indicator Data'!BA63)/(F$4-F$3)*10)),1))</f>
        <v>2.9</v>
      </c>
      <c r="G62" s="23">
        <f t="shared" si="10"/>
        <v>3.9</v>
      </c>
      <c r="H62" s="24">
        <f>SUM(IF('[1]Indicator Data'!AN63=0,0,'[1]Indicator Data'!AN63),SUM('[1]Indicator Data'!AO63:AP63))</f>
        <v>207.49890399999998</v>
      </c>
      <c r="I62" s="24">
        <f>H62/'[1]Indicator Data'!CA63*1000000</f>
        <v>231.46889710902184</v>
      </c>
      <c r="J62" s="22">
        <f t="shared" si="0"/>
        <v>4.5999999999999996</v>
      </c>
      <c r="K62" s="22">
        <f>IF('[1]Indicator Data'!AQ63="No data","x",ROUND(IF('[1]Indicator Data'!AQ63&gt;K$4,10,IF('[1]Indicator Data'!AQ63&lt;K$3,0,10-(K$4-'[1]Indicator Data'!AQ63)/(K$4-K$3)*10)),1))</f>
        <v>1.8</v>
      </c>
      <c r="L62" s="22">
        <f>IF('[1]Indicator Data'!AR63="No data","x",IF('[1]Indicator Data'!AR63=0,0,ROUND(IF('[1]Indicator Data'!AR63&gt;L$4,10,IF('[1]Indicator Data'!AR63&lt;L$3,0,10-(L$4-'[1]Indicator Data'!AR63)/(L$4-L$3)*10)),1)))</f>
        <v>2.4</v>
      </c>
      <c r="M62" s="23">
        <f t="shared" si="11"/>
        <v>2.9</v>
      </c>
      <c r="N62" s="25">
        <f t="shared" si="12"/>
        <v>3.3</v>
      </c>
      <c r="O62" s="26">
        <f>IF(AND('[1]Indicator Data'!BE63="No data",'[1]Indicator Data'!BF63="No data"),0,SUM('[1]Indicator Data'!BE63:BG63)/1000)</f>
        <v>1.9E-2</v>
      </c>
      <c r="P62" s="22">
        <f t="shared" si="1"/>
        <v>0</v>
      </c>
      <c r="Q62" s="27">
        <f>O62*1000/'[1]Indicator Data'!CA63</f>
        <v>2.1194854335574782E-5</v>
      </c>
      <c r="R62" s="22">
        <f t="shared" si="2"/>
        <v>0</v>
      </c>
      <c r="S62" s="28">
        <f t="shared" si="13"/>
        <v>0</v>
      </c>
      <c r="T62" s="22">
        <f>IF('[1]Indicator Data'!AV63="No data","x",ROUND(IF('[1]Indicator Data'!AV63&gt;T$4,10,IF('[1]Indicator Data'!AV63&lt;T$3,0,10-(T$4-'[1]Indicator Data'!AV63)/(T$4-T$3)*10)),1))</f>
        <v>0.4</v>
      </c>
      <c r="U62" s="22">
        <f>IF('[1]Indicator Data'!AW63="No data","x",IF('[1]Indicator Data'!AW63=0,0,ROUND(IF('[1]Indicator Data'!AW63&gt;U$4,10,IF('[1]Indicator Data'!AW63&lt;U$3,0,10-(U$4-'[1]Indicator Data'!AW63)/(U$4-U$3)*10)),1)))</f>
        <v>0.9</v>
      </c>
      <c r="V62" s="22">
        <f t="shared" si="14"/>
        <v>0.65</v>
      </c>
      <c r="W62" s="22">
        <f>IF('[1]Indicator Data'!AU63="No data","x",ROUND(IF('[1]Indicator Data'!AU63&gt;W$4,10,IF('[1]Indicator Data'!AU63&lt;W$3,0,10-(W$4-'[1]Indicator Data'!AU63)/(W$4-W$3)*10)),1))</f>
        <v>1.2</v>
      </c>
      <c r="X62" s="22" t="str">
        <f>IF('[1]Indicator Data'!AX63="No data","x",ROUND(IF('[1]Indicator Data'!AX63&gt;X$4,10,IF('[1]Indicator Data'!AX63&lt;X$3,0,10-(X$4-'[1]Indicator Data'!AX63)/(X$4-X$3)*10)),1))</f>
        <v>x</v>
      </c>
      <c r="Y62" s="27">
        <f>IF('[1]Indicator Data'!AY63="No data","x",IF(('[1]Indicator Data'!AY63/'[1]Indicator Data'!CA63)&gt;1,1,IF('[1]Indicator Data'!AY63&gt;'[1]Indicator Data'!AY63,1,'[1]Indicator Data'!AY63/'[1]Indicator Data'!CA63)))</f>
        <v>1</v>
      </c>
      <c r="Z62" s="22">
        <f t="shared" si="3"/>
        <v>10</v>
      </c>
      <c r="AA62" s="23">
        <f t="shared" si="4"/>
        <v>4</v>
      </c>
      <c r="AB62" s="22">
        <f>IF('[1]Indicator Data'!AS63="No data","x",ROUND(IF('[1]Indicator Data'!AS63&gt;AB$4,10,IF('[1]Indicator Data'!AS63&lt;AB$3,0,10-(AB$4-'[1]Indicator Data'!AS63)/(AB$4-AB$3)*10)),1))</f>
        <v>2</v>
      </c>
      <c r="AC62" s="22" t="str">
        <f>IF('[1]Indicator Data'!AT63="No data","x",ROUND(IF('[1]Indicator Data'!AT63&gt;AC$4,10,IF('[1]Indicator Data'!AT63&lt;AC$3,0,10-(AC$4-'[1]Indicator Data'!AT63)/(AC$4-AC$3)*10)),1))</f>
        <v>x</v>
      </c>
      <c r="AD62" s="23">
        <f t="shared" si="15"/>
        <v>2</v>
      </c>
      <c r="AE62" s="26">
        <f>('[1]Indicator Data'!BD63+'[1]Indicator Data'!BC63*0.5+'[1]Indicator Data'!BB63*0.25)/1000</f>
        <v>187.25700000000001</v>
      </c>
      <c r="AF62" s="29">
        <f>AE62*1000/'[1]Indicator Data'!CA63</f>
        <v>0.20888867570088038</v>
      </c>
      <c r="AG62" s="23">
        <f t="shared" si="5"/>
        <v>10</v>
      </c>
      <c r="AH62" s="22">
        <f>IF('[1]Indicator Data'!BH63="No data","x",ROUND(IF('[1]Indicator Data'!BH63&lt;$AH$3,10,IF('[1]Indicator Data'!BH63&gt;$AH$4,0,($AH$4-'[1]Indicator Data'!BH63)/($AH$4-$AH$3)*10)),1))</f>
        <v>4.0999999999999996</v>
      </c>
      <c r="AI62" s="22">
        <f>IF('[1]Indicator Data'!BI63="No data","x",ROUND(IF('[1]Indicator Data'!BI63&gt;$AI$4,10,IF('[1]Indicator Data'!BI63&lt;$AI$3,0,10-($AI$4-'[1]Indicator Data'!BI63)/($AI$4-$AI$3)*10)),1))</f>
        <v>0.2</v>
      </c>
      <c r="AJ62" s="23">
        <f t="shared" si="6"/>
        <v>2.2000000000000002</v>
      </c>
      <c r="AK62" s="28">
        <f t="shared" si="7"/>
        <v>6.1</v>
      </c>
      <c r="AL62" s="30">
        <f t="shared" si="8"/>
        <v>3.6</v>
      </c>
    </row>
    <row r="63" spans="1:38" s="19" customFormat="1" x14ac:dyDescent="0.3">
      <c r="A63" s="20" t="str">
        <f>'[1]Indicator Data'!A64</f>
        <v>Finland</v>
      </c>
      <c r="B63" s="21">
        <f>ROUND(IF('[1]Indicator Data'!AL64="No data",IF((0.1022*LN('[1]Indicator Data'!BZ64)-0.1711)&gt;B$4,0,IF((0.1022*LN('[1]Indicator Data'!BZ64)-0.1711)&lt;B$3,10,(B$4-(0.1022*LN('[1]Indicator Data'!BZ64)-0.1711))/(B$4-B$3)*10)),IF('[1]Indicator Data'!AL64&gt;B$4,0,IF('[1]Indicator Data'!AL64&lt;B$3,10,(B$4-'[1]Indicator Data'!AL64)/(B$4-B$3)*10))),1)</f>
        <v>0</v>
      </c>
      <c r="C63" s="22" t="str">
        <f>IF('[1]Indicator Data'!AM64="No data","x",ROUND((IF(LOG('[1]Indicator Data'!AM64*1000)&gt;C$4,10,IF(LOG('[1]Indicator Data'!AM64*1000)&lt;C$3,0,10-(C$4-LOG('[1]Indicator Data'!AM64*1000))/(C$4-C$3)*10))),1))</f>
        <v>x</v>
      </c>
      <c r="D63" s="23">
        <f t="shared" si="9"/>
        <v>0</v>
      </c>
      <c r="E63" s="22">
        <f>IF('[1]Indicator Data'!AZ64="No data","x",ROUND(IF('[1]Indicator Data'!AZ64&gt;E$4,10,IF('[1]Indicator Data'!AZ64&lt;E$3,0,10-(E$4-'[1]Indicator Data'!AZ64)/(E$4-E$3)*10)),1))</f>
        <v>0.6</v>
      </c>
      <c r="F63" s="22">
        <f>IF('[1]Indicator Data'!BA64="No data","x",ROUND(IF('[1]Indicator Data'!BA64&gt;F$4,10,IF('[1]Indicator Data'!BA64&lt;F$3,0,10-(F$4-'[1]Indicator Data'!BA64)/(F$4-F$3)*10)),1))</f>
        <v>0.6</v>
      </c>
      <c r="G63" s="23">
        <f t="shared" si="10"/>
        <v>0.6</v>
      </c>
      <c r="H63" s="24">
        <f>SUM(IF('[1]Indicator Data'!AN64=0,0,'[1]Indicator Data'!AN64),SUM('[1]Indicator Data'!AO64:AP64))</f>
        <v>-1.2870010000000001</v>
      </c>
      <c r="I63" s="24">
        <f>H63/'[1]Indicator Data'!CA64*1000000</f>
        <v>-0.2322805455899398</v>
      </c>
      <c r="J63" s="22">
        <f t="shared" si="0"/>
        <v>0</v>
      </c>
      <c r="K63" s="22" t="str">
        <f>IF('[1]Indicator Data'!AQ64="No data","x",ROUND(IF('[1]Indicator Data'!AQ64&gt;K$4,10,IF('[1]Indicator Data'!AQ64&lt;K$3,0,10-(K$4-'[1]Indicator Data'!AQ64)/(K$4-K$3)*10)),1))</f>
        <v>x</v>
      </c>
      <c r="L63" s="22">
        <f>IF('[1]Indicator Data'!AR64="No data","x",IF('[1]Indicator Data'!AR64=0,0,ROUND(IF('[1]Indicator Data'!AR64&gt;L$4,10,IF('[1]Indicator Data'!AR64&lt;L$3,0,10-(L$4-'[1]Indicator Data'!AR64)/(L$4-L$3)*10)),1)))</f>
        <v>0.1</v>
      </c>
      <c r="M63" s="23">
        <f t="shared" si="11"/>
        <v>0.1</v>
      </c>
      <c r="N63" s="25">
        <f t="shared" si="12"/>
        <v>0.2</v>
      </c>
      <c r="O63" s="26">
        <f>IF(AND('[1]Indicator Data'!BE64="No data",'[1]Indicator Data'!BF64="No data"),0,SUM('[1]Indicator Data'!BE64:BG64)/1000)</f>
        <v>29.798999999999999</v>
      </c>
      <c r="P63" s="22">
        <f t="shared" si="1"/>
        <v>4.9000000000000004</v>
      </c>
      <c r="Q63" s="27">
        <f>O63*1000/'[1]Indicator Data'!CA64</f>
        <v>5.3781838382678925E-3</v>
      </c>
      <c r="R63" s="22">
        <f t="shared" si="2"/>
        <v>4.8</v>
      </c>
      <c r="S63" s="28">
        <f t="shared" si="13"/>
        <v>4.9000000000000004</v>
      </c>
      <c r="T63" s="22" t="str">
        <f>IF('[1]Indicator Data'!AV64="No data","x",ROUND(IF('[1]Indicator Data'!AV64&gt;T$4,10,IF('[1]Indicator Data'!AV64&lt;T$3,0,10-(T$4-'[1]Indicator Data'!AV64)/(T$4-T$3)*10)),1))</f>
        <v>x</v>
      </c>
      <c r="U63" s="22" t="str">
        <f>IF('[1]Indicator Data'!AW64="No data","x",IF('[1]Indicator Data'!AW64=0,0,ROUND(IF('[1]Indicator Data'!AW64&gt;U$4,10,IF('[1]Indicator Data'!AW64&lt;U$3,0,10-(U$4-'[1]Indicator Data'!AW64)/(U$4-U$3)*10)),1)))</f>
        <v>x</v>
      </c>
      <c r="V63" s="22" t="str">
        <f t="shared" si="14"/>
        <v>x</v>
      </c>
      <c r="W63" s="22">
        <f>IF('[1]Indicator Data'!AU64="No data","x",ROUND(IF('[1]Indicator Data'!AU64&gt;W$4,10,IF('[1]Indicator Data'!AU64&lt;W$3,0,10-(W$4-'[1]Indicator Data'!AU64)/(W$4-W$3)*10)),1))</f>
        <v>0.1</v>
      </c>
      <c r="X63" s="22" t="str">
        <f>IF('[1]Indicator Data'!AX64="No data","x",ROUND(IF('[1]Indicator Data'!AX64&gt;X$4,10,IF('[1]Indicator Data'!AX64&lt;X$3,0,10-(X$4-'[1]Indicator Data'!AX64)/(X$4-X$3)*10)),1))</f>
        <v>x</v>
      </c>
      <c r="Y63" s="27">
        <f>IF('[1]Indicator Data'!AY64="No data","x",IF(('[1]Indicator Data'!AY64/'[1]Indicator Data'!CA64)&gt;1,1,IF('[1]Indicator Data'!AY64&gt;'[1]Indicator Data'!AY64,1,'[1]Indicator Data'!AY64/'[1]Indicator Data'!CA64)))</f>
        <v>1.4438561933669968E-6</v>
      </c>
      <c r="Z63" s="22">
        <f t="shared" si="3"/>
        <v>0</v>
      </c>
      <c r="AA63" s="23">
        <f t="shared" si="4"/>
        <v>0.1</v>
      </c>
      <c r="AB63" s="22">
        <f>IF('[1]Indicator Data'!AS64="No data","x",ROUND(IF('[1]Indicator Data'!AS64&gt;AB$4,10,IF('[1]Indicator Data'!AS64&lt;AB$3,0,10-(AB$4-'[1]Indicator Data'!AS64)/(AB$4-AB$3)*10)),1))</f>
        <v>0.2</v>
      </c>
      <c r="AC63" s="22" t="str">
        <f>IF('[1]Indicator Data'!AT64="No data","x",ROUND(IF('[1]Indicator Data'!AT64&gt;AC$4,10,IF('[1]Indicator Data'!AT64&lt;AC$3,0,10-(AC$4-'[1]Indicator Data'!AT64)/(AC$4-AC$3)*10)),1))</f>
        <v>x</v>
      </c>
      <c r="AD63" s="23">
        <f t="shared" si="15"/>
        <v>0.2</v>
      </c>
      <c r="AE63" s="26">
        <f>('[1]Indicator Data'!BD64+'[1]Indicator Data'!BC64*0.5+'[1]Indicator Data'!BB64*0.25)/1000</f>
        <v>0</v>
      </c>
      <c r="AF63" s="29">
        <f>AE63*1000/'[1]Indicator Data'!CA64</f>
        <v>0</v>
      </c>
      <c r="AG63" s="23">
        <f t="shared" si="5"/>
        <v>0</v>
      </c>
      <c r="AH63" s="22">
        <f>IF('[1]Indicator Data'!BH64="No data","x",ROUND(IF('[1]Indicator Data'!BH64&lt;$AH$3,10,IF('[1]Indicator Data'!BH64&gt;$AH$4,0,($AH$4-'[1]Indicator Data'!BH64)/($AH$4-$AH$3)*10)),1))</f>
        <v>2.4</v>
      </c>
      <c r="AI63" s="22">
        <f>IF('[1]Indicator Data'!BI64="No data","x",ROUND(IF('[1]Indicator Data'!BI64&gt;$AI$4,10,IF('[1]Indicator Data'!BI64&lt;$AI$3,0,10-($AI$4-'[1]Indicator Data'!BI64)/($AI$4-$AI$3)*10)),1))</f>
        <v>0</v>
      </c>
      <c r="AJ63" s="23">
        <f t="shared" si="6"/>
        <v>1.2</v>
      </c>
      <c r="AK63" s="28">
        <f t="shared" si="7"/>
        <v>0.4</v>
      </c>
      <c r="AL63" s="30">
        <f t="shared" si="8"/>
        <v>3</v>
      </c>
    </row>
    <row r="64" spans="1:38" s="19" customFormat="1" x14ac:dyDescent="0.3">
      <c r="A64" s="20" t="str">
        <f>'[1]Indicator Data'!A65</f>
        <v>France</v>
      </c>
      <c r="B64" s="21">
        <f>ROUND(IF('[1]Indicator Data'!AL65="No data",IF((0.1022*LN('[1]Indicator Data'!BZ65)-0.1711)&gt;B$4,0,IF((0.1022*LN('[1]Indicator Data'!BZ65)-0.1711)&lt;B$3,10,(B$4-(0.1022*LN('[1]Indicator Data'!BZ65)-0.1711))/(B$4-B$3)*10)),IF('[1]Indicator Data'!AL65&gt;B$4,0,IF('[1]Indicator Data'!AL65&lt;B$3,10,(B$4-'[1]Indicator Data'!AL65)/(B$4-B$3)*10))),1)</f>
        <v>0</v>
      </c>
      <c r="C64" s="22" t="str">
        <f>IF('[1]Indicator Data'!AM65="No data","x",ROUND((IF(LOG('[1]Indicator Data'!AM65*1000)&gt;C$4,10,IF(LOG('[1]Indicator Data'!AM65*1000)&lt;C$3,0,10-(C$4-LOG('[1]Indicator Data'!AM65*1000))/(C$4-C$3)*10))),1))</f>
        <v>x</v>
      </c>
      <c r="D64" s="23">
        <f t="shared" si="9"/>
        <v>0</v>
      </c>
      <c r="E64" s="22">
        <f>IF('[1]Indicator Data'!AZ65="No data","x",ROUND(IF('[1]Indicator Data'!AZ65&gt;E$4,10,IF('[1]Indicator Data'!AZ65&lt;E$3,0,10-(E$4-'[1]Indicator Data'!AZ65)/(E$4-E$3)*10)),1))</f>
        <v>0.7</v>
      </c>
      <c r="F64" s="22">
        <f>IF('[1]Indicator Data'!BA65="No data","x",ROUND(IF('[1]Indicator Data'!BA65&gt;F$4,10,IF('[1]Indicator Data'!BA65&lt;F$3,0,10-(F$4-'[1]Indicator Data'!BA65)/(F$4-F$3)*10)),1))</f>
        <v>1.9</v>
      </c>
      <c r="G64" s="23">
        <f t="shared" si="10"/>
        <v>1.3</v>
      </c>
      <c r="H64" s="24">
        <f>SUM(IF('[1]Indicator Data'!AN65=0,0,'[1]Indicator Data'!AN65),SUM('[1]Indicator Data'!AO65:AP65))</f>
        <v>0</v>
      </c>
      <c r="I64" s="24">
        <f>H64/'[1]Indicator Data'!CA65*1000000</f>
        <v>0</v>
      </c>
      <c r="J64" s="22">
        <f t="shared" si="0"/>
        <v>0</v>
      </c>
      <c r="K64" s="22" t="str">
        <f>IF('[1]Indicator Data'!AQ65="No data","x",ROUND(IF('[1]Indicator Data'!AQ65&gt;K$4,10,IF('[1]Indicator Data'!AQ65&lt;K$3,0,10-(K$4-'[1]Indicator Data'!AQ65)/(K$4-K$3)*10)),1))</f>
        <v>x</v>
      </c>
      <c r="L64" s="22">
        <f>IF('[1]Indicator Data'!AR65="No data","x",IF('[1]Indicator Data'!AR65=0,0,ROUND(IF('[1]Indicator Data'!AR65&gt;L$4,10,IF('[1]Indicator Data'!AR65&lt;L$3,0,10-(L$4-'[1]Indicator Data'!AR65)/(L$4-L$3)*10)),1)))</f>
        <v>0.3</v>
      </c>
      <c r="M64" s="23">
        <f t="shared" si="11"/>
        <v>0.2</v>
      </c>
      <c r="N64" s="25">
        <f t="shared" si="12"/>
        <v>0.4</v>
      </c>
      <c r="O64" s="26">
        <f>IF(AND('[1]Indicator Data'!BE65="No data",'[1]Indicator Data'!BF65="No data"),0,SUM('[1]Indicator Data'!BE65:BG65)/1000)</f>
        <v>554.23699999999997</v>
      </c>
      <c r="P64" s="22">
        <f t="shared" si="1"/>
        <v>9.1</v>
      </c>
      <c r="Q64" s="27">
        <f>O64*1000/'[1]Indicator Data'!CA65</f>
        <v>8.4909940191359706E-3</v>
      </c>
      <c r="R64" s="22">
        <f t="shared" si="2"/>
        <v>5.4</v>
      </c>
      <c r="S64" s="28">
        <f t="shared" si="13"/>
        <v>7.3</v>
      </c>
      <c r="T64" s="22">
        <f>IF('[1]Indicator Data'!AV65="No data","x",ROUND(IF('[1]Indicator Data'!AV65&gt;T$4,10,IF('[1]Indicator Data'!AV65&lt;T$3,0,10-(T$4-'[1]Indicator Data'!AV65)/(T$4-T$3)*10)),1))</f>
        <v>0.6</v>
      </c>
      <c r="U64" s="22" t="str">
        <f>IF('[1]Indicator Data'!AW65="No data","x",IF('[1]Indicator Data'!AW65=0,0,ROUND(IF('[1]Indicator Data'!AW65&gt;U$4,10,IF('[1]Indicator Data'!AW65&lt;U$3,0,10-(U$4-'[1]Indicator Data'!AW65)/(U$4-U$3)*10)),1)))</f>
        <v>x</v>
      </c>
      <c r="V64" s="22">
        <f t="shared" si="14"/>
        <v>0.6</v>
      </c>
      <c r="W64" s="22">
        <f>IF('[1]Indicator Data'!AU65="No data","x",ROUND(IF('[1]Indicator Data'!AU65&gt;W$4,10,IF('[1]Indicator Data'!AU65&lt;W$3,0,10-(W$4-'[1]Indicator Data'!AU65)/(W$4-W$3)*10)),1))</f>
        <v>0.2</v>
      </c>
      <c r="X64" s="22" t="str">
        <f>IF('[1]Indicator Data'!AX65="No data","x",ROUND(IF('[1]Indicator Data'!AX65&gt;X$4,10,IF('[1]Indicator Data'!AX65&lt;X$3,0,10-(X$4-'[1]Indicator Data'!AX65)/(X$4-X$3)*10)),1))</f>
        <v>x</v>
      </c>
      <c r="Y64" s="27">
        <f>IF('[1]Indicator Data'!AY65="No data","x",IF(('[1]Indicator Data'!AY65/'[1]Indicator Data'!CA65)&gt;1,1,IF('[1]Indicator Data'!AY65&gt;'[1]Indicator Data'!AY65,1,'[1]Indicator Data'!AY65/'[1]Indicator Data'!CA65)))</f>
        <v>8.4260825432527671E-7</v>
      </c>
      <c r="Z64" s="22">
        <f t="shared" si="3"/>
        <v>0</v>
      </c>
      <c r="AA64" s="23">
        <f t="shared" si="4"/>
        <v>0.3</v>
      </c>
      <c r="AB64" s="22">
        <f>IF('[1]Indicator Data'!AS65="No data","x",ROUND(IF('[1]Indicator Data'!AS65&gt;AB$4,10,IF('[1]Indicator Data'!AS65&lt;AB$3,0,10-(AB$4-'[1]Indicator Data'!AS65)/(AB$4-AB$3)*10)),1))</f>
        <v>0.3</v>
      </c>
      <c r="AC64" s="22" t="str">
        <f>IF('[1]Indicator Data'!AT65="No data","x",ROUND(IF('[1]Indicator Data'!AT65&gt;AC$4,10,IF('[1]Indicator Data'!AT65&lt;AC$3,0,10-(AC$4-'[1]Indicator Data'!AT65)/(AC$4-AC$3)*10)),1))</f>
        <v>x</v>
      </c>
      <c r="AD64" s="23">
        <f t="shared" si="15"/>
        <v>0.3</v>
      </c>
      <c r="AE64" s="26">
        <f>('[1]Indicator Data'!BD65+'[1]Indicator Data'!BC65*0.5+'[1]Indicator Data'!BB65*0.25)/1000</f>
        <v>2.379</v>
      </c>
      <c r="AF64" s="29">
        <f>AE64*1000/'[1]Indicator Data'!CA65</f>
        <v>3.6446637037087879E-5</v>
      </c>
      <c r="AG64" s="23">
        <f t="shared" si="5"/>
        <v>0</v>
      </c>
      <c r="AH64" s="22">
        <f>IF('[1]Indicator Data'!BH65="No data","x",ROUND(IF('[1]Indicator Data'!BH65&lt;$AH$3,10,IF('[1]Indicator Data'!BH65&gt;$AH$4,0,($AH$4-'[1]Indicator Data'!BH65)/($AH$4-$AH$3)*10)),1))</f>
        <v>1.2</v>
      </c>
      <c r="AI64" s="22">
        <f>IF('[1]Indicator Data'!BI65="No data","x",ROUND(IF('[1]Indicator Data'!BI65&gt;$AI$4,10,IF('[1]Indicator Data'!BI65&lt;$AI$3,0,10-($AI$4-'[1]Indicator Data'!BI65)/($AI$4-$AI$3)*10)),1))</f>
        <v>0</v>
      </c>
      <c r="AJ64" s="23">
        <f t="shared" si="6"/>
        <v>0.6</v>
      </c>
      <c r="AK64" s="28">
        <f t="shared" si="7"/>
        <v>0.3</v>
      </c>
      <c r="AL64" s="30">
        <f t="shared" si="8"/>
        <v>4.7</v>
      </c>
    </row>
    <row r="65" spans="1:38" s="19" customFormat="1" x14ac:dyDescent="0.3">
      <c r="A65" s="20" t="str">
        <f>'[1]Indicator Data'!A66</f>
        <v>Gabon</v>
      </c>
      <c r="B65" s="21">
        <f>ROUND(IF('[1]Indicator Data'!AL66="No data",IF((0.1022*LN('[1]Indicator Data'!BZ66)-0.1711)&gt;B$4,0,IF((0.1022*LN('[1]Indicator Data'!BZ66)-0.1711)&lt;B$3,10,(B$4-(0.1022*LN('[1]Indicator Data'!BZ66)-0.1711))/(B$4-B$3)*10)),IF('[1]Indicator Data'!AL66&gt;B$4,0,IF('[1]Indicator Data'!AL66&lt;B$3,10,(B$4-'[1]Indicator Data'!AL66)/(B$4-B$3)*10))),1)</f>
        <v>3.9</v>
      </c>
      <c r="C65" s="22">
        <f>IF('[1]Indicator Data'!AM66="No data","x",ROUND((IF(LOG('[1]Indicator Data'!AM66*1000)&gt;C$4,10,IF(LOG('[1]Indicator Data'!AM66*1000)&lt;C$3,0,10-(C$4-LOG('[1]Indicator Data'!AM66*1000))/(C$4-C$3)*10))),1))</f>
        <v>6.7</v>
      </c>
      <c r="D65" s="23">
        <f t="shared" si="9"/>
        <v>5.5</v>
      </c>
      <c r="E65" s="22">
        <f>IF('[1]Indicator Data'!AZ66="No data","x",ROUND(IF('[1]Indicator Data'!AZ66&gt;E$4,10,IF('[1]Indicator Data'!AZ66&lt;E$3,0,10-(E$4-'[1]Indicator Data'!AZ66)/(E$4-E$3)*10)),1))</f>
        <v>7</v>
      </c>
      <c r="F65" s="22">
        <f>IF('[1]Indicator Data'!BA66="No data","x",ROUND(IF('[1]Indicator Data'!BA66&gt;F$4,10,IF('[1]Indicator Data'!BA66&lt;F$3,0,10-(F$4-'[1]Indicator Data'!BA66)/(F$4-F$3)*10)),1))</f>
        <v>3.3</v>
      </c>
      <c r="G65" s="23">
        <f t="shared" si="10"/>
        <v>5.2</v>
      </c>
      <c r="H65" s="24">
        <f>SUM(IF('[1]Indicator Data'!AN66=0,0,'[1]Indicator Data'!AN66),SUM('[1]Indicator Data'!AO66:AP66))</f>
        <v>235.07962100000003</v>
      </c>
      <c r="I65" s="24">
        <f>H65/'[1]Indicator Data'!CA66*1000000</f>
        <v>105.61920459283435</v>
      </c>
      <c r="J65" s="22">
        <f t="shared" si="0"/>
        <v>2.1</v>
      </c>
      <c r="K65" s="22">
        <f>IF('[1]Indicator Data'!AQ66="No data","x",ROUND(IF('[1]Indicator Data'!AQ66&gt;K$4,10,IF('[1]Indicator Data'!AQ66&lt;K$3,0,10-(K$4-'[1]Indicator Data'!AQ66)/(K$4-K$3)*10)),1))</f>
        <v>0.5</v>
      </c>
      <c r="L65" s="22">
        <f>IF('[1]Indicator Data'!AR66="No data","x",IF('[1]Indicator Data'!AR66=0,0,ROUND(IF('[1]Indicator Data'!AR66&gt;L$4,10,IF('[1]Indicator Data'!AR66&lt;L$3,0,10-(L$4-'[1]Indicator Data'!AR66)/(L$4-L$3)*10)),1)))</f>
        <v>0</v>
      </c>
      <c r="M65" s="23">
        <f t="shared" si="11"/>
        <v>0.9</v>
      </c>
      <c r="N65" s="25">
        <f t="shared" si="12"/>
        <v>4.3</v>
      </c>
      <c r="O65" s="26">
        <f>IF(AND('[1]Indicator Data'!BE66="No data",'[1]Indicator Data'!BF66="No data"),0,SUM('[1]Indicator Data'!BE66:BG66)/1000)</f>
        <v>0.56699999999999995</v>
      </c>
      <c r="P65" s="22">
        <f t="shared" si="1"/>
        <v>0</v>
      </c>
      <c r="Q65" s="27">
        <f>O65*1000/'[1]Indicator Data'!CA66</f>
        <v>2.5474810938263794E-4</v>
      </c>
      <c r="R65" s="22">
        <f t="shared" si="2"/>
        <v>2.2999999999999998</v>
      </c>
      <c r="S65" s="28">
        <f t="shared" si="13"/>
        <v>1.2</v>
      </c>
      <c r="T65" s="22">
        <f>IF('[1]Indicator Data'!AV66="No data","x",ROUND(IF('[1]Indicator Data'!AV66&gt;T$4,10,IF('[1]Indicator Data'!AV66&lt;T$3,0,10-(T$4-'[1]Indicator Data'!AV66)/(T$4-T$3)*10)),1))</f>
        <v>7</v>
      </c>
      <c r="U65" s="22">
        <f>IF('[1]Indicator Data'!AW66="No data","x",IF('[1]Indicator Data'!AW66=0,0,ROUND(IF('[1]Indicator Data'!AW66&gt;U$4,10,IF('[1]Indicator Data'!AW66&lt;U$3,0,10-(U$4-'[1]Indicator Data'!AW66)/(U$4-U$3)*10)),1)))</f>
        <v>3.6</v>
      </c>
      <c r="V65" s="22">
        <f t="shared" si="14"/>
        <v>5.3</v>
      </c>
      <c r="W65" s="22">
        <f>IF('[1]Indicator Data'!AU66="No data","x",ROUND(IF('[1]Indicator Data'!AU66&gt;W$4,10,IF('[1]Indicator Data'!AU66&lt;W$3,0,10-(W$4-'[1]Indicator Data'!AU66)/(W$4-W$3)*10)),1))</f>
        <v>9.5</v>
      </c>
      <c r="X65" s="22">
        <f>IF('[1]Indicator Data'!AX66="No data","x",ROUND(IF('[1]Indicator Data'!AX66&gt;X$4,10,IF('[1]Indicator Data'!AX66&lt;X$3,0,10-(X$4-'[1]Indicator Data'!AX66)/(X$4-X$3)*10)),1))</f>
        <v>6.2</v>
      </c>
      <c r="Y65" s="27">
        <f>IF('[1]Indicator Data'!AY66="No data","x",IF(('[1]Indicator Data'!AY66/'[1]Indicator Data'!CA66)&gt;1,1,IF('[1]Indicator Data'!AY66&gt;'[1]Indicator Data'!AY66,1,'[1]Indicator Data'!AY66/'[1]Indicator Data'!CA66)))</f>
        <v>0.42140054849469477</v>
      </c>
      <c r="Z65" s="22">
        <f t="shared" si="3"/>
        <v>4.7</v>
      </c>
      <c r="AA65" s="23">
        <f t="shared" si="4"/>
        <v>6.4</v>
      </c>
      <c r="AB65" s="22">
        <f>IF('[1]Indicator Data'!AS66="No data","x",ROUND(IF('[1]Indicator Data'!AS66&gt;AB$4,10,IF('[1]Indicator Data'!AS66&lt;AB$3,0,10-(AB$4-'[1]Indicator Data'!AS66)/(AB$4-AB$3)*10)),1))</f>
        <v>3.3</v>
      </c>
      <c r="AC65" s="22">
        <f>IF('[1]Indicator Data'!AT66="No data","x",ROUND(IF('[1]Indicator Data'!AT66&gt;AC$4,10,IF('[1]Indicator Data'!AT66&lt;AC$3,0,10-(AC$4-'[1]Indicator Data'!AT66)/(AC$4-AC$3)*10)),1))</f>
        <v>1.4</v>
      </c>
      <c r="AD65" s="23">
        <f t="shared" si="15"/>
        <v>2.4</v>
      </c>
      <c r="AE65" s="26">
        <f>('[1]Indicator Data'!BD66+'[1]Indicator Data'!BC66*0.5+'[1]Indicator Data'!BB66*0.25)/1000</f>
        <v>0</v>
      </c>
      <c r="AF65" s="29">
        <f>AE65*1000/'[1]Indicator Data'!CA66</f>
        <v>0</v>
      </c>
      <c r="AG65" s="23">
        <f t="shared" si="5"/>
        <v>0</v>
      </c>
      <c r="AH65" s="22">
        <f>IF('[1]Indicator Data'!BH66="No data","x",ROUND(IF('[1]Indicator Data'!BH66&lt;$AH$3,10,IF('[1]Indicator Data'!BH66&gt;$AH$4,0,($AH$4-'[1]Indicator Data'!BH66)/($AH$4-$AH$3)*10)),1))</f>
        <v>4.4000000000000004</v>
      </c>
      <c r="AI65" s="22">
        <f>IF('[1]Indicator Data'!BI66="No data","x",ROUND(IF('[1]Indicator Data'!BI66&gt;$AI$4,10,IF('[1]Indicator Data'!BI66&lt;$AI$3,0,10-($AI$4-'[1]Indicator Data'!BI66)/($AI$4-$AI$3)*10)),1))</f>
        <v>3.6</v>
      </c>
      <c r="AJ65" s="23">
        <f t="shared" si="6"/>
        <v>4</v>
      </c>
      <c r="AK65" s="28">
        <f t="shared" si="7"/>
        <v>3.6</v>
      </c>
      <c r="AL65" s="30">
        <f t="shared" si="8"/>
        <v>2.5</v>
      </c>
    </row>
    <row r="66" spans="1:38" s="19" customFormat="1" x14ac:dyDescent="0.3">
      <c r="A66" s="20" t="str">
        <f>'[1]Indicator Data'!A67</f>
        <v>Gambia</v>
      </c>
      <c r="B66" s="21">
        <f>ROUND(IF('[1]Indicator Data'!AL67="No data",IF((0.1022*LN('[1]Indicator Data'!BZ67)-0.1711)&gt;B$4,0,IF((0.1022*LN('[1]Indicator Data'!BZ67)-0.1711)&lt;B$3,10,(B$4-(0.1022*LN('[1]Indicator Data'!BZ67)-0.1711))/(B$4-B$3)*10)),IF('[1]Indicator Data'!AL67&gt;B$4,0,IF('[1]Indicator Data'!AL67&lt;B$3,10,(B$4-'[1]Indicator Data'!AL67)/(B$4-B$3)*10))),1)</f>
        <v>8.1</v>
      </c>
      <c r="C66" s="22">
        <f>IF('[1]Indicator Data'!AM67="No data","x",ROUND((IF(LOG('[1]Indicator Data'!AM67*1000)&gt;C$4,10,IF(LOG('[1]Indicator Data'!AM67*1000)&lt;C$3,0,10-(C$4-LOG('[1]Indicator Data'!AM67*1000))/(C$4-C$3)*10))),1))</f>
        <v>8.6</v>
      </c>
      <c r="D66" s="23">
        <f t="shared" si="9"/>
        <v>8.4</v>
      </c>
      <c r="E66" s="22">
        <f>IF('[1]Indicator Data'!AZ67="No data","x",ROUND(IF('[1]Indicator Data'!AZ67&gt;E$4,10,IF('[1]Indicator Data'!AZ67&lt;E$3,0,10-(E$4-'[1]Indicator Data'!AZ67)/(E$4-E$3)*10)),1))</f>
        <v>8.1999999999999993</v>
      </c>
      <c r="F66" s="22">
        <f>IF('[1]Indicator Data'!BA67="No data","x",ROUND(IF('[1]Indicator Data'!BA67&gt;F$4,10,IF('[1]Indicator Data'!BA67&lt;F$3,0,10-(F$4-'[1]Indicator Data'!BA67)/(F$4-F$3)*10)),1))</f>
        <v>2.7</v>
      </c>
      <c r="G66" s="23">
        <f t="shared" si="10"/>
        <v>5.5</v>
      </c>
      <c r="H66" s="24">
        <f>SUM(IF('[1]Indicator Data'!AN67=0,0,'[1]Indicator Data'!AN67),SUM('[1]Indicator Data'!AO67:AP67))</f>
        <v>95.917212000000006</v>
      </c>
      <c r="I66" s="24">
        <f>H66/'[1]Indicator Data'!CA67*1000000</f>
        <v>39.689924623365101</v>
      </c>
      <c r="J66" s="22">
        <f t="shared" si="0"/>
        <v>0.8</v>
      </c>
      <c r="K66" s="22">
        <f>IF('[1]Indicator Data'!AQ67="No data","x",ROUND(IF('[1]Indicator Data'!AQ67&gt;K$4,10,IF('[1]Indicator Data'!AQ67&lt;K$3,0,10-(K$4-'[1]Indicator Data'!AQ67)/(K$4-K$3)*10)),1))</f>
        <v>7.2</v>
      </c>
      <c r="L66" s="22">
        <f>IF('[1]Indicator Data'!AR67="No data","x",IF('[1]Indicator Data'!AR67=0,0,ROUND(IF('[1]Indicator Data'!AR67&gt;L$4,10,IF('[1]Indicator Data'!AR67&lt;L$3,0,10-(L$4-'[1]Indicator Data'!AR67)/(L$4-L$3)*10)),1)))</f>
        <v>5.2</v>
      </c>
      <c r="M66" s="23">
        <f t="shared" si="11"/>
        <v>4.4000000000000004</v>
      </c>
      <c r="N66" s="25">
        <f t="shared" si="12"/>
        <v>6.7</v>
      </c>
      <c r="O66" s="26">
        <f>IF(AND('[1]Indicator Data'!BE67="No data",'[1]Indicator Data'!BF67="No data"),0,SUM('[1]Indicator Data'!BE67:BG67)/1000)</f>
        <v>4.6269999999999998</v>
      </c>
      <c r="P66" s="22">
        <f t="shared" si="1"/>
        <v>2.2000000000000002</v>
      </c>
      <c r="Q66" s="27">
        <f>O66*1000/'[1]Indicator Data'!CA67</f>
        <v>1.9146228023424025E-3</v>
      </c>
      <c r="R66" s="22">
        <f t="shared" si="2"/>
        <v>3.7</v>
      </c>
      <c r="S66" s="28">
        <f t="shared" si="13"/>
        <v>3</v>
      </c>
      <c r="T66" s="22">
        <f>IF('[1]Indicator Data'!AV67="No data","x",ROUND(IF('[1]Indicator Data'!AV67&gt;T$4,10,IF('[1]Indicator Data'!AV67&lt;T$3,0,10-(T$4-'[1]Indicator Data'!AV67)/(T$4-T$3)*10)),1))</f>
        <v>3.8</v>
      </c>
      <c r="U66" s="22">
        <f>IF('[1]Indicator Data'!AW67="No data","x",IF('[1]Indicator Data'!AW67=0,0,ROUND(IF('[1]Indicator Data'!AW67&gt;U$4,10,IF('[1]Indicator Data'!AW67&lt;U$3,0,10-(U$4-'[1]Indicator Data'!AW67)/(U$4-U$3)*10)),1)))</f>
        <v>5.9</v>
      </c>
      <c r="V66" s="22">
        <f t="shared" si="14"/>
        <v>4.8499999999999996</v>
      </c>
      <c r="W66" s="22">
        <f>IF('[1]Indicator Data'!AU67="No data","x",ROUND(IF('[1]Indicator Data'!AU67&gt;W$4,10,IF('[1]Indicator Data'!AU67&lt;W$3,0,10-(W$4-'[1]Indicator Data'!AU67)/(W$4-W$3)*10)),1))</f>
        <v>2.9</v>
      </c>
      <c r="X66" s="22">
        <f>IF('[1]Indicator Data'!AX67="No data","x",ROUND(IF('[1]Indicator Data'!AX67&gt;X$4,10,IF('[1]Indicator Data'!AX67&lt;X$3,0,10-(X$4-'[1]Indicator Data'!AX67)/(X$4-X$3)*10)),1))</f>
        <v>1.6</v>
      </c>
      <c r="Y66" s="27">
        <f>IF('[1]Indicator Data'!AY67="No data","x",IF(('[1]Indicator Data'!AY67/'[1]Indicator Data'!CA67)&gt;1,1,IF('[1]Indicator Data'!AY67&gt;'[1]Indicator Data'!AY67,1,'[1]Indicator Data'!AY67/'[1]Indicator Data'!CA67)))</f>
        <v>6.9604628529245274E-2</v>
      </c>
      <c r="Z66" s="22">
        <f t="shared" si="3"/>
        <v>0.8</v>
      </c>
      <c r="AA66" s="23">
        <f t="shared" si="4"/>
        <v>2.5</v>
      </c>
      <c r="AB66" s="22">
        <f>IF('[1]Indicator Data'!AS67="No data","x",ROUND(IF('[1]Indicator Data'!AS67&gt;AB$4,10,IF('[1]Indicator Data'!AS67&lt;AB$3,0,10-(AB$4-'[1]Indicator Data'!AS67)/(AB$4-AB$3)*10)),1))</f>
        <v>4</v>
      </c>
      <c r="AC66" s="22">
        <f>IF('[1]Indicator Data'!AT67="No data","x",ROUND(IF('[1]Indicator Data'!AT67&gt;AC$4,10,IF('[1]Indicator Data'!AT67&lt;AC$3,0,10-(AC$4-'[1]Indicator Data'!AT67)/(AC$4-AC$3)*10)),1))</f>
        <v>2.2999999999999998</v>
      </c>
      <c r="AD66" s="23">
        <f t="shared" si="15"/>
        <v>3.2</v>
      </c>
      <c r="AE66" s="26">
        <f>('[1]Indicator Data'!BD67+'[1]Indicator Data'!BC67*0.5+'[1]Indicator Data'!BB67*0.25)/1000</f>
        <v>20.724250000000001</v>
      </c>
      <c r="AF66" s="29">
        <f>AE66*1000/'[1]Indicator Data'!CA67</f>
        <v>8.5755611868261368E-3</v>
      </c>
      <c r="AG66" s="23">
        <f t="shared" si="5"/>
        <v>0.9</v>
      </c>
      <c r="AH66" s="22">
        <f>IF('[1]Indicator Data'!BH67="No data","x",ROUND(IF('[1]Indicator Data'!BH67&lt;$AH$3,10,IF('[1]Indicator Data'!BH67&gt;$AH$4,0,($AH$4-'[1]Indicator Data'!BH67)/($AH$4-$AH$3)*10)),1))</f>
        <v>4.9000000000000004</v>
      </c>
      <c r="AI66" s="22">
        <f>IF('[1]Indicator Data'!BI67="No data","x",ROUND(IF('[1]Indicator Data'!BI67&gt;$AI$4,10,IF('[1]Indicator Data'!BI67&lt;$AI$3,0,10-($AI$4-'[1]Indicator Data'!BI67)/($AI$4-$AI$3)*10)),1))</f>
        <v>2.9</v>
      </c>
      <c r="AJ66" s="23">
        <f t="shared" si="6"/>
        <v>3.9</v>
      </c>
      <c r="AK66" s="28">
        <f t="shared" si="7"/>
        <v>2.7</v>
      </c>
      <c r="AL66" s="30">
        <f t="shared" si="8"/>
        <v>2.9</v>
      </c>
    </row>
    <row r="67" spans="1:38" s="19" customFormat="1" x14ac:dyDescent="0.3">
      <c r="A67" s="20" t="str">
        <f>'[1]Indicator Data'!A68</f>
        <v>Georgia</v>
      </c>
      <c r="B67" s="21">
        <f>ROUND(IF('[1]Indicator Data'!AL68="No data",IF((0.1022*LN('[1]Indicator Data'!BZ68)-0.1711)&gt;B$4,0,IF((0.1022*LN('[1]Indicator Data'!BZ68)-0.1711)&lt;B$3,10,(B$4-(0.1022*LN('[1]Indicator Data'!BZ68)-0.1711))/(B$4-B$3)*10)),IF('[1]Indicator Data'!AL68&gt;B$4,0,IF('[1]Indicator Data'!AL68&lt;B$3,10,(B$4-'[1]Indicator Data'!AL68)/(B$4-B$3)*10))),1)</f>
        <v>1.8</v>
      </c>
      <c r="C67" s="22">
        <f>IF('[1]Indicator Data'!AM68="No data","x",ROUND((IF(LOG('[1]Indicator Data'!AM68*1000)&gt;C$4,10,IF(LOG('[1]Indicator Data'!AM68*1000)&lt;C$3,0,10-(C$4-LOG('[1]Indicator Data'!AM68*1000))/(C$4-C$3)*10))),1))</f>
        <v>0.4</v>
      </c>
      <c r="D67" s="23">
        <f t="shared" si="9"/>
        <v>1.1000000000000001</v>
      </c>
      <c r="E67" s="22">
        <f>IF('[1]Indicator Data'!AZ68="No data","x",ROUND(IF('[1]Indicator Data'!AZ68&gt;E$4,10,IF('[1]Indicator Data'!AZ68&lt;E$3,0,10-(E$4-'[1]Indicator Data'!AZ68)/(E$4-E$3)*10)),1))</f>
        <v>4.4000000000000004</v>
      </c>
      <c r="F67" s="22">
        <f>IF('[1]Indicator Data'!BA68="No data","x",ROUND(IF('[1]Indicator Data'!BA68&gt;F$4,10,IF('[1]Indicator Data'!BA68&lt;F$3,0,10-(F$4-'[1]Indicator Data'!BA68)/(F$4-F$3)*10)),1))</f>
        <v>2.7</v>
      </c>
      <c r="G67" s="23">
        <f t="shared" si="10"/>
        <v>3.6</v>
      </c>
      <c r="H67" s="24">
        <f>SUM(IF('[1]Indicator Data'!AN68=0,0,'[1]Indicator Data'!AN68),SUM('[1]Indicator Data'!AO68:AP68))</f>
        <v>752.12880599999994</v>
      </c>
      <c r="I67" s="24">
        <f>H67/'[1]Indicator Data'!CA68*1000000</f>
        <v>188.54244449040212</v>
      </c>
      <c r="J67" s="22">
        <f t="shared" si="0"/>
        <v>3.8</v>
      </c>
      <c r="K67" s="22">
        <f>IF('[1]Indicator Data'!AQ68="No data","x",ROUND(IF('[1]Indicator Data'!AQ68&gt;K$4,10,IF('[1]Indicator Data'!AQ68&lt;K$3,0,10-(K$4-'[1]Indicator Data'!AQ68)/(K$4-K$3)*10)),1))</f>
        <v>2</v>
      </c>
      <c r="L67" s="22">
        <f>IF('[1]Indicator Data'!AR68="No data","x",IF('[1]Indicator Data'!AR68=0,0,ROUND(IF('[1]Indicator Data'!AR68&gt;L$4,10,IF('[1]Indicator Data'!AR68&lt;L$3,0,10-(L$4-'[1]Indicator Data'!AR68)/(L$4-L$3)*10)),1)))</f>
        <v>4.4000000000000004</v>
      </c>
      <c r="M67" s="23">
        <f t="shared" si="11"/>
        <v>3.4</v>
      </c>
      <c r="N67" s="25">
        <f t="shared" si="12"/>
        <v>2.2999999999999998</v>
      </c>
      <c r="O67" s="26">
        <f>IF(AND('[1]Indicator Data'!BE68="No data",'[1]Indicator Data'!BF68="No data"),0,SUM('[1]Indicator Data'!BE68:BG68)/1000)</f>
        <v>307.08699999999999</v>
      </c>
      <c r="P67" s="22">
        <f t="shared" si="1"/>
        <v>8.3000000000000007</v>
      </c>
      <c r="Q67" s="27">
        <f>O67*1000/'[1]Indicator Data'!CA68</f>
        <v>7.6980077334285912E-2</v>
      </c>
      <c r="R67" s="22">
        <f t="shared" si="2"/>
        <v>9.3000000000000007</v>
      </c>
      <c r="S67" s="28">
        <f t="shared" si="13"/>
        <v>8.8000000000000007</v>
      </c>
      <c r="T67" s="22">
        <f>IF('[1]Indicator Data'!AV68="No data","x",ROUND(IF('[1]Indicator Data'!AV68&gt;T$4,10,IF('[1]Indicator Data'!AV68&lt;T$3,0,10-(T$4-'[1]Indicator Data'!AV68)/(T$4-T$3)*10)),1))</f>
        <v>0.8</v>
      </c>
      <c r="U67" s="22" t="str">
        <f>IF('[1]Indicator Data'!AW68="No data","x",IF('[1]Indicator Data'!AW68=0,0,ROUND(IF('[1]Indicator Data'!AW68&gt;U$4,10,IF('[1]Indicator Data'!AW68&lt;U$3,0,10-(U$4-'[1]Indicator Data'!AW68)/(U$4-U$3)*10)),1)))</f>
        <v>x</v>
      </c>
      <c r="V67" s="22">
        <f t="shared" si="14"/>
        <v>0.8</v>
      </c>
      <c r="W67" s="22">
        <f>IF('[1]Indicator Data'!AU68="No data","x",ROUND(IF('[1]Indicator Data'!AU68&gt;W$4,10,IF('[1]Indicator Data'!AU68&lt;W$3,0,10-(W$4-'[1]Indicator Data'!AU68)/(W$4-W$3)*10)),1))</f>
        <v>1.3</v>
      </c>
      <c r="X67" s="22" t="str">
        <f>IF('[1]Indicator Data'!AX68="No data","x",ROUND(IF('[1]Indicator Data'!AX68&gt;X$4,10,IF('[1]Indicator Data'!AX68&lt;X$3,0,10-(X$4-'[1]Indicator Data'!AX68)/(X$4-X$3)*10)),1))</f>
        <v>x</v>
      </c>
      <c r="Y67" s="27">
        <f>IF('[1]Indicator Data'!AY68="No data","x",IF(('[1]Indicator Data'!AY68/'[1]Indicator Data'!CA68)&gt;1,1,IF('[1]Indicator Data'!AY68&gt;'[1]Indicator Data'!AY68,1,'[1]Indicator Data'!AY68/'[1]Indicator Data'!CA68)))</f>
        <v>1.2032563123954201E-5</v>
      </c>
      <c r="Z67" s="22">
        <f t="shared" si="3"/>
        <v>0</v>
      </c>
      <c r="AA67" s="23">
        <f t="shared" si="4"/>
        <v>0.7</v>
      </c>
      <c r="AB67" s="22">
        <f>IF('[1]Indicator Data'!AS68="No data","x",ROUND(IF('[1]Indicator Data'!AS68&gt;AB$4,10,IF('[1]Indicator Data'!AS68&lt;AB$3,0,10-(AB$4-'[1]Indicator Data'!AS68)/(AB$4-AB$3)*10)),1))</f>
        <v>0.7</v>
      </c>
      <c r="AC67" s="22">
        <f>IF('[1]Indicator Data'!AT68="No data","x",ROUND(IF('[1]Indicator Data'!AT68&gt;AC$4,10,IF('[1]Indicator Data'!AT68&lt;AC$3,0,10-(AC$4-'[1]Indicator Data'!AT68)/(AC$4-AC$3)*10)),1))</f>
        <v>0.2</v>
      </c>
      <c r="AD67" s="23">
        <f t="shared" si="15"/>
        <v>0.5</v>
      </c>
      <c r="AE67" s="26">
        <f>('[1]Indicator Data'!BD68+'[1]Indicator Data'!BC68*0.5+'[1]Indicator Data'!BB68*0.25)/1000</f>
        <v>3.8384999999999998</v>
      </c>
      <c r="AF67" s="29">
        <f>AE67*1000/'[1]Indicator Data'!CA68</f>
        <v>9.6222903231871248E-4</v>
      </c>
      <c r="AG67" s="23">
        <f t="shared" si="5"/>
        <v>0.1</v>
      </c>
      <c r="AH67" s="22">
        <f>IF('[1]Indicator Data'!BH68="No data","x",ROUND(IF('[1]Indicator Data'!BH68&lt;$AH$3,10,IF('[1]Indicator Data'!BH68&gt;$AH$4,0,($AH$4-'[1]Indicator Data'!BH68)/($AH$4-$AH$3)*10)),1))</f>
        <v>4.5</v>
      </c>
      <c r="AI67" s="22">
        <f>IF('[1]Indicator Data'!BI68="No data","x",ROUND(IF('[1]Indicator Data'!BI68&gt;$AI$4,10,IF('[1]Indicator Data'!BI68&lt;$AI$3,0,10-($AI$4-'[1]Indicator Data'!BI68)/($AI$4-$AI$3)*10)),1))</f>
        <v>1.2</v>
      </c>
      <c r="AJ67" s="23">
        <f t="shared" si="6"/>
        <v>2.9</v>
      </c>
      <c r="AK67" s="28">
        <f t="shared" si="7"/>
        <v>1.1000000000000001</v>
      </c>
      <c r="AL67" s="30">
        <f t="shared" si="8"/>
        <v>6.3</v>
      </c>
    </row>
    <row r="68" spans="1:38" s="19" customFormat="1" x14ac:dyDescent="0.3">
      <c r="A68" s="20" t="str">
        <f>'[1]Indicator Data'!A69</f>
        <v>Germany</v>
      </c>
      <c r="B68" s="21">
        <f>ROUND(IF('[1]Indicator Data'!AL69="No data",IF((0.1022*LN('[1]Indicator Data'!BZ69)-0.1711)&gt;B$4,0,IF((0.1022*LN('[1]Indicator Data'!BZ69)-0.1711)&lt;B$3,10,(B$4-(0.1022*LN('[1]Indicator Data'!BZ69)-0.1711))/(B$4-B$3)*10)),IF('[1]Indicator Data'!AL69&gt;B$4,0,IF('[1]Indicator Data'!AL69&lt;B$3,10,(B$4-'[1]Indicator Data'!AL69)/(B$4-B$3)*10))),1)</f>
        <v>0</v>
      </c>
      <c r="C68" s="22" t="str">
        <f>IF('[1]Indicator Data'!AM69="No data","x",ROUND((IF(LOG('[1]Indicator Data'!AM69*1000)&gt;C$4,10,IF(LOG('[1]Indicator Data'!AM69*1000)&lt;C$3,0,10-(C$4-LOG('[1]Indicator Data'!AM69*1000))/(C$4-C$3)*10))),1))</f>
        <v>x</v>
      </c>
      <c r="D68" s="23">
        <f t="shared" si="9"/>
        <v>0</v>
      </c>
      <c r="E68" s="22">
        <f>IF('[1]Indicator Data'!AZ69="No data","x",ROUND(IF('[1]Indicator Data'!AZ69&gt;E$4,10,IF('[1]Indicator Data'!AZ69&lt;E$3,0,10-(E$4-'[1]Indicator Data'!AZ69)/(E$4-E$3)*10)),1))</f>
        <v>1.1000000000000001</v>
      </c>
      <c r="F68" s="22">
        <f>IF('[1]Indicator Data'!BA69="No data","x",ROUND(IF('[1]Indicator Data'!BA69&gt;F$4,10,IF('[1]Indicator Data'!BA69&lt;F$3,0,10-(F$4-'[1]Indicator Data'!BA69)/(F$4-F$3)*10)),1))</f>
        <v>1.7</v>
      </c>
      <c r="G68" s="23">
        <f t="shared" si="10"/>
        <v>1.4</v>
      </c>
      <c r="H68" s="24">
        <f>SUM(IF('[1]Indicator Data'!AN69=0,0,'[1]Indicator Data'!AN69),SUM('[1]Indicator Data'!AO69:AP69))</f>
        <v>-31.739585000000002</v>
      </c>
      <c r="I68" s="24">
        <f>H68/'[1]Indicator Data'!CA69*1000000</f>
        <v>-0.37882657590305635</v>
      </c>
      <c r="J68" s="22">
        <f t="shared" si="0"/>
        <v>0</v>
      </c>
      <c r="K68" s="22" t="str">
        <f>IF('[1]Indicator Data'!AQ69="No data","x",ROUND(IF('[1]Indicator Data'!AQ69&gt;K$4,10,IF('[1]Indicator Data'!AQ69&lt;K$3,0,10-(K$4-'[1]Indicator Data'!AQ69)/(K$4-K$3)*10)),1))</f>
        <v>x</v>
      </c>
      <c r="L68" s="22">
        <f>IF('[1]Indicator Data'!AR69="No data","x",IF('[1]Indicator Data'!AR69=0,0,ROUND(IF('[1]Indicator Data'!AR69&gt;L$4,10,IF('[1]Indicator Data'!AR69&lt;L$3,0,10-(L$4-'[1]Indicator Data'!AR69)/(L$4-L$3)*10)),1)))</f>
        <v>0.2</v>
      </c>
      <c r="M68" s="23">
        <f t="shared" si="11"/>
        <v>0.1</v>
      </c>
      <c r="N68" s="25">
        <f t="shared" si="12"/>
        <v>0.4</v>
      </c>
      <c r="O68" s="26">
        <f>IF(AND('[1]Indicator Data'!BE69="No data",'[1]Indicator Data'!BF69="No data"),0,SUM('[1]Indicator Data'!BE69:BG69)/1000)</f>
        <v>1453.7929999999999</v>
      </c>
      <c r="P68" s="22">
        <f t="shared" si="1"/>
        <v>10</v>
      </c>
      <c r="Q68" s="27">
        <f>O68*1000/'[1]Indicator Data'!CA69</f>
        <v>1.7351689515216789E-2</v>
      </c>
      <c r="R68" s="22">
        <f t="shared" si="2"/>
        <v>6.4</v>
      </c>
      <c r="S68" s="28">
        <f t="shared" si="13"/>
        <v>8.1999999999999993</v>
      </c>
      <c r="T68" s="22" t="str">
        <f>IF('[1]Indicator Data'!AV69="No data","x",ROUND(IF('[1]Indicator Data'!AV69&gt;T$4,10,IF('[1]Indicator Data'!AV69&lt;T$3,0,10-(T$4-'[1]Indicator Data'!AV69)/(T$4-T$3)*10)),1))</f>
        <v>x</v>
      </c>
      <c r="U68" s="22" t="str">
        <f>IF('[1]Indicator Data'!AW69="No data","x",IF('[1]Indicator Data'!AW69=0,0,ROUND(IF('[1]Indicator Data'!AW69&gt;U$4,10,IF('[1]Indicator Data'!AW69&lt;U$3,0,10-(U$4-'[1]Indicator Data'!AW69)/(U$4-U$3)*10)),1)))</f>
        <v>x</v>
      </c>
      <c r="V68" s="22" t="str">
        <f t="shared" si="14"/>
        <v>x</v>
      </c>
      <c r="W68" s="22">
        <f>IF('[1]Indicator Data'!AU69="No data","x",ROUND(IF('[1]Indicator Data'!AU69&gt;W$4,10,IF('[1]Indicator Data'!AU69&lt;W$3,0,10-(W$4-'[1]Indicator Data'!AU69)/(W$4-W$3)*10)),1))</f>
        <v>0.1</v>
      </c>
      <c r="X68" s="22" t="str">
        <f>IF('[1]Indicator Data'!AX69="No data","x",ROUND(IF('[1]Indicator Data'!AX69&gt;X$4,10,IF('[1]Indicator Data'!AX69&lt;X$3,0,10-(X$4-'[1]Indicator Data'!AX69)/(X$4-X$3)*10)),1))</f>
        <v>x</v>
      </c>
      <c r="Y68" s="27">
        <f>IF('[1]Indicator Data'!AY69="No data","x",IF(('[1]Indicator Data'!AY69/'[1]Indicator Data'!CA69)&gt;1,1,IF('[1]Indicator Data'!AY69&gt;'[1]Indicator Data'!AY69,1,'[1]Indicator Data'!AY69/'[1]Indicator Data'!CA69)))</f>
        <v>1.3487070822458885E-6</v>
      </c>
      <c r="Z68" s="22">
        <f t="shared" si="3"/>
        <v>0</v>
      </c>
      <c r="AA68" s="23">
        <f t="shared" si="4"/>
        <v>0.1</v>
      </c>
      <c r="AB68" s="22">
        <f>IF('[1]Indicator Data'!AS69="No data","x",ROUND(IF('[1]Indicator Data'!AS69&gt;AB$4,10,IF('[1]Indicator Data'!AS69&lt;AB$3,0,10-(AB$4-'[1]Indicator Data'!AS69)/(AB$4-AB$3)*10)),1))</f>
        <v>0.3</v>
      </c>
      <c r="AC68" s="22">
        <f>IF('[1]Indicator Data'!AT69="No data","x",ROUND(IF('[1]Indicator Data'!AT69&gt;AC$4,10,IF('[1]Indicator Data'!AT69&lt;AC$3,0,10-(AC$4-'[1]Indicator Data'!AT69)/(AC$4-AC$3)*10)),1))</f>
        <v>0.1</v>
      </c>
      <c r="AD68" s="23">
        <f t="shared" si="15"/>
        <v>0.2</v>
      </c>
      <c r="AE68" s="26">
        <f>('[1]Indicator Data'!BD69+'[1]Indicator Data'!BC69*0.5+'[1]Indicator Data'!BB69*0.25)/1000</f>
        <v>1.3825000000000001</v>
      </c>
      <c r="AF68" s="29">
        <f>AE68*1000/'[1]Indicator Data'!CA69</f>
        <v>1.650077470092868E-5</v>
      </c>
      <c r="AG68" s="23">
        <f t="shared" si="5"/>
        <v>0</v>
      </c>
      <c r="AH68" s="22">
        <f>IF('[1]Indicator Data'!BH69="No data","x",ROUND(IF('[1]Indicator Data'!BH69&lt;$AH$3,10,IF('[1]Indicator Data'!BH69&gt;$AH$4,0,($AH$4-'[1]Indicator Data'!BH69)/($AH$4-$AH$3)*10)),1))</f>
        <v>1.2</v>
      </c>
      <c r="AI68" s="22">
        <f>IF('[1]Indicator Data'!BI69="No data","x",ROUND(IF('[1]Indicator Data'!BI69&gt;$AI$4,10,IF('[1]Indicator Data'!BI69&lt;$AI$3,0,10-($AI$4-'[1]Indicator Data'!BI69)/($AI$4-$AI$3)*10)),1))</f>
        <v>0</v>
      </c>
      <c r="AJ68" s="23">
        <f t="shared" si="6"/>
        <v>0.6</v>
      </c>
      <c r="AK68" s="28">
        <f t="shared" si="7"/>
        <v>0.2</v>
      </c>
      <c r="AL68" s="30">
        <f t="shared" si="8"/>
        <v>5.5</v>
      </c>
    </row>
    <row r="69" spans="1:38" s="19" customFormat="1" x14ac:dyDescent="0.3">
      <c r="A69" s="20" t="str">
        <f>'[1]Indicator Data'!A70</f>
        <v>Ghana</v>
      </c>
      <c r="B69" s="21">
        <f>ROUND(IF('[1]Indicator Data'!AL70="No data",IF((0.1022*LN('[1]Indicator Data'!BZ70)-0.1711)&gt;B$4,0,IF((0.1022*LN('[1]Indicator Data'!BZ70)-0.1711)&lt;B$3,10,(B$4-(0.1022*LN('[1]Indicator Data'!BZ70)-0.1711))/(B$4-B$3)*10)),IF('[1]Indicator Data'!AL70&gt;B$4,0,IF('[1]Indicator Data'!AL70&lt;B$3,10,(B$4-'[1]Indicator Data'!AL70)/(B$4-B$3)*10))),1)</f>
        <v>5.8</v>
      </c>
      <c r="C69" s="22">
        <f>IF('[1]Indicator Data'!AM70="No data","x",ROUND((IF(LOG('[1]Indicator Data'!AM70*1000)&gt;C$4,10,IF(LOG('[1]Indicator Data'!AM70*1000)&lt;C$3,0,10-(C$4-LOG('[1]Indicator Data'!AM70*1000))/(C$4-C$3)*10))),1))</f>
        <v>7.9</v>
      </c>
      <c r="D69" s="23">
        <f t="shared" si="9"/>
        <v>7</v>
      </c>
      <c r="E69" s="22">
        <f>IF('[1]Indicator Data'!AZ70="No data","x",ROUND(IF('[1]Indicator Data'!AZ70&gt;E$4,10,IF('[1]Indicator Data'!AZ70&lt;E$3,0,10-(E$4-'[1]Indicator Data'!AZ70)/(E$4-E$3)*10)),1))</f>
        <v>7.2</v>
      </c>
      <c r="F69" s="22">
        <f>IF('[1]Indicator Data'!BA70="No data","x",ROUND(IF('[1]Indicator Data'!BA70&gt;F$4,10,IF('[1]Indicator Data'!BA70&lt;F$3,0,10-(F$4-'[1]Indicator Data'!BA70)/(F$4-F$3)*10)),1))</f>
        <v>4.5999999999999996</v>
      </c>
      <c r="G69" s="23">
        <f t="shared" si="10"/>
        <v>5.9</v>
      </c>
      <c r="H69" s="24">
        <f>SUM(IF('[1]Indicator Data'!AN70=0,0,'[1]Indicator Data'!AN70),SUM('[1]Indicator Data'!AO70:AP70))</f>
        <v>1161.400633</v>
      </c>
      <c r="I69" s="24">
        <f>H69/'[1]Indicator Data'!CA70*1000000</f>
        <v>37.376587027718166</v>
      </c>
      <c r="J69" s="22">
        <f t="shared" ref="J69:J132" si="16">IF(I69="x","x",ROUND(IF(I69&gt;J$4,10,IF(I69&lt;J$3,0,10-(J$4-I69)/(J$4-J$3)*10)),1))</f>
        <v>0.7</v>
      </c>
      <c r="K69" s="22">
        <f>IF('[1]Indicator Data'!AQ70="No data","x",ROUND(IF('[1]Indicator Data'!AQ70&gt;K$4,10,IF('[1]Indicator Data'!AQ70&lt;K$3,0,10-(K$4-'[1]Indicator Data'!AQ70)/(K$4-K$3)*10)),1))</f>
        <v>1</v>
      </c>
      <c r="L69" s="22">
        <f>IF('[1]Indicator Data'!AR70="No data","x",IF('[1]Indicator Data'!AR70=0,0,ROUND(IF('[1]Indicator Data'!AR70&gt;L$4,10,IF('[1]Indicator Data'!AR70&lt;L$3,0,10-(L$4-'[1]Indicator Data'!AR70)/(L$4-L$3)*10)),1)))</f>
        <v>1.6</v>
      </c>
      <c r="M69" s="23">
        <f t="shared" si="11"/>
        <v>1.1000000000000001</v>
      </c>
      <c r="N69" s="25">
        <f t="shared" si="12"/>
        <v>5.3</v>
      </c>
      <c r="O69" s="26">
        <f>IF(AND('[1]Indicator Data'!BE70="No data",'[1]Indicator Data'!BF70="No data"),0,SUM('[1]Indicator Data'!BE70:BG70)/1000)</f>
        <v>13.929</v>
      </c>
      <c r="P69" s="22">
        <f t="shared" ref="P69:P132" si="17">ROUND(IF(O69=0,0,IF(LOG(O69*1000)&gt;$P$4,10,IF(LOG(O69*1000)&lt;P$3,0,10-(P$4-LOG(O69*1000))/(P$4-P$3)*10))),1)</f>
        <v>3.8</v>
      </c>
      <c r="Q69" s="27">
        <f>O69*1000/'[1]Indicator Data'!CA70</f>
        <v>4.482677776438635E-4</v>
      </c>
      <c r="R69" s="22">
        <f t="shared" ref="R69:R132" si="18">IF(Q69="x","x",ROUND(IF(Q69&gt;$R$4,10,IF(Q69&lt;$R$3,0,((Q69*100)/0.0052)^(1/4.0545)/6.5*10)),1))</f>
        <v>2.6</v>
      </c>
      <c r="S69" s="28">
        <f t="shared" si="13"/>
        <v>3.2</v>
      </c>
      <c r="T69" s="22">
        <f>IF('[1]Indicator Data'!AV70="No data","x",ROUND(IF('[1]Indicator Data'!AV70&gt;T$4,10,IF('[1]Indicator Data'!AV70&lt;T$3,0,10-(T$4-'[1]Indicator Data'!AV70)/(T$4-T$3)*10)),1))</f>
        <v>3.4</v>
      </c>
      <c r="U69" s="22">
        <f>IF('[1]Indicator Data'!AW70="No data","x",IF('[1]Indicator Data'!AW70=0,0,ROUND(IF('[1]Indicator Data'!AW70&gt;U$4,10,IF('[1]Indicator Data'!AW70&lt;U$3,0,10-(U$4-'[1]Indicator Data'!AW70)/(U$4-U$3)*10)),1)))</f>
        <v>3.7</v>
      </c>
      <c r="V69" s="22">
        <f t="shared" si="14"/>
        <v>3.55</v>
      </c>
      <c r="W69" s="22">
        <f>IF('[1]Indicator Data'!AU70="No data","x",ROUND(IF('[1]Indicator Data'!AU70&gt;W$4,10,IF('[1]Indicator Data'!AU70&lt;W$3,0,10-(W$4-'[1]Indicator Data'!AU70)/(W$4-W$3)*10)),1))</f>
        <v>2.6</v>
      </c>
      <c r="X69" s="22">
        <f>IF('[1]Indicator Data'!AX70="No data","x",ROUND(IF('[1]Indicator Data'!AX70&gt;X$4,10,IF('[1]Indicator Data'!AX70&lt;X$3,0,10-(X$4-'[1]Indicator Data'!AX70)/(X$4-X$3)*10)),1))</f>
        <v>5.6</v>
      </c>
      <c r="Y69" s="27">
        <f>IF('[1]Indicator Data'!AY70="No data","x",IF(('[1]Indicator Data'!AY70/'[1]Indicator Data'!CA70)&gt;1,1,IF('[1]Indicator Data'!AY70&gt;'[1]Indicator Data'!AY70,1,'[1]Indicator Data'!AY70/'[1]Indicator Data'!CA70)))</f>
        <v>0.55418310044316688</v>
      </c>
      <c r="Z69" s="22">
        <f t="shared" ref="Z69:Z132" si="19">IF(Y69="x","x",ROUND(IF(Y69&gt;Z$4,10,IF(Y69&lt;Z$3,0,10-(Z$4-Y69)/(Z$4-Z$3)*10)),1))</f>
        <v>6.2</v>
      </c>
      <c r="AA69" s="23">
        <f t="shared" ref="AA69:AA132" si="20">IF(AND(V69="x",W69="x",X69="x",Z69="x"),"x",ROUND(AVERAGE(V69,W69,X69,Z69),1))</f>
        <v>4.5</v>
      </c>
      <c r="AB69" s="22">
        <f>IF('[1]Indicator Data'!AS70="No data","x",ROUND(IF('[1]Indicator Data'!AS70&gt;AB$4,10,IF('[1]Indicator Data'!AS70&lt;AB$3,0,10-(AB$4-'[1]Indicator Data'!AS70)/(AB$4-AB$3)*10)),1))</f>
        <v>3.6</v>
      </c>
      <c r="AC69" s="22">
        <f>IF('[1]Indicator Data'!AT70="No data","x",ROUND(IF('[1]Indicator Data'!AT70&gt;AC$4,10,IF('[1]Indicator Data'!AT70&lt;AC$3,0,10-(AC$4-'[1]Indicator Data'!AT70)/(AC$4-AC$3)*10)),1))</f>
        <v>2.8</v>
      </c>
      <c r="AD69" s="23">
        <f t="shared" si="15"/>
        <v>3.2</v>
      </c>
      <c r="AE69" s="26">
        <f>('[1]Indicator Data'!BD70+'[1]Indicator Data'!BC70*0.5+'[1]Indicator Data'!BB70*0.25)/1000</f>
        <v>6.6254999999999997</v>
      </c>
      <c r="AF69" s="29">
        <f>AE69*1000/'[1]Indicator Data'!CA70</f>
        <v>2.1322407644334967E-4</v>
      </c>
      <c r="AG69" s="23">
        <f t="shared" ref="AG69:AG132" si="21">IF(AF69="x","x",ROUND(IF(AF69&gt;AG$4,10,IF(AF69&lt;AG$3,0,10-(AG$4-AF69)/(AG$4-AG$3)*10)),1))</f>
        <v>0</v>
      </c>
      <c r="AH69" s="22">
        <f>IF('[1]Indicator Data'!BH70="No data","x",ROUND(IF('[1]Indicator Data'!BH70&lt;$AH$3,10,IF('[1]Indicator Data'!BH70&gt;$AH$4,0,($AH$4-'[1]Indicator Data'!BH70)/($AH$4-$AH$3)*10)),1))</f>
        <v>2.1</v>
      </c>
      <c r="AI69" s="22">
        <f>IF('[1]Indicator Data'!BI70="No data","x",ROUND(IF('[1]Indicator Data'!BI70&gt;$AI$4,10,IF('[1]Indicator Data'!BI70&lt;$AI$3,0,10-($AI$4-'[1]Indicator Data'!BI70)/($AI$4-$AI$3)*10)),1))</f>
        <v>0.4</v>
      </c>
      <c r="AJ69" s="23">
        <f t="shared" ref="AJ69:AJ132" si="22">ROUND(AVERAGE(AI69,AH69),1)</f>
        <v>1.3</v>
      </c>
      <c r="AK69" s="28">
        <f t="shared" ref="AK69:AK132" si="23">ROUND(IF(AND(AA69="x",AD69="x",AJ69="x"),AG69,IF(AND(AA69="x",AD69="x"),(10-GEOMEAN(((10-AJ69)/10*9+1),((10-AG69)/10*9+1)))/9*10,IF(AJ69="x",(10-GEOMEAN(((10-AA69)/10*9+1),((10-AD69)/10*9+1),((10-AG69)/10*9+1)))/9*10,IF(AA69="x",(10-GEOMEAN(((10-AJ69)/10*9+1),((10-AD69)/10*9+1),((10-AG69)/10*9+1)))/9*10,(10-GEOMEAN(((10-AA69)/10*9+1),((10-AD69)/10*9+1),((10-AG69)/10*9+1),((10-AJ69)/10*9+1)))/9*10)))),1)</f>
        <v>2.4</v>
      </c>
      <c r="AL69" s="30">
        <f t="shared" ref="AL69:AL132" si="24">ROUND((10-GEOMEAN(((10-S69)/10*9+1),((10-AK69)/10*9+1)))/9*10,1)</f>
        <v>2.8</v>
      </c>
    </row>
    <row r="70" spans="1:38" s="19" customFormat="1" x14ac:dyDescent="0.3">
      <c r="A70" s="20" t="str">
        <f>'[1]Indicator Data'!A71</f>
        <v>Greece</v>
      </c>
      <c r="B70" s="21">
        <f>ROUND(IF('[1]Indicator Data'!AL71="No data",IF((0.1022*LN('[1]Indicator Data'!BZ71)-0.1711)&gt;B$4,0,IF((0.1022*LN('[1]Indicator Data'!BZ71)-0.1711)&lt;B$3,10,(B$4-(0.1022*LN('[1]Indicator Data'!BZ71)-0.1711))/(B$4-B$3)*10)),IF('[1]Indicator Data'!AL71&gt;B$4,0,IF('[1]Indicator Data'!AL71&lt;B$3,10,(B$4-'[1]Indicator Data'!AL71)/(B$4-B$3)*10))),1)</f>
        <v>0.2</v>
      </c>
      <c r="C70" s="22" t="str">
        <f>IF('[1]Indicator Data'!AM71="No data","x",ROUND((IF(LOG('[1]Indicator Data'!AM71*1000)&gt;C$4,10,IF(LOG('[1]Indicator Data'!AM71*1000)&lt;C$3,0,10-(C$4-LOG('[1]Indicator Data'!AM71*1000))/(C$4-C$3)*10))),1))</f>
        <v>x</v>
      </c>
      <c r="D70" s="23">
        <f t="shared" ref="D70:D133" si="25">ROUND(IF(C70="x",B70,(10-GEOMEAN(((10-B70)/10*9+1),((10-C70)/10*9+1)))/9*10),1)</f>
        <v>0.2</v>
      </c>
      <c r="E70" s="22">
        <f>IF('[1]Indicator Data'!AZ71="No data","x",ROUND(IF('[1]Indicator Data'!AZ71&gt;E$4,10,IF('[1]Indicator Data'!AZ71&lt;E$3,0,10-(E$4-'[1]Indicator Data'!AZ71)/(E$4-E$3)*10)),1))</f>
        <v>1.5</v>
      </c>
      <c r="F70" s="22">
        <f>IF('[1]Indicator Data'!BA71="No data","x",ROUND(IF('[1]Indicator Data'!BA71&gt;F$4,10,IF('[1]Indicator Data'!BA71&lt;F$3,0,10-(F$4-'[1]Indicator Data'!BA71)/(F$4-F$3)*10)),1))</f>
        <v>2</v>
      </c>
      <c r="G70" s="23">
        <f t="shared" ref="G70:G133" si="26">IF(AND(E70="x",F70="x"),"x",ROUND(AVERAGE(E70,F70),1))</f>
        <v>1.8</v>
      </c>
      <c r="H70" s="24">
        <f>SUM(IF('[1]Indicator Data'!AN71=0,0,'[1]Indicator Data'!AN71),SUM('[1]Indicator Data'!AO71:AP71))</f>
        <v>43.821506999999997</v>
      </c>
      <c r="I70" s="24">
        <f>H70/'[1]Indicator Data'!CA71*1000000</f>
        <v>4.2042858639539116</v>
      </c>
      <c r="J70" s="22">
        <f t="shared" si="16"/>
        <v>0.1</v>
      </c>
      <c r="K70" s="22" t="str">
        <f>IF('[1]Indicator Data'!AQ71="No data","x",ROUND(IF('[1]Indicator Data'!AQ71&gt;K$4,10,IF('[1]Indicator Data'!AQ71&lt;K$3,0,10-(K$4-'[1]Indicator Data'!AQ71)/(K$4-K$3)*10)),1))</f>
        <v>x</v>
      </c>
      <c r="L70" s="22">
        <f>IF('[1]Indicator Data'!AR71="No data","x",IF('[1]Indicator Data'!AR71=0,0,ROUND(IF('[1]Indicator Data'!AR71&gt;L$4,10,IF('[1]Indicator Data'!AR71&lt;L$3,0,10-(L$4-'[1]Indicator Data'!AR71)/(L$4-L$3)*10)),1)))</f>
        <v>0.1</v>
      </c>
      <c r="M70" s="23">
        <f t="shared" ref="M70:M133" si="27">ROUND(AVERAGE(J70,K70,L70),1)</f>
        <v>0.1</v>
      </c>
      <c r="N70" s="25">
        <f t="shared" ref="N70:N133" si="28">ROUND(AVERAGE(D70,D70,G70,M70),1)</f>
        <v>0.6</v>
      </c>
      <c r="O70" s="26">
        <f>IF(AND('[1]Indicator Data'!BE71="No data",'[1]Indicator Data'!BF71="No data"),0,SUM('[1]Indicator Data'!BE71:BG71)/1000)</f>
        <v>164.00899999999999</v>
      </c>
      <c r="P70" s="22">
        <f t="shared" si="17"/>
        <v>7.4</v>
      </c>
      <c r="Q70" s="27">
        <f>O70*1000/'[1]Indicator Data'!CA71</f>
        <v>1.5735212398359944E-2</v>
      </c>
      <c r="R70" s="22">
        <f t="shared" si="18"/>
        <v>6.3</v>
      </c>
      <c r="S70" s="28">
        <f t="shared" ref="S70:S133" si="29">ROUND(AVERAGE(P70,R70),1)</f>
        <v>6.9</v>
      </c>
      <c r="T70" s="22" t="str">
        <f>IF('[1]Indicator Data'!AV71="No data","x",ROUND(IF('[1]Indicator Data'!AV71&gt;T$4,10,IF('[1]Indicator Data'!AV71&lt;T$3,0,10-(T$4-'[1]Indicator Data'!AV71)/(T$4-T$3)*10)),1))</f>
        <v>x</v>
      </c>
      <c r="U70" s="22" t="str">
        <f>IF('[1]Indicator Data'!AW71="No data","x",IF('[1]Indicator Data'!AW71=0,0,ROUND(IF('[1]Indicator Data'!AW71&gt;U$4,10,IF('[1]Indicator Data'!AW71&lt;U$3,0,10-(U$4-'[1]Indicator Data'!AW71)/(U$4-U$3)*10)),1)))</f>
        <v>x</v>
      </c>
      <c r="V70" s="22" t="str">
        <f t="shared" ref="V70:V133" si="30">IF(AND(T70="x",U70="x"),"x",AVERAGE(T70,U70))</f>
        <v>x</v>
      </c>
      <c r="W70" s="22">
        <f>IF('[1]Indicator Data'!AU71="No data","x",ROUND(IF('[1]Indicator Data'!AU71&gt;W$4,10,IF('[1]Indicator Data'!AU71&lt;W$3,0,10-(W$4-'[1]Indicator Data'!AU71)/(W$4-W$3)*10)),1))</f>
        <v>0.1</v>
      </c>
      <c r="X70" s="22" t="str">
        <f>IF('[1]Indicator Data'!AX71="No data","x",ROUND(IF('[1]Indicator Data'!AX71&gt;X$4,10,IF('[1]Indicator Data'!AX71&lt;X$3,0,10-(X$4-'[1]Indicator Data'!AX71)/(X$4-X$3)*10)),1))</f>
        <v>x</v>
      </c>
      <c r="Y70" s="27">
        <f>IF('[1]Indicator Data'!AY71="No data","x",IF(('[1]Indicator Data'!AY71/'[1]Indicator Data'!CA71)&gt;1,1,IF('[1]Indicator Data'!AY71&gt;'[1]Indicator Data'!AY71,1,'[1]Indicator Data'!AY71/'[1]Indicator Data'!CA71)))</f>
        <v>0</v>
      </c>
      <c r="Z70" s="22">
        <f t="shared" si="19"/>
        <v>0</v>
      </c>
      <c r="AA70" s="23">
        <f t="shared" si="20"/>
        <v>0.1</v>
      </c>
      <c r="AB70" s="22">
        <f>IF('[1]Indicator Data'!AS71="No data","x",ROUND(IF('[1]Indicator Data'!AS71&gt;AB$4,10,IF('[1]Indicator Data'!AS71&lt;AB$3,0,10-(AB$4-'[1]Indicator Data'!AS71)/(AB$4-AB$3)*10)),1))</f>
        <v>0.3</v>
      </c>
      <c r="AC70" s="22" t="str">
        <f>IF('[1]Indicator Data'!AT71="No data","x",ROUND(IF('[1]Indicator Data'!AT71&gt;AC$4,10,IF('[1]Indicator Data'!AT71&lt;AC$3,0,10-(AC$4-'[1]Indicator Data'!AT71)/(AC$4-AC$3)*10)),1))</f>
        <v>x</v>
      </c>
      <c r="AD70" s="23">
        <f t="shared" ref="AD70:AD133" si="31">IF(AND(AB70="x",AC70="x"),"x",ROUND(AVERAGE(AC70,AB70),1))</f>
        <v>0.3</v>
      </c>
      <c r="AE70" s="26">
        <f>('[1]Indicator Data'!BD71+'[1]Indicator Data'!BC71*0.5+'[1]Indicator Data'!BB71*0.25)/1000</f>
        <v>10.798249999999999</v>
      </c>
      <c r="AF70" s="29">
        <f>AE70*1000/'[1]Indicator Data'!CA71</f>
        <v>1.0359965445834696E-3</v>
      </c>
      <c r="AG70" s="23">
        <f t="shared" si="21"/>
        <v>0.1</v>
      </c>
      <c r="AH70" s="22">
        <f>IF('[1]Indicator Data'!BH71="No data","x",ROUND(IF('[1]Indicator Data'!BH71&lt;$AH$3,10,IF('[1]Indicator Data'!BH71&gt;$AH$4,0,($AH$4-'[1]Indicator Data'!BH71)/($AH$4-$AH$3)*10)),1))</f>
        <v>2</v>
      </c>
      <c r="AI70" s="22">
        <f>IF('[1]Indicator Data'!BI71="No data","x",ROUND(IF('[1]Indicator Data'!BI71&gt;$AI$4,10,IF('[1]Indicator Data'!BI71&lt;$AI$3,0,10-($AI$4-'[1]Indicator Data'!BI71)/($AI$4-$AI$3)*10)),1))</f>
        <v>0</v>
      </c>
      <c r="AJ70" s="23">
        <f t="shared" si="22"/>
        <v>1</v>
      </c>
      <c r="AK70" s="28">
        <f t="shared" si="23"/>
        <v>0.4</v>
      </c>
      <c r="AL70" s="30">
        <f t="shared" si="24"/>
        <v>4.4000000000000004</v>
      </c>
    </row>
    <row r="71" spans="1:38" s="19" customFormat="1" x14ac:dyDescent="0.3">
      <c r="A71" s="20" t="str">
        <f>'[1]Indicator Data'!A72</f>
        <v>Grenada</v>
      </c>
      <c r="B71" s="21">
        <f>ROUND(IF('[1]Indicator Data'!AL72="No data",IF((0.1022*LN('[1]Indicator Data'!BZ72)-0.1711)&gt;B$4,0,IF((0.1022*LN('[1]Indicator Data'!BZ72)-0.1711)&lt;B$3,10,(B$4-(0.1022*LN('[1]Indicator Data'!BZ72)-0.1711))/(B$4-B$3)*10)),IF('[1]Indicator Data'!AL72&gt;B$4,0,IF('[1]Indicator Data'!AL72&lt;B$3,10,(B$4-'[1]Indicator Data'!AL72)/(B$4-B$3)*10))),1)</f>
        <v>2.4</v>
      </c>
      <c r="C71" s="22" t="str">
        <f>IF('[1]Indicator Data'!AM72="No data","x",ROUND((IF(LOG('[1]Indicator Data'!AM72*1000)&gt;C$4,10,IF(LOG('[1]Indicator Data'!AM72*1000)&lt;C$3,0,10-(C$4-LOG('[1]Indicator Data'!AM72*1000))/(C$4-C$3)*10))),1))</f>
        <v>x</v>
      </c>
      <c r="D71" s="23">
        <f t="shared" si="25"/>
        <v>2.4</v>
      </c>
      <c r="E71" s="22" t="str">
        <f>IF('[1]Indicator Data'!AZ72="No data","x",ROUND(IF('[1]Indicator Data'!AZ72&gt;E$4,10,IF('[1]Indicator Data'!AZ72&lt;E$3,0,10-(E$4-'[1]Indicator Data'!AZ72)/(E$4-E$3)*10)),1))</f>
        <v>x</v>
      </c>
      <c r="F71" s="22" t="str">
        <f>IF('[1]Indicator Data'!BA72="No data","x",ROUND(IF('[1]Indicator Data'!BA72&gt;F$4,10,IF('[1]Indicator Data'!BA72&lt;F$3,0,10-(F$4-'[1]Indicator Data'!BA72)/(F$4-F$3)*10)),1))</f>
        <v>x</v>
      </c>
      <c r="G71" s="23" t="str">
        <f t="shared" si="26"/>
        <v>x</v>
      </c>
      <c r="H71" s="24">
        <f>SUM(IF('[1]Indicator Data'!AN72=0,0,'[1]Indicator Data'!AN72),SUM('[1]Indicator Data'!AO72:AP72))</f>
        <v>3.2962859999999998</v>
      </c>
      <c r="I71" s="24">
        <f>H71/'[1]Indicator Data'!CA72*1000000</f>
        <v>29.295372337116397</v>
      </c>
      <c r="J71" s="22">
        <f t="shared" si="16"/>
        <v>0.6</v>
      </c>
      <c r="K71" s="22">
        <f>IF('[1]Indicator Data'!AQ72="No data","x",ROUND(IF('[1]Indicator Data'!AQ72&gt;K$4,10,IF('[1]Indicator Data'!AQ72&lt;K$3,0,10-(K$4-'[1]Indicator Data'!AQ72)/(K$4-K$3)*10)),1))</f>
        <v>0.9</v>
      </c>
      <c r="L71" s="22">
        <f>IF('[1]Indicator Data'!AR72="No data","x",IF('[1]Indicator Data'!AR72=0,0,ROUND(IF('[1]Indicator Data'!AR72&gt;L$4,10,IF('[1]Indicator Data'!AR72&lt;L$3,0,10-(L$4-'[1]Indicator Data'!AR72)/(L$4-L$3)*10)),1)))</f>
        <v>1.5</v>
      </c>
      <c r="M71" s="23">
        <f t="shared" si="27"/>
        <v>1</v>
      </c>
      <c r="N71" s="25">
        <f t="shared" si="28"/>
        <v>1.9</v>
      </c>
      <c r="O71" s="26">
        <f>IF(AND('[1]Indicator Data'!BE72="No data",'[1]Indicator Data'!BF72="No data"),0,SUM('[1]Indicator Data'!BE72:BG72)/1000)</f>
        <v>0.23899999999999999</v>
      </c>
      <c r="P71" s="22">
        <f t="shared" si="17"/>
        <v>0</v>
      </c>
      <c r="Q71" s="27">
        <f>O71*1000/'[1]Indicator Data'!CA72</f>
        <v>2.1240857099689829E-3</v>
      </c>
      <c r="R71" s="22">
        <f t="shared" si="18"/>
        <v>3.8</v>
      </c>
      <c r="S71" s="28">
        <f t="shared" si="29"/>
        <v>1.9</v>
      </c>
      <c r="T71" s="22" t="str">
        <f>IF('[1]Indicator Data'!AV72="No data","x",ROUND(IF('[1]Indicator Data'!AV72&gt;T$4,10,IF('[1]Indicator Data'!AV72&lt;T$3,0,10-(T$4-'[1]Indicator Data'!AV72)/(T$4-T$3)*10)),1))</f>
        <v>x</v>
      </c>
      <c r="U71" s="22" t="str">
        <f>IF('[1]Indicator Data'!AW72="No data","x",IF('[1]Indicator Data'!AW72=0,0,ROUND(IF('[1]Indicator Data'!AW72&gt;U$4,10,IF('[1]Indicator Data'!AW72&lt;U$3,0,10-(U$4-'[1]Indicator Data'!AW72)/(U$4-U$3)*10)),1)))</f>
        <v>x</v>
      </c>
      <c r="V71" s="22" t="str">
        <f t="shared" si="30"/>
        <v>x</v>
      </c>
      <c r="W71" s="22">
        <f>IF('[1]Indicator Data'!AU72="No data","x",ROUND(IF('[1]Indicator Data'!AU72&gt;W$4,10,IF('[1]Indicator Data'!AU72&lt;W$3,0,10-(W$4-'[1]Indicator Data'!AU72)/(W$4-W$3)*10)),1))</f>
        <v>0.1</v>
      </c>
      <c r="X71" s="22" t="str">
        <f>IF('[1]Indicator Data'!AX72="No data","x",ROUND(IF('[1]Indicator Data'!AX72&gt;X$4,10,IF('[1]Indicator Data'!AX72&lt;X$3,0,10-(X$4-'[1]Indicator Data'!AX72)/(X$4-X$3)*10)),1))</f>
        <v>x</v>
      </c>
      <c r="Y71" s="27">
        <f>IF('[1]Indicator Data'!AY72="No data","x",IF(('[1]Indicator Data'!AY72/'[1]Indicator Data'!CA72)&gt;1,1,IF('[1]Indicator Data'!AY72&gt;'[1]Indicator Data'!AY72,1,'[1]Indicator Data'!AY72/'[1]Indicator Data'!CA72)))</f>
        <v>9.4206311822892137E-4</v>
      </c>
      <c r="Z71" s="22">
        <f t="shared" si="19"/>
        <v>0</v>
      </c>
      <c r="AA71" s="23">
        <f t="shared" si="20"/>
        <v>0.1</v>
      </c>
      <c r="AB71" s="22">
        <f>IF('[1]Indicator Data'!AS72="No data","x",ROUND(IF('[1]Indicator Data'!AS72&gt;AB$4,10,IF('[1]Indicator Data'!AS72&lt;AB$3,0,10-(AB$4-'[1]Indicator Data'!AS72)/(AB$4-AB$3)*10)),1))</f>
        <v>1.3</v>
      </c>
      <c r="AC71" s="22" t="str">
        <f>IF('[1]Indicator Data'!AT72="No data","x",ROUND(IF('[1]Indicator Data'!AT72&gt;AC$4,10,IF('[1]Indicator Data'!AT72&lt;AC$3,0,10-(AC$4-'[1]Indicator Data'!AT72)/(AC$4-AC$3)*10)),1))</f>
        <v>x</v>
      </c>
      <c r="AD71" s="23">
        <f t="shared" si="31"/>
        <v>1.3</v>
      </c>
      <c r="AE71" s="26">
        <f>('[1]Indicator Data'!BD72+'[1]Indicator Data'!BC72*0.5+'[1]Indicator Data'!BB72*0.25)/1000</f>
        <v>0</v>
      </c>
      <c r="AF71" s="29">
        <f>AE71*1000/'[1]Indicator Data'!CA72</f>
        <v>0</v>
      </c>
      <c r="AG71" s="23">
        <f t="shared" si="21"/>
        <v>0</v>
      </c>
      <c r="AH71" s="22">
        <f>IF('[1]Indicator Data'!BH72="No data","x",ROUND(IF('[1]Indicator Data'!BH72&lt;$AH$3,10,IF('[1]Indicator Data'!BH72&gt;$AH$4,0,($AH$4-'[1]Indicator Data'!BH72)/($AH$4-$AH$3)*10)),1))</f>
        <v>6.9</v>
      </c>
      <c r="AI71" s="22">
        <f>IF('[1]Indicator Data'!BI72="No data","x",ROUND(IF('[1]Indicator Data'!BI72&gt;$AI$4,10,IF('[1]Indicator Data'!BI72&lt;$AI$3,0,10-($AI$4-'[1]Indicator Data'!BI72)/($AI$4-$AI$3)*10)),1))</f>
        <v>3.7</v>
      </c>
      <c r="AJ71" s="23">
        <f t="shared" si="22"/>
        <v>5.3</v>
      </c>
      <c r="AK71" s="28">
        <f t="shared" si="23"/>
        <v>2</v>
      </c>
      <c r="AL71" s="30">
        <f t="shared" si="24"/>
        <v>2</v>
      </c>
    </row>
    <row r="72" spans="1:38" s="19" customFormat="1" x14ac:dyDescent="0.3">
      <c r="A72" s="20" t="str">
        <f>'[1]Indicator Data'!A73</f>
        <v>Guatemala</v>
      </c>
      <c r="B72" s="21">
        <f>ROUND(IF('[1]Indicator Data'!AL73="No data",IF((0.1022*LN('[1]Indicator Data'!BZ73)-0.1711)&gt;B$4,0,IF((0.1022*LN('[1]Indicator Data'!BZ73)-0.1711)&lt;B$3,10,(B$4-(0.1022*LN('[1]Indicator Data'!BZ73)-0.1711))/(B$4-B$3)*10)),IF('[1]Indicator Data'!AL73&gt;B$4,0,IF('[1]Indicator Data'!AL73&lt;B$3,10,(B$4-'[1]Indicator Data'!AL73)/(B$4-B$3)*10))),1)</f>
        <v>4.7</v>
      </c>
      <c r="C72" s="22">
        <f>IF('[1]Indicator Data'!AM73="No data","x",ROUND((IF(LOG('[1]Indicator Data'!AM73*1000)&gt;C$4,10,IF(LOG('[1]Indicator Data'!AM73*1000)&lt;C$3,0,10-(C$4-LOG('[1]Indicator Data'!AM73*1000))/(C$4-C$3)*10))),1))</f>
        <v>7.9</v>
      </c>
      <c r="D72" s="23">
        <f t="shared" si="25"/>
        <v>6.6</v>
      </c>
      <c r="E72" s="22">
        <f>IF('[1]Indicator Data'!AZ73="No data","x",ROUND(IF('[1]Indicator Data'!AZ73&gt;E$4,10,IF('[1]Indicator Data'!AZ73&lt;E$3,0,10-(E$4-'[1]Indicator Data'!AZ73)/(E$4-E$3)*10)),1))</f>
        <v>6.4</v>
      </c>
      <c r="F72" s="22">
        <f>IF('[1]Indicator Data'!BA73="No data","x",ROUND(IF('[1]Indicator Data'!BA73&gt;F$4,10,IF('[1]Indicator Data'!BA73&lt;F$3,0,10-(F$4-'[1]Indicator Data'!BA73)/(F$4-F$3)*10)),1))</f>
        <v>5.8</v>
      </c>
      <c r="G72" s="23">
        <f t="shared" si="26"/>
        <v>6.1</v>
      </c>
      <c r="H72" s="24">
        <f>SUM(IF('[1]Indicator Data'!AN73=0,0,'[1]Indicator Data'!AN73),SUM('[1]Indicator Data'!AO73:AP73))</f>
        <v>872.17543699999999</v>
      </c>
      <c r="I72" s="24">
        <f>H72/'[1]Indicator Data'!CA73*1000000</f>
        <v>48.682547250667533</v>
      </c>
      <c r="J72" s="22">
        <f t="shared" si="16"/>
        <v>1</v>
      </c>
      <c r="K72" s="22">
        <f>IF('[1]Indicator Data'!AQ73="No data","x",ROUND(IF('[1]Indicator Data'!AQ73&gt;K$4,10,IF('[1]Indicator Data'!AQ73&lt;K$3,0,10-(K$4-'[1]Indicator Data'!AQ73)/(K$4-K$3)*10)),1))</f>
        <v>0.3</v>
      </c>
      <c r="L72" s="22">
        <f>IF('[1]Indicator Data'!AR73="No data","x",IF('[1]Indicator Data'!AR73=0,0,ROUND(IF('[1]Indicator Data'!AR73&gt;L$4,10,IF('[1]Indicator Data'!AR73&lt;L$3,0,10-(L$4-'[1]Indicator Data'!AR73)/(L$4-L$3)*10)),1)))</f>
        <v>4.9000000000000004</v>
      </c>
      <c r="M72" s="23">
        <f t="shared" si="27"/>
        <v>2.1</v>
      </c>
      <c r="N72" s="25">
        <f t="shared" si="28"/>
        <v>5.4</v>
      </c>
      <c r="O72" s="26">
        <f>IF(AND('[1]Indicator Data'!BE73="No data",'[1]Indicator Data'!BF73="No data"),0,SUM('[1]Indicator Data'!BE73:BG73)/1000)</f>
        <v>243.25399999999999</v>
      </c>
      <c r="P72" s="22">
        <f t="shared" si="17"/>
        <v>8</v>
      </c>
      <c r="Q72" s="27">
        <f>O72*1000/'[1]Indicator Data'!CA73</f>
        <v>1.3577800803066965E-2</v>
      </c>
      <c r="R72" s="22">
        <f t="shared" si="18"/>
        <v>6.1</v>
      </c>
      <c r="S72" s="28">
        <f t="shared" si="29"/>
        <v>7.1</v>
      </c>
      <c r="T72" s="22">
        <f>IF('[1]Indicator Data'!AV73="No data","x",ROUND(IF('[1]Indicator Data'!AV73&gt;T$4,10,IF('[1]Indicator Data'!AV73&lt;T$3,0,10-(T$4-'[1]Indicator Data'!AV73)/(T$4-T$3)*10)),1))</f>
        <v>0.6</v>
      </c>
      <c r="U72" s="22">
        <f>IF('[1]Indicator Data'!AW73="No data","x",IF('[1]Indicator Data'!AW73=0,0,ROUND(IF('[1]Indicator Data'!AW73&gt;U$4,10,IF('[1]Indicator Data'!AW73&lt;U$3,0,10-(U$4-'[1]Indicator Data'!AW73)/(U$4-U$3)*10)),1)))</f>
        <v>0.4</v>
      </c>
      <c r="V72" s="22">
        <f t="shared" si="30"/>
        <v>0.5</v>
      </c>
      <c r="W72" s="22">
        <f>IF('[1]Indicator Data'!AU73="No data","x",ROUND(IF('[1]Indicator Data'!AU73&gt;W$4,10,IF('[1]Indicator Data'!AU73&lt;W$3,0,10-(W$4-'[1]Indicator Data'!AU73)/(W$4-W$3)*10)),1))</f>
        <v>0.5</v>
      </c>
      <c r="X72" s="22">
        <f>IF('[1]Indicator Data'!AX73="No data","x",ROUND(IF('[1]Indicator Data'!AX73&gt;X$4,10,IF('[1]Indicator Data'!AX73&lt;X$3,0,10-(X$4-'[1]Indicator Data'!AX73)/(X$4-X$3)*10)),1))</f>
        <v>0</v>
      </c>
      <c r="Y72" s="27">
        <f>IF('[1]Indicator Data'!AY73="No data","x",IF(('[1]Indicator Data'!AY73/'[1]Indicator Data'!CA73)&gt;1,1,IF('[1]Indicator Data'!AY73&gt;'[1]Indicator Data'!AY73,1,'[1]Indicator Data'!AY73/'[1]Indicator Data'!CA73)))</f>
        <v>0.27673536651114644</v>
      </c>
      <c r="Z72" s="22">
        <f t="shared" si="19"/>
        <v>3.1</v>
      </c>
      <c r="AA72" s="23">
        <f t="shared" si="20"/>
        <v>1</v>
      </c>
      <c r="AB72" s="22">
        <f>IF('[1]Indicator Data'!AS73="No data","x",ROUND(IF('[1]Indicator Data'!AS73&gt;AB$4,10,IF('[1]Indicator Data'!AS73&lt;AB$3,0,10-(AB$4-'[1]Indicator Data'!AS73)/(AB$4-AB$3)*10)),1))</f>
        <v>1.9</v>
      </c>
      <c r="AC72" s="22">
        <f>IF('[1]Indicator Data'!AT73="No data","x",ROUND(IF('[1]Indicator Data'!AT73&gt;AC$4,10,IF('[1]Indicator Data'!AT73&lt;AC$3,0,10-(AC$4-'[1]Indicator Data'!AT73)/(AC$4-AC$3)*10)),1))</f>
        <v>2.8</v>
      </c>
      <c r="AD72" s="23">
        <f t="shared" si="31"/>
        <v>2.4</v>
      </c>
      <c r="AE72" s="26">
        <f>('[1]Indicator Data'!BD73+'[1]Indicator Data'!BC73*0.5+'[1]Indicator Data'!BB73*0.25)/1000</f>
        <v>1471.0672500000001</v>
      </c>
      <c r="AF72" s="29">
        <f>AE72*1000/'[1]Indicator Data'!CA73</f>
        <v>8.2111118782899811E-2</v>
      </c>
      <c r="AG72" s="23">
        <f t="shared" si="21"/>
        <v>8.1999999999999993</v>
      </c>
      <c r="AH72" s="22">
        <f>IF('[1]Indicator Data'!BH73="No data","x",ROUND(IF('[1]Indicator Data'!BH73&lt;$AH$3,10,IF('[1]Indicator Data'!BH73&gt;$AH$4,0,($AH$4-'[1]Indicator Data'!BH73)/($AH$4-$AH$3)*10)),1))</f>
        <v>4.5</v>
      </c>
      <c r="AI72" s="22">
        <f>IF('[1]Indicator Data'!BI73="No data","x",ROUND(IF('[1]Indicator Data'!BI73&gt;$AI$4,10,IF('[1]Indicator Data'!BI73&lt;$AI$3,0,10-($AI$4-'[1]Indicator Data'!BI73)/($AI$4-$AI$3)*10)),1))</f>
        <v>3.9</v>
      </c>
      <c r="AJ72" s="23">
        <f t="shared" si="22"/>
        <v>4.2</v>
      </c>
      <c r="AK72" s="28">
        <f t="shared" si="23"/>
        <v>4.5999999999999996</v>
      </c>
      <c r="AL72" s="30">
        <f t="shared" si="24"/>
        <v>6</v>
      </c>
    </row>
    <row r="73" spans="1:38" s="19" customFormat="1" x14ac:dyDescent="0.3">
      <c r="A73" s="20" t="str">
        <f>'[1]Indicator Data'!A74</f>
        <v>Guinea</v>
      </c>
      <c r="B73" s="21">
        <f>ROUND(IF('[1]Indicator Data'!AL74="No data",IF((0.1022*LN('[1]Indicator Data'!BZ74)-0.1711)&gt;B$4,0,IF((0.1022*LN('[1]Indicator Data'!BZ74)-0.1711)&lt;B$3,10,(B$4-(0.1022*LN('[1]Indicator Data'!BZ74)-0.1711))/(B$4-B$3)*10)),IF('[1]Indicator Data'!AL74&gt;B$4,0,IF('[1]Indicator Data'!AL74&lt;B$3,10,(B$4-'[1]Indicator Data'!AL74)/(B$4-B$3)*10))),1)</f>
        <v>8.5</v>
      </c>
      <c r="C73" s="22">
        <f>IF('[1]Indicator Data'!AM74="No data","x",ROUND((IF(LOG('[1]Indicator Data'!AM74*1000)&gt;C$4,10,IF(LOG('[1]Indicator Data'!AM74*1000)&lt;C$3,0,10-(C$4-LOG('[1]Indicator Data'!AM74*1000))/(C$4-C$3)*10))),1))</f>
        <v>9.5</v>
      </c>
      <c r="D73" s="23">
        <f t="shared" si="25"/>
        <v>9.1</v>
      </c>
      <c r="E73" s="22" t="str">
        <f>IF('[1]Indicator Data'!AZ74="No data","x",ROUND(IF('[1]Indicator Data'!AZ74&gt;E$4,10,IF('[1]Indicator Data'!AZ74&lt;E$3,0,10-(E$4-'[1]Indicator Data'!AZ74)/(E$4-E$3)*10)),1))</f>
        <v>x</v>
      </c>
      <c r="F73" s="22">
        <f>IF('[1]Indicator Data'!BA74="No data","x",ROUND(IF('[1]Indicator Data'!BA74&gt;F$4,10,IF('[1]Indicator Data'!BA74&lt;F$3,0,10-(F$4-'[1]Indicator Data'!BA74)/(F$4-F$3)*10)),1))</f>
        <v>2.2000000000000002</v>
      </c>
      <c r="G73" s="23">
        <f t="shared" si="26"/>
        <v>2.2000000000000002</v>
      </c>
      <c r="H73" s="24">
        <f>SUM(IF('[1]Indicator Data'!AN74=0,0,'[1]Indicator Data'!AN74),SUM('[1]Indicator Data'!AO74:AP74))</f>
        <v>411.92627400000003</v>
      </c>
      <c r="I73" s="24">
        <f>H73/'[1]Indicator Data'!CA74*1000000</f>
        <v>31.366237582990735</v>
      </c>
      <c r="J73" s="22">
        <f t="shared" si="16"/>
        <v>0.6</v>
      </c>
      <c r="K73" s="22">
        <f>IF('[1]Indicator Data'!AQ74="No data","x",ROUND(IF('[1]Indicator Data'!AQ74&gt;K$4,10,IF('[1]Indicator Data'!AQ74&lt;K$3,0,10-(K$4-'[1]Indicator Data'!AQ74)/(K$4-K$3)*10)),1))</f>
        <v>3</v>
      </c>
      <c r="L73" s="22">
        <f>IF('[1]Indicator Data'!AR74="No data","x",IF('[1]Indicator Data'!AR74=0,0,ROUND(IF('[1]Indicator Data'!AR74&gt;L$4,10,IF('[1]Indicator Data'!AR74&lt;L$3,0,10-(L$4-'[1]Indicator Data'!AR74)/(L$4-L$3)*10)),1)))</f>
        <v>0.3</v>
      </c>
      <c r="M73" s="23">
        <f t="shared" si="27"/>
        <v>1.3</v>
      </c>
      <c r="N73" s="25">
        <f t="shared" si="28"/>
        <v>5.4</v>
      </c>
      <c r="O73" s="26">
        <f>IF(AND('[1]Indicator Data'!BE74="No data",'[1]Indicator Data'!BF74="No data"),0,SUM('[1]Indicator Data'!BE74:BG74)/1000)</f>
        <v>9.5820000000000007</v>
      </c>
      <c r="P73" s="22">
        <f t="shared" si="17"/>
        <v>3.3</v>
      </c>
      <c r="Q73" s="27">
        <f>O73*1000/'[1]Indicator Data'!CA74</f>
        <v>7.296239824707496E-4</v>
      </c>
      <c r="R73" s="22">
        <f t="shared" si="18"/>
        <v>3</v>
      </c>
      <c r="S73" s="28">
        <f t="shared" si="29"/>
        <v>3.2</v>
      </c>
      <c r="T73" s="22">
        <f>IF('[1]Indicator Data'!AV74="No data","x",ROUND(IF('[1]Indicator Data'!AV74&gt;T$4,10,IF('[1]Indicator Data'!AV74&lt;T$3,0,10-(T$4-'[1]Indicator Data'!AV74)/(T$4-T$3)*10)),1))</f>
        <v>2.8</v>
      </c>
      <c r="U73" s="22">
        <f>IF('[1]Indicator Data'!AW74="No data","x",IF('[1]Indicator Data'!AW74=0,0,ROUND(IF('[1]Indicator Data'!AW74&gt;U$4,10,IF('[1]Indicator Data'!AW74&lt;U$3,0,10-(U$4-'[1]Indicator Data'!AW74)/(U$4-U$3)*10)),1)))</f>
        <v>2.2999999999999998</v>
      </c>
      <c r="V73" s="22">
        <f t="shared" si="30"/>
        <v>2.5499999999999998</v>
      </c>
      <c r="W73" s="22">
        <f>IF('[1]Indicator Data'!AU74="No data","x",ROUND(IF('[1]Indicator Data'!AU74&gt;W$4,10,IF('[1]Indicator Data'!AU74&lt;W$3,0,10-(W$4-'[1]Indicator Data'!AU74)/(W$4-W$3)*10)),1))</f>
        <v>3.2</v>
      </c>
      <c r="X73" s="22">
        <f>IF('[1]Indicator Data'!AX74="No data","x",ROUND(IF('[1]Indicator Data'!AX74&gt;X$4,10,IF('[1]Indicator Data'!AX74&lt;X$3,0,10-(X$4-'[1]Indicator Data'!AX74)/(X$4-X$3)*10)),1))</f>
        <v>7.1</v>
      </c>
      <c r="Y73" s="27">
        <f>IF('[1]Indicator Data'!AY74="No data","x",IF(('[1]Indicator Data'!AY74/'[1]Indicator Data'!CA74)&gt;1,1,IF('[1]Indicator Data'!AY74&gt;'[1]Indicator Data'!AY74,1,'[1]Indicator Data'!AY74/'[1]Indicator Data'!CA74)))</f>
        <v>0.56958162437964444</v>
      </c>
      <c r="Z73" s="22">
        <f t="shared" si="19"/>
        <v>6.3</v>
      </c>
      <c r="AA73" s="23">
        <f t="shared" si="20"/>
        <v>4.8</v>
      </c>
      <c r="AB73" s="22">
        <f>IF('[1]Indicator Data'!AS74="No data","x",ROUND(IF('[1]Indicator Data'!AS74&gt;AB$4,10,IF('[1]Indicator Data'!AS74&lt;AB$3,0,10-(AB$4-'[1]Indicator Data'!AS74)/(AB$4-AB$3)*10)),1))</f>
        <v>7.6</v>
      </c>
      <c r="AC73" s="22">
        <f>IF('[1]Indicator Data'!AT74="No data","x",ROUND(IF('[1]Indicator Data'!AT74&gt;AC$4,10,IF('[1]Indicator Data'!AT74&lt;AC$3,0,10-(AC$4-'[1]Indicator Data'!AT74)/(AC$4-AC$3)*10)),1))</f>
        <v>3.6</v>
      </c>
      <c r="AD73" s="23">
        <f t="shared" si="31"/>
        <v>5.6</v>
      </c>
      <c r="AE73" s="26">
        <f>('[1]Indicator Data'!BD74+'[1]Indicator Data'!BC74*0.5+'[1]Indicator Data'!BB74*0.25)/1000</f>
        <v>24.770499999999998</v>
      </c>
      <c r="AF73" s="29">
        <f>AE73*1000/'[1]Indicator Data'!CA74</f>
        <v>1.8861564243155607E-3</v>
      </c>
      <c r="AG73" s="23">
        <f t="shared" si="21"/>
        <v>0.2</v>
      </c>
      <c r="AH73" s="22">
        <f>IF('[1]Indicator Data'!BH74="No data","x",ROUND(IF('[1]Indicator Data'!BH74&lt;$AH$3,10,IF('[1]Indicator Data'!BH74&gt;$AH$4,0,($AH$4-'[1]Indicator Data'!BH74)/($AH$4-$AH$3)*10)),1))</f>
        <v>2.8</v>
      </c>
      <c r="AI73" s="22">
        <f>IF('[1]Indicator Data'!BI74="No data","x",ROUND(IF('[1]Indicator Data'!BI74&gt;$AI$4,10,IF('[1]Indicator Data'!BI74&lt;$AI$3,0,10-($AI$4-'[1]Indicator Data'!BI74)/($AI$4-$AI$3)*10)),1))</f>
        <v>3.3</v>
      </c>
      <c r="AJ73" s="23">
        <f t="shared" si="22"/>
        <v>3.1</v>
      </c>
      <c r="AK73" s="28">
        <f t="shared" si="23"/>
        <v>3.7</v>
      </c>
      <c r="AL73" s="30">
        <f t="shared" si="24"/>
        <v>3.5</v>
      </c>
    </row>
    <row r="74" spans="1:38" s="19" customFormat="1" x14ac:dyDescent="0.3">
      <c r="A74" s="20" t="str">
        <f>'[1]Indicator Data'!A75</f>
        <v>Guinea-Bissau</v>
      </c>
      <c r="B74" s="21">
        <f>ROUND(IF('[1]Indicator Data'!AL75="No data",IF((0.1022*LN('[1]Indicator Data'!BZ75)-0.1711)&gt;B$4,0,IF((0.1022*LN('[1]Indicator Data'!BZ75)-0.1711)&lt;B$3,10,(B$4-(0.1022*LN('[1]Indicator Data'!BZ75)-0.1711))/(B$4-B$3)*10)),IF('[1]Indicator Data'!AL75&gt;B$4,0,IF('[1]Indicator Data'!AL75&lt;B$3,10,(B$4-'[1]Indicator Data'!AL75)/(B$4-B$3)*10))),1)</f>
        <v>8.4</v>
      </c>
      <c r="C74" s="22">
        <f>IF('[1]Indicator Data'!AM75="No data","x",ROUND((IF(LOG('[1]Indicator Data'!AM75*1000)&gt;C$4,10,IF(LOG('[1]Indicator Data'!AM75*1000)&lt;C$3,0,10-(C$4-LOG('[1]Indicator Data'!AM75*1000))/(C$4-C$3)*10))),1))</f>
        <v>9.5</v>
      </c>
      <c r="D74" s="23">
        <f t="shared" si="25"/>
        <v>9</v>
      </c>
      <c r="E74" s="22" t="str">
        <f>IF('[1]Indicator Data'!AZ75="No data","x",ROUND(IF('[1]Indicator Data'!AZ75&gt;E$4,10,IF('[1]Indicator Data'!AZ75&lt;E$3,0,10-(E$4-'[1]Indicator Data'!AZ75)/(E$4-E$3)*10)),1))</f>
        <v>x</v>
      </c>
      <c r="F74" s="22">
        <f>IF('[1]Indicator Data'!BA75="No data","x",ROUND(IF('[1]Indicator Data'!BA75&gt;F$4,10,IF('[1]Indicator Data'!BA75&lt;F$3,0,10-(F$4-'[1]Indicator Data'!BA75)/(F$4-F$3)*10)),1))</f>
        <v>6.4</v>
      </c>
      <c r="G74" s="23">
        <f t="shared" si="26"/>
        <v>6.4</v>
      </c>
      <c r="H74" s="24">
        <f>SUM(IF('[1]Indicator Data'!AN75=0,0,'[1]Indicator Data'!AN75),SUM('[1]Indicator Data'!AO75:AP75))</f>
        <v>76.533569</v>
      </c>
      <c r="I74" s="24">
        <f>H74/'[1]Indicator Data'!CA75*1000000</f>
        <v>38.889048159601785</v>
      </c>
      <c r="J74" s="22">
        <f t="shared" si="16"/>
        <v>0.8</v>
      </c>
      <c r="K74" s="22">
        <f>IF('[1]Indicator Data'!AQ75="No data","x",ROUND(IF('[1]Indicator Data'!AQ75&gt;K$4,10,IF('[1]Indicator Data'!AQ75&lt;K$3,0,10-(K$4-'[1]Indicator Data'!AQ75)/(K$4-K$3)*10)),1))</f>
        <v>5.5</v>
      </c>
      <c r="L74" s="22">
        <f>IF('[1]Indicator Data'!AR75="No data","x",IF('[1]Indicator Data'!AR75=0,0,ROUND(IF('[1]Indicator Data'!AR75&gt;L$4,10,IF('[1]Indicator Data'!AR75&lt;L$3,0,10-(L$4-'[1]Indicator Data'!AR75)/(L$4-L$3)*10)),1)))</f>
        <v>2.9</v>
      </c>
      <c r="M74" s="23">
        <f t="shared" si="27"/>
        <v>3.1</v>
      </c>
      <c r="N74" s="25">
        <f t="shared" si="28"/>
        <v>6.9</v>
      </c>
      <c r="O74" s="26">
        <f>IF(AND('[1]Indicator Data'!BE75="No data",'[1]Indicator Data'!BF75="No data"),0,SUM('[1]Indicator Data'!BE75:BG75)/1000)</f>
        <v>1.891</v>
      </c>
      <c r="P74" s="22">
        <f t="shared" si="17"/>
        <v>0.9</v>
      </c>
      <c r="Q74" s="27">
        <f>O74*1000/'[1]Indicator Data'!CA75</f>
        <v>9.6087496023878076E-4</v>
      </c>
      <c r="R74" s="22">
        <f t="shared" si="18"/>
        <v>3.2</v>
      </c>
      <c r="S74" s="28">
        <f t="shared" si="29"/>
        <v>2.1</v>
      </c>
      <c r="T74" s="22">
        <f>IF('[1]Indicator Data'!AV75="No data","x",ROUND(IF('[1]Indicator Data'!AV75&gt;T$4,10,IF('[1]Indicator Data'!AV75&lt;T$3,0,10-(T$4-'[1]Indicator Data'!AV75)/(T$4-T$3)*10)),1))</f>
        <v>6.8</v>
      </c>
      <c r="U74" s="22">
        <f>IF('[1]Indicator Data'!AW75="No data","x",IF('[1]Indicator Data'!AW75=0,0,ROUND(IF('[1]Indicator Data'!AW75&gt;U$4,10,IF('[1]Indicator Data'!AW75&lt;U$3,0,10-(U$4-'[1]Indicator Data'!AW75)/(U$4-U$3)*10)),1)))</f>
        <v>6.2</v>
      </c>
      <c r="V74" s="22">
        <f t="shared" si="30"/>
        <v>6.5</v>
      </c>
      <c r="W74" s="22">
        <f>IF('[1]Indicator Data'!AU75="No data","x",ROUND(IF('[1]Indicator Data'!AU75&gt;W$4,10,IF('[1]Indicator Data'!AU75&lt;W$3,0,10-(W$4-'[1]Indicator Data'!AU75)/(W$4-W$3)*10)),1))</f>
        <v>6.6</v>
      </c>
      <c r="X74" s="22">
        <f>IF('[1]Indicator Data'!AX75="No data","x",ROUND(IF('[1]Indicator Data'!AX75&gt;X$4,10,IF('[1]Indicator Data'!AX75&lt;X$3,0,10-(X$4-'[1]Indicator Data'!AX75)/(X$4-X$3)*10)),1))</f>
        <v>3.1</v>
      </c>
      <c r="Y74" s="27">
        <f>IF('[1]Indicator Data'!AY75="No data","x",IF(('[1]Indicator Data'!AY75/'[1]Indicator Data'!CA75)&gt;1,1,IF('[1]Indicator Data'!AY75&gt;'[1]Indicator Data'!AY75,1,'[1]Indicator Data'!AY75/'[1]Indicator Data'!CA75)))</f>
        <v>0.62629586005676841</v>
      </c>
      <c r="Z74" s="22">
        <f t="shared" si="19"/>
        <v>7</v>
      </c>
      <c r="AA74" s="23">
        <f t="shared" si="20"/>
        <v>5.8</v>
      </c>
      <c r="AB74" s="22">
        <f>IF('[1]Indicator Data'!AS75="No data","x",ROUND(IF('[1]Indicator Data'!AS75&gt;AB$4,10,IF('[1]Indicator Data'!AS75&lt;AB$3,0,10-(AB$4-'[1]Indicator Data'!AS75)/(AB$4-AB$3)*10)),1))</f>
        <v>6</v>
      </c>
      <c r="AC74" s="22">
        <f>IF('[1]Indicator Data'!AT75="No data","x",ROUND(IF('[1]Indicator Data'!AT75&gt;AC$4,10,IF('[1]Indicator Data'!AT75&lt;AC$3,0,10-(AC$4-'[1]Indicator Data'!AT75)/(AC$4-AC$3)*10)),1))</f>
        <v>3.8</v>
      </c>
      <c r="AD74" s="23">
        <f t="shared" si="31"/>
        <v>4.9000000000000004</v>
      </c>
      <c r="AE74" s="26">
        <f>('[1]Indicator Data'!BD75+'[1]Indicator Data'!BC75*0.5+'[1]Indicator Data'!BB75*0.25)/1000</f>
        <v>0</v>
      </c>
      <c r="AF74" s="29">
        <f>AE74*1000/'[1]Indicator Data'!CA75</f>
        <v>0</v>
      </c>
      <c r="AG74" s="23">
        <f t="shared" si="21"/>
        <v>0</v>
      </c>
      <c r="AH74" s="22">
        <f>IF('[1]Indicator Data'!BH75="No data","x",ROUND(IF('[1]Indicator Data'!BH75&lt;$AH$3,10,IF('[1]Indicator Data'!BH75&gt;$AH$4,0,($AH$4-'[1]Indicator Data'!BH75)/($AH$4-$AH$3)*10)),1))</f>
        <v>6.7</v>
      </c>
      <c r="AI74" s="22">
        <f>IF('[1]Indicator Data'!BI75="No data","x",ROUND(IF('[1]Indicator Data'!BI75&gt;$AI$4,10,IF('[1]Indicator Data'!BI75&lt;$AI$3,0,10-($AI$4-'[1]Indicator Data'!BI75)/($AI$4-$AI$3)*10)),1))</f>
        <v>3.3</v>
      </c>
      <c r="AJ74" s="23">
        <f t="shared" si="22"/>
        <v>5</v>
      </c>
      <c r="AK74" s="28">
        <f t="shared" si="23"/>
        <v>4.2</v>
      </c>
      <c r="AL74" s="30">
        <f t="shared" si="24"/>
        <v>3.2</v>
      </c>
    </row>
    <row r="75" spans="1:38" s="19" customFormat="1" x14ac:dyDescent="0.3">
      <c r="A75" s="20" t="str">
        <f>'[1]Indicator Data'!A76</f>
        <v>Guyana</v>
      </c>
      <c r="B75" s="21">
        <f>ROUND(IF('[1]Indicator Data'!AL76="No data",IF((0.1022*LN('[1]Indicator Data'!BZ76)-0.1711)&gt;B$4,0,IF((0.1022*LN('[1]Indicator Data'!BZ76)-0.1711)&lt;B$3,10,(B$4-(0.1022*LN('[1]Indicator Data'!BZ76)-0.1711))/(B$4-B$3)*10)),IF('[1]Indicator Data'!AL76&gt;B$4,0,IF('[1]Indicator Data'!AL76&lt;B$3,10,(B$4-'[1]Indicator Data'!AL76)/(B$4-B$3)*10))),1)</f>
        <v>4.4000000000000004</v>
      </c>
      <c r="C75" s="22">
        <f>IF('[1]Indicator Data'!AM76="No data","x",ROUND((IF(LOG('[1]Indicator Data'!AM76*1000)&gt;C$4,10,IF(LOG('[1]Indicator Data'!AM76*1000)&lt;C$3,0,10-(C$4-LOG('[1]Indicator Data'!AM76*1000))/(C$4-C$3)*10))),1))</f>
        <v>4.3</v>
      </c>
      <c r="D75" s="23">
        <f t="shared" si="25"/>
        <v>4.4000000000000004</v>
      </c>
      <c r="E75" s="22">
        <f>IF('[1]Indicator Data'!AZ76="No data","x",ROUND(IF('[1]Indicator Data'!AZ76&gt;E$4,10,IF('[1]Indicator Data'!AZ76&lt;E$3,0,10-(E$4-'[1]Indicator Data'!AZ76)/(E$4-E$3)*10)),1))</f>
        <v>6.2</v>
      </c>
      <c r="F75" s="22" t="str">
        <f>IF('[1]Indicator Data'!BA76="No data","x",ROUND(IF('[1]Indicator Data'!BA76&gt;F$4,10,IF('[1]Indicator Data'!BA76&lt;F$3,0,10-(F$4-'[1]Indicator Data'!BA76)/(F$4-F$3)*10)),1))</f>
        <v>x</v>
      </c>
      <c r="G75" s="23">
        <f t="shared" si="26"/>
        <v>6.2</v>
      </c>
      <c r="H75" s="24">
        <f>SUM(IF('[1]Indicator Data'!AN76=0,0,'[1]Indicator Data'!AN76),SUM('[1]Indicator Data'!AO76:AP76))</f>
        <v>87.878720999999999</v>
      </c>
      <c r="I75" s="24">
        <f>H75/'[1]Indicator Data'!CA76*1000000</f>
        <v>111.72552980768131</v>
      </c>
      <c r="J75" s="22">
        <f t="shared" si="16"/>
        <v>2.2000000000000002</v>
      </c>
      <c r="K75" s="22">
        <f>IF('[1]Indicator Data'!AQ76="No data","x",ROUND(IF('[1]Indicator Data'!AQ76&gt;K$4,10,IF('[1]Indicator Data'!AQ76&lt;K$3,0,10-(K$4-'[1]Indicator Data'!AQ76)/(K$4-K$3)*10)),1))</f>
        <v>1.5</v>
      </c>
      <c r="L75" s="22">
        <f>IF('[1]Indicator Data'!AR76="No data","x",IF('[1]Indicator Data'!AR76=0,0,ROUND(IF('[1]Indicator Data'!AR76&gt;L$4,10,IF('[1]Indicator Data'!AR76&lt;L$3,0,10-(L$4-'[1]Indicator Data'!AR76)/(L$4-L$3)*10)),1)))</f>
        <v>2.2000000000000002</v>
      </c>
      <c r="M75" s="23">
        <f t="shared" si="27"/>
        <v>2</v>
      </c>
      <c r="N75" s="25">
        <f t="shared" si="28"/>
        <v>4.3</v>
      </c>
      <c r="O75" s="26">
        <f>IF(AND('[1]Indicator Data'!BE76="No data",'[1]Indicator Data'!BF76="No data"),0,SUM('[1]Indicator Data'!BE76:BG76)/1000)</f>
        <v>23.411999999999999</v>
      </c>
      <c r="P75" s="22">
        <f t="shared" si="17"/>
        <v>4.5999999999999996</v>
      </c>
      <c r="Q75" s="27">
        <f>O75*1000/'[1]Indicator Data'!CA76</f>
        <v>2.9765090730638134E-2</v>
      </c>
      <c r="R75" s="22">
        <f t="shared" si="18"/>
        <v>7.4</v>
      </c>
      <c r="S75" s="28">
        <f t="shared" si="29"/>
        <v>6</v>
      </c>
      <c r="T75" s="22">
        <f>IF('[1]Indicator Data'!AV76="No data","x",ROUND(IF('[1]Indicator Data'!AV76&gt;T$4,10,IF('[1]Indicator Data'!AV76&lt;T$3,0,10-(T$4-'[1]Indicator Data'!AV76)/(T$4-T$3)*10)),1))</f>
        <v>2.8</v>
      </c>
      <c r="U75" s="22">
        <f>IF('[1]Indicator Data'!AW76="No data","x",IF('[1]Indicator Data'!AW76=0,0,ROUND(IF('[1]Indicator Data'!AW76&gt;U$4,10,IF('[1]Indicator Data'!AW76&lt;U$3,0,10-(U$4-'[1]Indicator Data'!AW76)/(U$4-U$3)*10)),1)))</f>
        <v>2.4</v>
      </c>
      <c r="V75" s="22">
        <f t="shared" si="30"/>
        <v>2.5999999999999996</v>
      </c>
      <c r="W75" s="22">
        <f>IF('[1]Indicator Data'!AU76="No data","x",ROUND(IF('[1]Indicator Data'!AU76&gt;W$4,10,IF('[1]Indicator Data'!AU76&lt;W$3,0,10-(W$4-'[1]Indicator Data'!AU76)/(W$4-W$3)*10)),1))</f>
        <v>1.4</v>
      </c>
      <c r="X75" s="22">
        <f>IF('[1]Indicator Data'!AX76="No data","x",ROUND(IF('[1]Indicator Data'!AX76&gt;X$4,10,IF('[1]Indicator Data'!AX76&lt;X$3,0,10-(X$4-'[1]Indicator Data'!AX76)/(X$4-X$3)*10)),1))</f>
        <v>1.1000000000000001</v>
      </c>
      <c r="Y75" s="27">
        <f>IF('[1]Indicator Data'!AY76="No data","x",IF(('[1]Indicator Data'!AY76/'[1]Indicator Data'!CA76)&gt;1,1,IF('[1]Indicator Data'!AY76&gt;'[1]Indicator Data'!AY76,1,'[1]Indicator Data'!AY76/'[1]Indicator Data'!CA76)))</f>
        <v>0.871105664037917</v>
      </c>
      <c r="Z75" s="22">
        <f t="shared" si="19"/>
        <v>9.6999999999999993</v>
      </c>
      <c r="AA75" s="23">
        <f t="shared" si="20"/>
        <v>3.7</v>
      </c>
      <c r="AB75" s="22">
        <f>IF('[1]Indicator Data'!AS76="No data","x",ROUND(IF('[1]Indicator Data'!AS76&gt;AB$4,10,IF('[1]Indicator Data'!AS76&lt;AB$3,0,10-(AB$4-'[1]Indicator Data'!AS76)/(AB$4-AB$3)*10)),1))</f>
        <v>2.2999999999999998</v>
      </c>
      <c r="AC75" s="22">
        <f>IF('[1]Indicator Data'!AT76="No data","x",ROUND(IF('[1]Indicator Data'!AT76&gt;AC$4,10,IF('[1]Indicator Data'!AT76&lt;AC$3,0,10-(AC$4-'[1]Indicator Data'!AT76)/(AC$4-AC$3)*10)),1))</f>
        <v>1.8</v>
      </c>
      <c r="AD75" s="23">
        <f t="shared" si="31"/>
        <v>2.1</v>
      </c>
      <c r="AE75" s="26">
        <f>('[1]Indicator Data'!BD76+'[1]Indicator Data'!BC76*0.5+'[1]Indicator Data'!BB76*0.25)/1000</f>
        <v>150</v>
      </c>
      <c r="AF75" s="29">
        <f>AE75*1000/'[1]Indicator Data'!CA76</f>
        <v>0.19070406670065437</v>
      </c>
      <c r="AG75" s="23">
        <f t="shared" si="21"/>
        <v>10</v>
      </c>
      <c r="AH75" s="22">
        <f>IF('[1]Indicator Data'!BH76="No data","x",ROUND(IF('[1]Indicator Data'!BH76&lt;$AH$3,10,IF('[1]Indicator Data'!BH76&gt;$AH$4,0,($AH$4-'[1]Indicator Data'!BH76)/($AH$4-$AH$3)*10)),1))</f>
        <v>3.3</v>
      </c>
      <c r="AI75" s="22">
        <f>IF('[1]Indicator Data'!BI76="No data","x",ROUND(IF('[1]Indicator Data'!BI76&gt;$AI$4,10,IF('[1]Indicator Data'!BI76&lt;$AI$3,0,10-($AI$4-'[1]Indicator Data'!BI76)/($AI$4-$AI$3)*10)),1))</f>
        <v>0.1</v>
      </c>
      <c r="AJ75" s="23">
        <f t="shared" si="22"/>
        <v>1.7</v>
      </c>
      <c r="AK75" s="28">
        <f t="shared" si="23"/>
        <v>6</v>
      </c>
      <c r="AL75" s="30">
        <f t="shared" si="24"/>
        <v>6</v>
      </c>
    </row>
    <row r="76" spans="1:38" s="19" customFormat="1" x14ac:dyDescent="0.3">
      <c r="A76" s="20" t="str">
        <f>'[1]Indicator Data'!A77</f>
        <v>Haiti</v>
      </c>
      <c r="B76" s="21">
        <f>ROUND(IF('[1]Indicator Data'!AL77="No data",IF((0.1022*LN('[1]Indicator Data'!BZ77)-0.1711)&gt;B$4,0,IF((0.1022*LN('[1]Indicator Data'!BZ77)-0.1711)&lt;B$3,10,(B$4-(0.1022*LN('[1]Indicator Data'!BZ77)-0.1711))/(B$4-B$3)*10)),IF('[1]Indicator Data'!AL77&gt;B$4,0,IF('[1]Indicator Data'!AL77&lt;B$3,10,(B$4-'[1]Indicator Data'!AL77)/(B$4-B$3)*10))),1)</f>
        <v>7.8</v>
      </c>
      <c r="C76" s="22">
        <f>IF('[1]Indicator Data'!AM77="No data","x",ROUND((IF(LOG('[1]Indicator Data'!AM77*1000)&gt;C$4,10,IF(LOG('[1]Indicator Data'!AM77*1000)&lt;C$3,0,10-(C$4-LOG('[1]Indicator Data'!AM77*1000))/(C$4-C$3)*10))),1))</f>
        <v>8.5</v>
      </c>
      <c r="D76" s="23">
        <f t="shared" si="25"/>
        <v>8.1999999999999993</v>
      </c>
      <c r="E76" s="22">
        <f>IF('[1]Indicator Data'!AZ77="No data","x",ROUND(IF('[1]Indicator Data'!AZ77&gt;E$4,10,IF('[1]Indicator Data'!AZ77&lt;E$3,0,10-(E$4-'[1]Indicator Data'!AZ77)/(E$4-E$3)*10)),1))</f>
        <v>8.5</v>
      </c>
      <c r="F76" s="22">
        <f>IF('[1]Indicator Data'!BA77="No data","x",ROUND(IF('[1]Indicator Data'!BA77&gt;F$4,10,IF('[1]Indicator Data'!BA77&lt;F$3,0,10-(F$4-'[1]Indicator Data'!BA77)/(F$4-F$3)*10)),1))</f>
        <v>4</v>
      </c>
      <c r="G76" s="23">
        <f t="shared" si="26"/>
        <v>6.3</v>
      </c>
      <c r="H76" s="24">
        <f>SUM(IF('[1]Indicator Data'!AN77=0,0,'[1]Indicator Data'!AN77),SUM('[1]Indicator Data'!AO77:AP77))</f>
        <v>1417.6348410000001</v>
      </c>
      <c r="I76" s="24">
        <f>H76/'[1]Indicator Data'!CA77*1000000</f>
        <v>124.32630898766091</v>
      </c>
      <c r="J76" s="22">
        <f t="shared" si="16"/>
        <v>2.5</v>
      </c>
      <c r="K76" s="22">
        <f>IF('[1]Indicator Data'!AQ77="No data","x",ROUND(IF('[1]Indicator Data'!AQ77&gt;K$4,10,IF('[1]Indicator Data'!AQ77&lt;K$3,0,10-(K$4-'[1]Indicator Data'!AQ77)/(K$4-K$3)*10)),1))</f>
        <v>3.4</v>
      </c>
      <c r="L76" s="22">
        <f>IF('[1]Indicator Data'!AR77="No data","x",IF('[1]Indicator Data'!AR77=0,0,ROUND(IF('[1]Indicator Data'!AR77&gt;L$4,10,IF('[1]Indicator Data'!AR77&lt;L$3,0,10-(L$4-'[1]Indicator Data'!AR77)/(L$4-L$3)*10)),1)))</f>
        <v>7.7</v>
      </c>
      <c r="M76" s="23">
        <f t="shared" si="27"/>
        <v>4.5</v>
      </c>
      <c r="N76" s="25">
        <f t="shared" si="28"/>
        <v>6.8</v>
      </c>
      <c r="O76" s="26">
        <f>IF(AND('[1]Indicator Data'!BE77="No data",'[1]Indicator Data'!BF77="No data"),0,SUM('[1]Indicator Data'!BE77:BG77)/1000)</f>
        <v>7.9169999999999998</v>
      </c>
      <c r="P76" s="22">
        <f t="shared" si="17"/>
        <v>3</v>
      </c>
      <c r="Q76" s="27">
        <f>O76*1000/'[1]Indicator Data'!CA77</f>
        <v>6.9431941130975025E-4</v>
      </c>
      <c r="R76" s="22">
        <f t="shared" si="18"/>
        <v>2.9</v>
      </c>
      <c r="S76" s="28">
        <f t="shared" si="29"/>
        <v>3</v>
      </c>
      <c r="T76" s="22">
        <f>IF('[1]Indicator Data'!AV77="No data","x",ROUND(IF('[1]Indicator Data'!AV77&gt;T$4,10,IF('[1]Indicator Data'!AV77&lt;T$3,0,10-(T$4-'[1]Indicator Data'!AV77)/(T$4-T$3)*10)),1))</f>
        <v>3.8</v>
      </c>
      <c r="U76" s="22">
        <f>IF('[1]Indicator Data'!AW77="No data","x",IF('[1]Indicator Data'!AW77=0,0,ROUND(IF('[1]Indicator Data'!AW77&gt;U$4,10,IF('[1]Indicator Data'!AW77&lt;U$3,0,10-(U$4-'[1]Indicator Data'!AW77)/(U$4-U$3)*10)),1)))</f>
        <v>2.6</v>
      </c>
      <c r="V76" s="22">
        <f t="shared" si="30"/>
        <v>3.2</v>
      </c>
      <c r="W76" s="22">
        <f>IF('[1]Indicator Data'!AU77="No data","x",ROUND(IF('[1]Indicator Data'!AU77&gt;W$4,10,IF('[1]Indicator Data'!AU77&lt;W$3,0,10-(W$4-'[1]Indicator Data'!AU77)/(W$4-W$3)*10)),1))</f>
        <v>3.1</v>
      </c>
      <c r="X76" s="22">
        <f>IF('[1]Indicator Data'!AX77="No data","x",ROUND(IF('[1]Indicator Data'!AX77&gt;X$4,10,IF('[1]Indicator Data'!AX77&lt;X$3,0,10-(X$4-'[1]Indicator Data'!AX77)/(X$4-X$3)*10)),1))</f>
        <v>0</v>
      </c>
      <c r="Y76" s="27">
        <f>IF('[1]Indicator Data'!AY77="No data","x",IF(('[1]Indicator Data'!AY77/'[1]Indicator Data'!CA77)&gt;1,1,IF('[1]Indicator Data'!AY77&gt;'[1]Indicator Data'!AY77,1,'[1]Indicator Data'!AY77/'[1]Indicator Data'!CA77)))</f>
        <v>0.5193334673971125</v>
      </c>
      <c r="Z76" s="22">
        <f t="shared" si="19"/>
        <v>5.8</v>
      </c>
      <c r="AA76" s="23">
        <f t="shared" si="20"/>
        <v>3</v>
      </c>
      <c r="AB76" s="22">
        <f>IF('[1]Indicator Data'!AS77="No data","x",ROUND(IF('[1]Indicator Data'!AS77&gt;AB$4,10,IF('[1]Indicator Data'!AS77&lt;AB$3,0,10-(AB$4-'[1]Indicator Data'!AS77)/(AB$4-AB$3)*10)),1))</f>
        <v>4.8</v>
      </c>
      <c r="AC76" s="22">
        <f>IF('[1]Indicator Data'!AT77="No data","x",ROUND(IF('[1]Indicator Data'!AT77&gt;AC$4,10,IF('[1]Indicator Data'!AT77&lt;AC$3,0,10-(AC$4-'[1]Indicator Data'!AT77)/(AC$4-AC$3)*10)),1))</f>
        <v>2.1</v>
      </c>
      <c r="AD76" s="23">
        <f t="shared" si="31"/>
        <v>3.5</v>
      </c>
      <c r="AE76" s="26">
        <f>('[1]Indicator Data'!BD77+'[1]Indicator Data'!BC77*0.5+'[1]Indicator Data'!BB77*0.25)/1000</f>
        <v>77.978750000000005</v>
      </c>
      <c r="AF76" s="29">
        <f>AE76*1000/'[1]Indicator Data'!CA77</f>
        <v>6.8387217120967772E-3</v>
      </c>
      <c r="AG76" s="23">
        <f t="shared" si="21"/>
        <v>0.7</v>
      </c>
      <c r="AH76" s="22">
        <f>IF('[1]Indicator Data'!BH77="No data","x",ROUND(IF('[1]Indicator Data'!BH77&lt;$AH$3,10,IF('[1]Indicator Data'!BH77&gt;$AH$4,0,($AH$4-'[1]Indicator Data'!BH77)/($AH$4-$AH$3)*10)),1))</f>
        <v>7.9</v>
      </c>
      <c r="AI76" s="22">
        <f>IF('[1]Indicator Data'!BI77="No data","x",ROUND(IF('[1]Indicator Data'!BI77&gt;$AI$4,10,IF('[1]Indicator Data'!BI77&lt;$AI$3,0,10-($AI$4-'[1]Indicator Data'!BI77)/($AI$4-$AI$3)*10)),1))</f>
        <v>10</v>
      </c>
      <c r="AJ76" s="23">
        <f t="shared" si="22"/>
        <v>9</v>
      </c>
      <c r="AK76" s="28">
        <f t="shared" si="23"/>
        <v>5</v>
      </c>
      <c r="AL76" s="30">
        <f t="shared" si="24"/>
        <v>4.0999999999999996</v>
      </c>
    </row>
    <row r="77" spans="1:38" s="19" customFormat="1" x14ac:dyDescent="0.3">
      <c r="A77" s="20" t="str">
        <f>'[1]Indicator Data'!A78</f>
        <v>Honduras</v>
      </c>
      <c r="B77" s="21">
        <f>ROUND(IF('[1]Indicator Data'!AL78="No data",IF((0.1022*LN('[1]Indicator Data'!BZ78)-0.1711)&gt;B$4,0,IF((0.1022*LN('[1]Indicator Data'!BZ78)-0.1711)&lt;B$3,10,(B$4-(0.1022*LN('[1]Indicator Data'!BZ78)-0.1711))/(B$4-B$3)*10)),IF('[1]Indicator Data'!AL78&gt;B$4,0,IF('[1]Indicator Data'!AL78&lt;B$3,10,(B$4-'[1]Indicator Data'!AL78)/(B$4-B$3)*10))),1)</f>
        <v>5.3</v>
      </c>
      <c r="C77" s="22">
        <f>IF('[1]Indicator Data'!AM78="No data","x",ROUND((IF(LOG('[1]Indicator Data'!AM78*1000)&gt;C$4,10,IF(LOG('[1]Indicator Data'!AM78*1000)&lt;C$3,0,10-(C$4-LOG('[1]Indicator Data'!AM78*1000))/(C$4-C$3)*10))),1))</f>
        <v>7.2</v>
      </c>
      <c r="D77" s="23">
        <f t="shared" si="25"/>
        <v>6.3</v>
      </c>
      <c r="E77" s="22">
        <f>IF('[1]Indicator Data'!AZ78="No data","x",ROUND(IF('[1]Indicator Data'!AZ78&gt;E$4,10,IF('[1]Indicator Data'!AZ78&lt;E$3,0,10-(E$4-'[1]Indicator Data'!AZ78)/(E$4-E$3)*10)),1))</f>
        <v>5.6</v>
      </c>
      <c r="F77" s="22">
        <f>IF('[1]Indicator Data'!BA78="No data","x",ROUND(IF('[1]Indicator Data'!BA78&gt;F$4,10,IF('[1]Indicator Data'!BA78&lt;F$3,0,10-(F$4-'[1]Indicator Data'!BA78)/(F$4-F$3)*10)),1))</f>
        <v>5.8</v>
      </c>
      <c r="G77" s="23">
        <f t="shared" si="26"/>
        <v>5.7</v>
      </c>
      <c r="H77" s="24">
        <f>SUM(IF('[1]Indicator Data'!AN78=0,0,'[1]Indicator Data'!AN78),SUM('[1]Indicator Data'!AO78:AP78))</f>
        <v>755.5845119999999</v>
      </c>
      <c r="I77" s="24">
        <f>H77/'[1]Indicator Data'!CA78*1000000</f>
        <v>76.286160138795992</v>
      </c>
      <c r="J77" s="22">
        <f t="shared" si="16"/>
        <v>1.5</v>
      </c>
      <c r="K77" s="22">
        <f>IF('[1]Indicator Data'!AQ78="No data","x",ROUND(IF('[1]Indicator Data'!AQ78&gt;K$4,10,IF('[1]Indicator Data'!AQ78&lt;K$3,0,10-(K$4-'[1]Indicator Data'!AQ78)/(K$4-K$3)*10)),1))</f>
        <v>1.3</v>
      </c>
      <c r="L77" s="22">
        <f>IF('[1]Indicator Data'!AR78="No data","x",IF('[1]Indicator Data'!AR78=0,0,ROUND(IF('[1]Indicator Data'!AR78&gt;L$4,10,IF('[1]Indicator Data'!AR78&lt;L$3,0,10-(L$4-'[1]Indicator Data'!AR78)/(L$4-L$3)*10)),1)))</f>
        <v>7.8</v>
      </c>
      <c r="M77" s="23">
        <f t="shared" si="27"/>
        <v>3.5</v>
      </c>
      <c r="N77" s="25">
        <f t="shared" si="28"/>
        <v>5.5</v>
      </c>
      <c r="O77" s="26">
        <f>IF(AND('[1]Indicator Data'!BE78="No data",'[1]Indicator Data'!BF78="No data"),0,SUM('[1]Indicator Data'!BE78:BG78)/1000)</f>
        <v>247.20099999999999</v>
      </c>
      <c r="P77" s="22">
        <f t="shared" si="17"/>
        <v>8</v>
      </c>
      <c r="Q77" s="27">
        <f>O77*1000/'[1]Indicator Data'!CA78</f>
        <v>2.4958181080967565E-2</v>
      </c>
      <c r="R77" s="22">
        <f t="shared" si="18"/>
        <v>7.1</v>
      </c>
      <c r="S77" s="28">
        <f t="shared" si="29"/>
        <v>7.6</v>
      </c>
      <c r="T77" s="22">
        <f>IF('[1]Indicator Data'!AV78="No data","x",ROUND(IF('[1]Indicator Data'!AV78&gt;T$4,10,IF('[1]Indicator Data'!AV78&lt;T$3,0,10-(T$4-'[1]Indicator Data'!AV78)/(T$4-T$3)*10)),1))</f>
        <v>0.6</v>
      </c>
      <c r="U77" s="22">
        <f>IF('[1]Indicator Data'!AW78="No data","x",IF('[1]Indicator Data'!AW78=0,0,ROUND(IF('[1]Indicator Data'!AW78&gt;U$4,10,IF('[1]Indicator Data'!AW78&lt;U$3,0,10-(U$4-'[1]Indicator Data'!AW78)/(U$4-U$3)*10)),1)))</f>
        <v>0.6</v>
      </c>
      <c r="V77" s="22">
        <f t="shared" si="30"/>
        <v>0.6</v>
      </c>
      <c r="W77" s="22">
        <f>IF('[1]Indicator Data'!AU78="No data","x",ROUND(IF('[1]Indicator Data'!AU78&gt;W$4,10,IF('[1]Indicator Data'!AU78&lt;W$3,0,10-(W$4-'[1]Indicator Data'!AU78)/(W$4-W$3)*10)),1))</f>
        <v>0.6</v>
      </c>
      <c r="X77" s="22">
        <f>IF('[1]Indicator Data'!AX78="No data","x",ROUND(IF('[1]Indicator Data'!AX78&gt;X$4,10,IF('[1]Indicator Data'!AX78&lt;X$3,0,10-(X$4-'[1]Indicator Data'!AX78)/(X$4-X$3)*10)),1))</f>
        <v>0</v>
      </c>
      <c r="Y77" s="27">
        <f>IF('[1]Indicator Data'!AY78="No data","x",IF(('[1]Indicator Data'!AY78/'[1]Indicator Data'!CA78)&gt;1,1,IF('[1]Indicator Data'!AY78&gt;'[1]Indicator Data'!AY78,1,'[1]Indicator Data'!AY78/'[1]Indicator Data'!CA78)))</f>
        <v>0.2236174314016264</v>
      </c>
      <c r="Z77" s="22">
        <f t="shared" si="19"/>
        <v>2.5</v>
      </c>
      <c r="AA77" s="23">
        <f t="shared" si="20"/>
        <v>0.9</v>
      </c>
      <c r="AB77" s="22">
        <f>IF('[1]Indicator Data'!AS78="No data","x",ROUND(IF('[1]Indicator Data'!AS78&gt;AB$4,10,IF('[1]Indicator Data'!AS78&lt;AB$3,0,10-(AB$4-'[1]Indicator Data'!AS78)/(AB$4-AB$3)*10)),1))</f>
        <v>1.3</v>
      </c>
      <c r="AC77" s="22">
        <f>IF('[1]Indicator Data'!AT78="No data","x",ROUND(IF('[1]Indicator Data'!AT78&gt;AC$4,10,IF('[1]Indicator Data'!AT78&lt;AC$3,0,10-(AC$4-'[1]Indicator Data'!AT78)/(AC$4-AC$3)*10)),1))</f>
        <v>1.6</v>
      </c>
      <c r="AD77" s="23">
        <f t="shared" si="31"/>
        <v>1.5</v>
      </c>
      <c r="AE77" s="26">
        <f>('[1]Indicator Data'!BD78+'[1]Indicator Data'!BC78*0.5+'[1]Indicator Data'!BB78*0.25)/1000</f>
        <v>2599.5459999999998</v>
      </c>
      <c r="AF77" s="29">
        <f>AE77*1000/'[1]Indicator Data'!CA78</f>
        <v>0.26245824165883191</v>
      </c>
      <c r="AG77" s="23">
        <f t="shared" si="21"/>
        <v>10</v>
      </c>
      <c r="AH77" s="22">
        <f>IF('[1]Indicator Data'!BH78="No data","x",ROUND(IF('[1]Indicator Data'!BH78&lt;$AH$3,10,IF('[1]Indicator Data'!BH78&gt;$AH$4,0,($AH$4-'[1]Indicator Data'!BH78)/($AH$4-$AH$3)*10)),1))</f>
        <v>4.4000000000000004</v>
      </c>
      <c r="AI77" s="22">
        <f>IF('[1]Indicator Data'!BI78="No data","x",ROUND(IF('[1]Indicator Data'!BI78&gt;$AI$4,10,IF('[1]Indicator Data'!BI78&lt;$AI$3,0,10-($AI$4-'[1]Indicator Data'!BI78)/($AI$4-$AI$3)*10)),1))</f>
        <v>2.8</v>
      </c>
      <c r="AJ77" s="23">
        <f t="shared" si="22"/>
        <v>3.6</v>
      </c>
      <c r="AK77" s="28">
        <f t="shared" si="23"/>
        <v>5.8</v>
      </c>
      <c r="AL77" s="30">
        <f t="shared" si="24"/>
        <v>6.8</v>
      </c>
    </row>
    <row r="78" spans="1:38" s="19" customFormat="1" x14ac:dyDescent="0.3">
      <c r="A78" s="20" t="str">
        <f>'[1]Indicator Data'!A79</f>
        <v>Hungary</v>
      </c>
      <c r="B78" s="21">
        <f>ROUND(IF('[1]Indicator Data'!AL79="No data",IF((0.1022*LN('[1]Indicator Data'!BZ79)-0.1711)&gt;B$4,0,IF((0.1022*LN('[1]Indicator Data'!BZ79)-0.1711)&lt;B$3,10,(B$4-(0.1022*LN('[1]Indicator Data'!BZ79)-0.1711))/(B$4-B$3)*10)),IF('[1]Indicator Data'!AL79&gt;B$4,0,IF('[1]Indicator Data'!AL79&lt;B$3,10,(B$4-'[1]Indicator Data'!AL79)/(B$4-B$3)*10))),1)</f>
        <v>0.9</v>
      </c>
      <c r="C78" s="22" t="str">
        <f>IF('[1]Indicator Data'!AM79="No data","x",ROUND((IF(LOG('[1]Indicator Data'!AM79*1000)&gt;C$4,10,IF(LOG('[1]Indicator Data'!AM79*1000)&lt;C$3,0,10-(C$4-LOG('[1]Indicator Data'!AM79*1000))/(C$4-C$3)*10))),1))</f>
        <v>x</v>
      </c>
      <c r="D78" s="23">
        <f t="shared" si="25"/>
        <v>0.9</v>
      </c>
      <c r="E78" s="22">
        <f>IF('[1]Indicator Data'!AZ79="No data","x",ROUND(IF('[1]Indicator Data'!AZ79&gt;E$4,10,IF('[1]Indicator Data'!AZ79&lt;E$3,0,10-(E$4-'[1]Indicator Data'!AZ79)/(E$4-E$3)*10)),1))</f>
        <v>3.1</v>
      </c>
      <c r="F78" s="22">
        <f>IF('[1]Indicator Data'!BA79="No data","x",ROUND(IF('[1]Indicator Data'!BA79&gt;F$4,10,IF('[1]Indicator Data'!BA79&lt;F$3,0,10-(F$4-'[1]Indicator Data'!BA79)/(F$4-F$3)*10)),1))</f>
        <v>1.2</v>
      </c>
      <c r="G78" s="23">
        <f t="shared" si="26"/>
        <v>2.2000000000000002</v>
      </c>
      <c r="H78" s="24">
        <f>SUM(IF('[1]Indicator Data'!AN79=0,0,'[1]Indicator Data'!AN79),SUM('[1]Indicator Data'!AO79:AP79))</f>
        <v>0.22050700000000001</v>
      </c>
      <c r="I78" s="24">
        <f>H78/'[1]Indicator Data'!CA79*1000000</f>
        <v>2.2825984565776603E-2</v>
      </c>
      <c r="J78" s="22">
        <f t="shared" si="16"/>
        <v>0</v>
      </c>
      <c r="K78" s="22" t="str">
        <f>IF('[1]Indicator Data'!AQ79="No data","x",ROUND(IF('[1]Indicator Data'!AQ79&gt;K$4,10,IF('[1]Indicator Data'!AQ79&lt;K$3,0,10-(K$4-'[1]Indicator Data'!AQ79)/(K$4-K$3)*10)),1))</f>
        <v>x</v>
      </c>
      <c r="L78" s="22">
        <f>IF('[1]Indicator Data'!AR79="No data","x",IF('[1]Indicator Data'!AR79=0,0,ROUND(IF('[1]Indicator Data'!AR79&gt;L$4,10,IF('[1]Indicator Data'!AR79&lt;L$3,0,10-(L$4-'[1]Indicator Data'!AR79)/(L$4-L$3)*10)),1)))</f>
        <v>0.8</v>
      </c>
      <c r="M78" s="23">
        <f t="shared" si="27"/>
        <v>0.4</v>
      </c>
      <c r="N78" s="25">
        <f t="shared" si="28"/>
        <v>1.1000000000000001</v>
      </c>
      <c r="O78" s="26">
        <f>IF(AND('[1]Indicator Data'!BE79="No data",'[1]Indicator Data'!BF79="No data"),0,SUM('[1]Indicator Data'!BE79:BG79)/1000)</f>
        <v>5.9409999999999998</v>
      </c>
      <c r="P78" s="22">
        <f t="shared" si="17"/>
        <v>2.6</v>
      </c>
      <c r="Q78" s="27">
        <f>O78*1000/'[1]Indicator Data'!CA79</f>
        <v>6.1498806979043202E-4</v>
      </c>
      <c r="R78" s="22">
        <f t="shared" si="18"/>
        <v>2.8</v>
      </c>
      <c r="S78" s="28">
        <f t="shared" si="29"/>
        <v>2.7</v>
      </c>
      <c r="T78" s="22" t="str">
        <f>IF('[1]Indicator Data'!AV79="No data","x",ROUND(IF('[1]Indicator Data'!AV79&gt;T$4,10,IF('[1]Indicator Data'!AV79&lt;T$3,0,10-(T$4-'[1]Indicator Data'!AV79)/(T$4-T$3)*10)),1))</f>
        <v>x</v>
      </c>
      <c r="U78" s="22" t="str">
        <f>IF('[1]Indicator Data'!AW79="No data","x",IF('[1]Indicator Data'!AW79=0,0,ROUND(IF('[1]Indicator Data'!AW79&gt;U$4,10,IF('[1]Indicator Data'!AW79&lt;U$3,0,10-(U$4-'[1]Indicator Data'!AW79)/(U$4-U$3)*10)),1)))</f>
        <v>x</v>
      </c>
      <c r="V78" s="22" t="str">
        <f t="shared" si="30"/>
        <v>x</v>
      </c>
      <c r="W78" s="22">
        <f>IF('[1]Indicator Data'!AU79="No data","x",ROUND(IF('[1]Indicator Data'!AU79&gt;W$4,10,IF('[1]Indicator Data'!AU79&lt;W$3,0,10-(W$4-'[1]Indicator Data'!AU79)/(W$4-W$3)*10)),1))</f>
        <v>0.1</v>
      </c>
      <c r="X78" s="22" t="str">
        <f>IF('[1]Indicator Data'!AX79="No data","x",ROUND(IF('[1]Indicator Data'!AX79&gt;X$4,10,IF('[1]Indicator Data'!AX79&lt;X$3,0,10-(X$4-'[1]Indicator Data'!AX79)/(X$4-X$3)*10)),1))</f>
        <v>x</v>
      </c>
      <c r="Y78" s="27">
        <f>IF('[1]Indicator Data'!AY79="No data","x",IF(('[1]Indicator Data'!AY79/'[1]Indicator Data'!CA79)&gt;1,1,IF('[1]Indicator Data'!AY79&gt;'[1]Indicator Data'!AY79,1,'[1]Indicator Data'!AY79/'[1]Indicator Data'!CA79)))</f>
        <v>0</v>
      </c>
      <c r="Z78" s="22">
        <f t="shared" si="19"/>
        <v>0</v>
      </c>
      <c r="AA78" s="23">
        <f t="shared" si="20"/>
        <v>0.1</v>
      </c>
      <c r="AB78" s="22">
        <f>IF('[1]Indicator Data'!AS79="No data","x",ROUND(IF('[1]Indicator Data'!AS79&gt;AB$4,10,IF('[1]Indicator Data'!AS79&lt;AB$3,0,10-(AB$4-'[1]Indicator Data'!AS79)/(AB$4-AB$3)*10)),1))</f>
        <v>0.3</v>
      </c>
      <c r="AC78" s="22" t="str">
        <f>IF('[1]Indicator Data'!AT79="No data","x",ROUND(IF('[1]Indicator Data'!AT79&gt;AC$4,10,IF('[1]Indicator Data'!AT79&lt;AC$3,0,10-(AC$4-'[1]Indicator Data'!AT79)/(AC$4-AC$3)*10)),1))</f>
        <v>x</v>
      </c>
      <c r="AD78" s="23">
        <f t="shared" si="31"/>
        <v>0.3</v>
      </c>
      <c r="AE78" s="26">
        <f>('[1]Indicator Data'!BD79+'[1]Indicator Data'!BC79*0.5+'[1]Indicator Data'!BB79*0.25)/1000</f>
        <v>37.5</v>
      </c>
      <c r="AF78" s="29">
        <f>AE78*1000/'[1]Indicator Data'!CA79</f>
        <v>3.8818469310118162E-3</v>
      </c>
      <c r="AG78" s="23">
        <f t="shared" si="21"/>
        <v>0.4</v>
      </c>
      <c r="AH78" s="22">
        <f>IF('[1]Indicator Data'!BH79="No data","x",ROUND(IF('[1]Indicator Data'!BH79&lt;$AH$3,10,IF('[1]Indicator Data'!BH79&gt;$AH$4,0,($AH$4-'[1]Indicator Data'!BH79)/($AH$4-$AH$3)*10)),1))</f>
        <v>2.4</v>
      </c>
      <c r="AI78" s="22">
        <f>IF('[1]Indicator Data'!BI79="No data","x",ROUND(IF('[1]Indicator Data'!BI79&gt;$AI$4,10,IF('[1]Indicator Data'!BI79&lt;$AI$3,0,10-($AI$4-'[1]Indicator Data'!BI79)/($AI$4-$AI$3)*10)),1))</f>
        <v>0</v>
      </c>
      <c r="AJ78" s="23">
        <f t="shared" si="22"/>
        <v>1.2</v>
      </c>
      <c r="AK78" s="28">
        <f t="shared" si="23"/>
        <v>0.5</v>
      </c>
      <c r="AL78" s="30">
        <f t="shared" si="24"/>
        <v>1.7</v>
      </c>
    </row>
    <row r="79" spans="1:38" s="19" customFormat="1" x14ac:dyDescent="0.3">
      <c r="A79" s="20" t="str">
        <f>'[1]Indicator Data'!A80</f>
        <v>Iceland</v>
      </c>
      <c r="B79" s="21">
        <f>ROUND(IF('[1]Indicator Data'!AL80="No data",IF((0.1022*LN('[1]Indicator Data'!BZ80)-0.1711)&gt;B$4,0,IF((0.1022*LN('[1]Indicator Data'!BZ80)-0.1711)&lt;B$3,10,(B$4-(0.1022*LN('[1]Indicator Data'!BZ80)-0.1711))/(B$4-B$3)*10)),IF('[1]Indicator Data'!AL80&gt;B$4,0,IF('[1]Indicator Data'!AL80&lt;B$3,10,(B$4-'[1]Indicator Data'!AL80)/(B$4-B$3)*10))),1)</f>
        <v>0</v>
      </c>
      <c r="C79" s="22" t="str">
        <f>IF('[1]Indicator Data'!AM80="No data","x",ROUND((IF(LOG('[1]Indicator Data'!AM80*1000)&gt;C$4,10,IF(LOG('[1]Indicator Data'!AM80*1000)&lt;C$3,0,10-(C$4-LOG('[1]Indicator Data'!AM80*1000))/(C$4-C$3)*10))),1))</f>
        <v>x</v>
      </c>
      <c r="D79" s="23">
        <f t="shared" si="25"/>
        <v>0</v>
      </c>
      <c r="E79" s="22">
        <f>IF('[1]Indicator Data'!AZ80="No data","x",ROUND(IF('[1]Indicator Data'!AZ80&gt;E$4,10,IF('[1]Indicator Data'!AZ80&lt;E$3,0,10-(E$4-'[1]Indicator Data'!AZ80)/(E$4-E$3)*10)),1))</f>
        <v>0.8</v>
      </c>
      <c r="F79" s="22">
        <f>IF('[1]Indicator Data'!BA80="No data","x",ROUND(IF('[1]Indicator Data'!BA80&gt;F$4,10,IF('[1]Indicator Data'!BA80&lt;F$3,0,10-(F$4-'[1]Indicator Data'!BA80)/(F$4-F$3)*10)),1))</f>
        <v>0.3</v>
      </c>
      <c r="G79" s="23">
        <f t="shared" si="26"/>
        <v>0.6</v>
      </c>
      <c r="H79" s="24">
        <f>SUM(IF('[1]Indicator Data'!AN80=0,0,'[1]Indicator Data'!AN80),SUM('[1]Indicator Data'!AO80:AP80))</f>
        <v>0</v>
      </c>
      <c r="I79" s="24">
        <f>H79/'[1]Indicator Data'!CA80*1000000</f>
        <v>0</v>
      </c>
      <c r="J79" s="22">
        <f t="shared" si="16"/>
        <v>0</v>
      </c>
      <c r="K79" s="22" t="str">
        <f>IF('[1]Indicator Data'!AQ80="No data","x",ROUND(IF('[1]Indicator Data'!AQ80&gt;K$4,10,IF('[1]Indicator Data'!AQ80&lt;K$3,0,10-(K$4-'[1]Indicator Data'!AQ80)/(K$4-K$3)*10)),1))</f>
        <v>x</v>
      </c>
      <c r="L79" s="22">
        <f>IF('[1]Indicator Data'!AR80="No data","x",IF('[1]Indicator Data'!AR80=0,0,ROUND(IF('[1]Indicator Data'!AR80&gt;L$4,10,IF('[1]Indicator Data'!AR80&lt;L$3,0,10-(L$4-'[1]Indicator Data'!AR80)/(L$4-L$3)*10)),1)))</f>
        <v>0.3</v>
      </c>
      <c r="M79" s="23">
        <f t="shared" si="27"/>
        <v>0.2</v>
      </c>
      <c r="N79" s="25">
        <f t="shared" si="28"/>
        <v>0.2</v>
      </c>
      <c r="O79" s="26">
        <f>IF(AND('[1]Indicator Data'!BE80="No data",'[1]Indicator Data'!BF80="No data"),0,SUM('[1]Indicator Data'!BE80:BG80)/1000)</f>
        <v>1.6910000000000001</v>
      </c>
      <c r="P79" s="22">
        <f t="shared" si="17"/>
        <v>0.8</v>
      </c>
      <c r="Q79" s="27">
        <f>O79*1000/'[1]Indicator Data'!CA80</f>
        <v>4.9553113553113554E-3</v>
      </c>
      <c r="R79" s="22">
        <f t="shared" si="18"/>
        <v>4.7</v>
      </c>
      <c r="S79" s="28">
        <f t="shared" si="29"/>
        <v>2.8</v>
      </c>
      <c r="T79" s="22" t="str">
        <f>IF('[1]Indicator Data'!AV80="No data","x",ROUND(IF('[1]Indicator Data'!AV80&gt;T$4,10,IF('[1]Indicator Data'!AV80&lt;T$3,0,10-(T$4-'[1]Indicator Data'!AV80)/(T$4-T$3)*10)),1))</f>
        <v>x</v>
      </c>
      <c r="U79" s="22" t="str">
        <f>IF('[1]Indicator Data'!AW80="No data","x",IF('[1]Indicator Data'!AW80=0,0,ROUND(IF('[1]Indicator Data'!AW80&gt;U$4,10,IF('[1]Indicator Data'!AW80&lt;U$3,0,10-(U$4-'[1]Indicator Data'!AW80)/(U$4-U$3)*10)),1)))</f>
        <v>x</v>
      </c>
      <c r="V79" s="22" t="str">
        <f t="shared" si="30"/>
        <v>x</v>
      </c>
      <c r="W79" s="22">
        <f>IF('[1]Indicator Data'!AU80="No data","x",ROUND(IF('[1]Indicator Data'!AU80&gt;W$4,10,IF('[1]Indicator Data'!AU80&lt;W$3,0,10-(W$4-'[1]Indicator Data'!AU80)/(W$4-W$3)*10)),1))</f>
        <v>0.1</v>
      </c>
      <c r="X79" s="22" t="str">
        <f>IF('[1]Indicator Data'!AX80="No data","x",ROUND(IF('[1]Indicator Data'!AX80&gt;X$4,10,IF('[1]Indicator Data'!AX80&lt;X$3,0,10-(X$4-'[1]Indicator Data'!AX80)/(X$4-X$3)*10)),1))</f>
        <v>x</v>
      </c>
      <c r="Y79" s="27">
        <f>IF('[1]Indicator Data'!AY80="No data","x",IF(('[1]Indicator Data'!AY80/'[1]Indicator Data'!CA80)&gt;1,1,IF('[1]Indicator Data'!AY80&gt;'[1]Indicator Data'!AY80,1,'[1]Indicator Data'!AY80/'[1]Indicator Data'!CA80)))</f>
        <v>0</v>
      </c>
      <c r="Z79" s="22">
        <f t="shared" si="19"/>
        <v>0</v>
      </c>
      <c r="AA79" s="23">
        <f t="shared" si="20"/>
        <v>0.1</v>
      </c>
      <c r="AB79" s="22">
        <f>IF('[1]Indicator Data'!AS80="No data","x",ROUND(IF('[1]Indicator Data'!AS80&gt;AB$4,10,IF('[1]Indicator Data'!AS80&lt;AB$3,0,10-(AB$4-'[1]Indicator Data'!AS80)/(AB$4-AB$3)*10)),1))</f>
        <v>0.2</v>
      </c>
      <c r="AC79" s="22" t="str">
        <f>IF('[1]Indicator Data'!AT80="No data","x",ROUND(IF('[1]Indicator Data'!AT80&gt;AC$4,10,IF('[1]Indicator Data'!AT80&lt;AC$3,0,10-(AC$4-'[1]Indicator Data'!AT80)/(AC$4-AC$3)*10)),1))</f>
        <v>x</v>
      </c>
      <c r="AD79" s="23">
        <f t="shared" si="31"/>
        <v>0.2</v>
      </c>
      <c r="AE79" s="26">
        <f>('[1]Indicator Data'!BD80+'[1]Indicator Data'!BC80*0.5+'[1]Indicator Data'!BB80*0.25)/1000</f>
        <v>0</v>
      </c>
      <c r="AF79" s="29">
        <f>AE79*1000/'[1]Indicator Data'!CA80</f>
        <v>0</v>
      </c>
      <c r="AG79" s="23">
        <f t="shared" si="21"/>
        <v>0</v>
      </c>
      <c r="AH79" s="22">
        <f>IF('[1]Indicator Data'!BH80="No data","x",ROUND(IF('[1]Indicator Data'!BH80&lt;$AH$3,10,IF('[1]Indicator Data'!BH80&gt;$AH$4,0,($AH$4-'[1]Indicator Data'!BH80)/($AH$4-$AH$3)*10)),1))</f>
        <v>0.5</v>
      </c>
      <c r="AI79" s="22">
        <f>IF('[1]Indicator Data'!BI80="No data","x",ROUND(IF('[1]Indicator Data'!BI80&gt;$AI$4,10,IF('[1]Indicator Data'!BI80&lt;$AI$3,0,10-($AI$4-'[1]Indicator Data'!BI80)/($AI$4-$AI$3)*10)),1))</f>
        <v>0</v>
      </c>
      <c r="AJ79" s="23">
        <f t="shared" si="22"/>
        <v>0.3</v>
      </c>
      <c r="AK79" s="28">
        <f t="shared" si="23"/>
        <v>0.2</v>
      </c>
      <c r="AL79" s="30">
        <f t="shared" si="24"/>
        <v>1.6</v>
      </c>
    </row>
    <row r="80" spans="1:38" s="19" customFormat="1" x14ac:dyDescent="0.3">
      <c r="A80" s="20" t="str">
        <f>'[1]Indicator Data'!A81</f>
        <v>India</v>
      </c>
      <c r="B80" s="21">
        <f>ROUND(IF('[1]Indicator Data'!AL81="No data",IF((0.1022*LN('[1]Indicator Data'!BZ81)-0.1711)&gt;B$4,0,IF((0.1022*LN('[1]Indicator Data'!BZ81)-0.1711)&lt;B$3,10,(B$4-(0.1022*LN('[1]Indicator Data'!BZ81)-0.1711))/(B$4-B$3)*10)),IF('[1]Indicator Data'!AL81&gt;B$4,0,IF('[1]Indicator Data'!AL81&lt;B$3,10,(B$4-'[1]Indicator Data'!AL81)/(B$4-B$3)*10))),1)</f>
        <v>5.0999999999999996</v>
      </c>
      <c r="C80" s="22">
        <f>IF('[1]Indicator Data'!AM81="No data","x",ROUND((IF(LOG('[1]Indicator Data'!AM81*1000)&gt;C$4,10,IF(LOG('[1]Indicator Data'!AM81*1000)&lt;C$3,0,10-(C$4-LOG('[1]Indicator Data'!AM81*1000))/(C$4-C$3)*10))),1))</f>
        <v>7.7</v>
      </c>
      <c r="D80" s="23">
        <f t="shared" si="25"/>
        <v>6.6</v>
      </c>
      <c r="E80" s="22">
        <f>IF('[1]Indicator Data'!AZ81="No data","x",ROUND(IF('[1]Indicator Data'!AZ81&gt;E$4,10,IF('[1]Indicator Data'!AZ81&lt;E$3,0,10-(E$4-'[1]Indicator Data'!AZ81)/(E$4-E$3)*10)),1))</f>
        <v>6.5</v>
      </c>
      <c r="F80" s="22">
        <f>IF('[1]Indicator Data'!BA81="No data","x",ROUND(IF('[1]Indicator Data'!BA81&gt;F$4,10,IF('[1]Indicator Data'!BA81&lt;F$3,0,10-(F$4-'[1]Indicator Data'!BA81)/(F$4-F$3)*10)),1))</f>
        <v>2.7</v>
      </c>
      <c r="G80" s="23">
        <f t="shared" si="26"/>
        <v>4.5999999999999996</v>
      </c>
      <c r="H80" s="24">
        <f>SUM(IF('[1]Indicator Data'!AN81=0,0,'[1]Indicator Data'!AN81),SUM('[1]Indicator Data'!AO81:AP81))</f>
        <v>5222.8000590000001</v>
      </c>
      <c r="I80" s="24">
        <f>H80/'[1]Indicator Data'!CA81*1000000</f>
        <v>3.7846256981277633</v>
      </c>
      <c r="J80" s="22">
        <f t="shared" si="16"/>
        <v>0.1</v>
      </c>
      <c r="K80" s="22">
        <f>IF('[1]Indicator Data'!AQ81="No data","x",ROUND(IF('[1]Indicator Data'!AQ81&gt;K$4,10,IF('[1]Indicator Data'!AQ81&lt;K$3,0,10-(K$4-'[1]Indicator Data'!AQ81)/(K$4-K$3)*10)),1))</f>
        <v>0.1</v>
      </c>
      <c r="L80" s="22">
        <f>IF('[1]Indicator Data'!AR81="No data","x",IF('[1]Indicator Data'!AR81=0,0,ROUND(IF('[1]Indicator Data'!AR81&gt;L$4,10,IF('[1]Indicator Data'!AR81&lt;L$3,0,10-(L$4-'[1]Indicator Data'!AR81)/(L$4-L$3)*10)),1)))</f>
        <v>1.1000000000000001</v>
      </c>
      <c r="M80" s="23">
        <f t="shared" si="27"/>
        <v>0.4</v>
      </c>
      <c r="N80" s="25">
        <f t="shared" si="28"/>
        <v>4.5999999999999996</v>
      </c>
      <c r="O80" s="26">
        <f>IF(AND('[1]Indicator Data'!BE81="No data",'[1]Indicator Data'!BF81="No data"),0,SUM('[1]Indicator Data'!BE81:BG81)/1000)</f>
        <v>679.63900000000001</v>
      </c>
      <c r="P80" s="22">
        <f t="shared" si="17"/>
        <v>9.4</v>
      </c>
      <c r="Q80" s="27">
        <f>O80*1000/'[1]Indicator Data'!CA81</f>
        <v>4.924904640792138E-4</v>
      </c>
      <c r="R80" s="22">
        <f t="shared" si="18"/>
        <v>2.7</v>
      </c>
      <c r="S80" s="28">
        <f t="shared" si="29"/>
        <v>6.1</v>
      </c>
      <c r="T80" s="22" t="str">
        <f>IF('[1]Indicator Data'!AV81="No data","x",ROUND(IF('[1]Indicator Data'!AV81&gt;T$4,10,IF('[1]Indicator Data'!AV81&lt;T$3,0,10-(T$4-'[1]Indicator Data'!AV81)/(T$4-T$3)*10)),1))</f>
        <v>x</v>
      </c>
      <c r="U80" s="22" t="str">
        <f>IF('[1]Indicator Data'!AW81="No data","x",IF('[1]Indicator Data'!AW81=0,0,ROUND(IF('[1]Indicator Data'!AW81&gt;U$4,10,IF('[1]Indicator Data'!AW81&lt;U$3,0,10-(U$4-'[1]Indicator Data'!AW81)/(U$4-U$3)*10)),1)))</f>
        <v>x</v>
      </c>
      <c r="V80" s="22" t="str">
        <f t="shared" si="30"/>
        <v>x</v>
      </c>
      <c r="W80" s="22">
        <f>IF('[1]Indicator Data'!AU81="No data","x",ROUND(IF('[1]Indicator Data'!AU81&gt;W$4,10,IF('[1]Indicator Data'!AU81&lt;W$3,0,10-(W$4-'[1]Indicator Data'!AU81)/(W$4-W$3)*10)),1))</f>
        <v>3.5</v>
      </c>
      <c r="X80" s="22">
        <f>IF('[1]Indicator Data'!AX81="No data","x",ROUND(IF('[1]Indicator Data'!AX81&gt;X$4,10,IF('[1]Indicator Data'!AX81&lt;X$3,0,10-(X$4-'[1]Indicator Data'!AX81)/(X$4-X$3)*10)),1))</f>
        <v>0.1</v>
      </c>
      <c r="Y80" s="27">
        <f>IF('[1]Indicator Data'!AY81="No data","x",IF(('[1]Indicator Data'!AY81/'[1]Indicator Data'!CA81)&gt;1,1,IF('[1]Indicator Data'!AY81&gt;'[1]Indicator Data'!AY81,1,'[1]Indicator Data'!AY81/'[1]Indicator Data'!CA81)))</f>
        <v>0.53163671432826642</v>
      </c>
      <c r="Z80" s="22">
        <f t="shared" si="19"/>
        <v>5.9</v>
      </c>
      <c r="AA80" s="23">
        <f t="shared" si="20"/>
        <v>3.2</v>
      </c>
      <c r="AB80" s="22">
        <f>IF('[1]Indicator Data'!AS81="No data","x",ROUND(IF('[1]Indicator Data'!AS81&gt;AB$4,10,IF('[1]Indicator Data'!AS81&lt;AB$3,0,10-(AB$4-'[1]Indicator Data'!AS81)/(AB$4-AB$3)*10)),1))</f>
        <v>2.6</v>
      </c>
      <c r="AC80" s="22">
        <f>IF('[1]Indicator Data'!AT81="No data","x",ROUND(IF('[1]Indicator Data'!AT81&gt;AC$4,10,IF('[1]Indicator Data'!AT81&lt;AC$3,0,10-(AC$4-'[1]Indicator Data'!AT81)/(AC$4-AC$3)*10)),1))</f>
        <v>7.4</v>
      </c>
      <c r="AD80" s="23">
        <f t="shared" si="31"/>
        <v>5</v>
      </c>
      <c r="AE80" s="26">
        <f>('[1]Indicator Data'!BD81+'[1]Indicator Data'!BC81*0.5+'[1]Indicator Data'!BB81*0.25)/1000</f>
        <v>18344.121999999999</v>
      </c>
      <c r="AF80" s="29">
        <f>AE80*1000/'[1]Indicator Data'!CA81</f>
        <v>1.329279979063255E-2</v>
      </c>
      <c r="AG80" s="23">
        <f t="shared" si="21"/>
        <v>1.3</v>
      </c>
      <c r="AH80" s="22">
        <f>IF('[1]Indicator Data'!BH81="No data","x",ROUND(IF('[1]Indicator Data'!BH81&lt;$AH$3,10,IF('[1]Indicator Data'!BH81&gt;$AH$4,0,($AH$4-'[1]Indicator Data'!BH81)/($AH$4-$AH$3)*10)),1))</f>
        <v>5.0999999999999996</v>
      </c>
      <c r="AI80" s="22">
        <f>IF('[1]Indicator Data'!BI81="No data","x",ROUND(IF('[1]Indicator Data'!BI81&gt;$AI$4,10,IF('[1]Indicator Data'!BI81&lt;$AI$3,0,10-($AI$4-'[1]Indicator Data'!BI81)/($AI$4-$AI$3)*10)),1))</f>
        <v>3.4</v>
      </c>
      <c r="AJ80" s="23">
        <f t="shared" si="22"/>
        <v>4.3</v>
      </c>
      <c r="AK80" s="28">
        <f t="shared" si="23"/>
        <v>3.6</v>
      </c>
      <c r="AL80" s="30">
        <f t="shared" si="24"/>
        <v>5</v>
      </c>
    </row>
    <row r="81" spans="1:38" s="19" customFormat="1" x14ac:dyDescent="0.3">
      <c r="A81" s="20" t="str">
        <f>'[1]Indicator Data'!A82</f>
        <v>Indonesia</v>
      </c>
      <c r="B81" s="21">
        <f>ROUND(IF('[1]Indicator Data'!AL82="No data",IF((0.1022*LN('[1]Indicator Data'!BZ82)-0.1711)&gt;B$4,0,IF((0.1022*LN('[1]Indicator Data'!BZ82)-0.1711)&lt;B$3,10,(B$4-(0.1022*LN('[1]Indicator Data'!BZ82)-0.1711))/(B$4-B$3)*10)),IF('[1]Indicator Data'!AL82&gt;B$4,0,IF('[1]Indicator Data'!AL82&lt;B$3,10,(B$4-'[1]Indicator Data'!AL82)/(B$4-B$3)*10))),1)</f>
        <v>3.6</v>
      </c>
      <c r="C81" s="22">
        <f>IF('[1]Indicator Data'!AM82="No data","x",ROUND((IF(LOG('[1]Indicator Data'!AM82*1000)&gt;C$4,10,IF(LOG('[1]Indicator Data'!AM82*1000)&lt;C$3,0,10-(C$4-LOG('[1]Indicator Data'!AM82*1000))/(C$4-C$3)*10))),1))</f>
        <v>4.2</v>
      </c>
      <c r="D81" s="23">
        <f t="shared" si="25"/>
        <v>3.9</v>
      </c>
      <c r="E81" s="22">
        <f>IF('[1]Indicator Data'!AZ82="No data","x",ROUND(IF('[1]Indicator Data'!AZ82&gt;E$4,10,IF('[1]Indicator Data'!AZ82&lt;E$3,0,10-(E$4-'[1]Indicator Data'!AZ82)/(E$4-E$3)*10)),1))</f>
        <v>6.4</v>
      </c>
      <c r="F81" s="22">
        <f>IF('[1]Indicator Data'!BA82="No data","x",ROUND(IF('[1]Indicator Data'!BA82&gt;F$4,10,IF('[1]Indicator Data'!BA82&lt;F$3,0,10-(F$4-'[1]Indicator Data'!BA82)/(F$4-F$3)*10)),1))</f>
        <v>3.3</v>
      </c>
      <c r="G81" s="23">
        <f t="shared" si="26"/>
        <v>4.9000000000000004</v>
      </c>
      <c r="H81" s="24">
        <f>SUM(IF('[1]Indicator Data'!AN82=0,0,'[1]Indicator Data'!AN82),SUM('[1]Indicator Data'!AO82:AP82))</f>
        <v>630.88854399999991</v>
      </c>
      <c r="I81" s="24">
        <f>H81/'[1]Indicator Data'!CA82*1000000</f>
        <v>2.3065230772153309</v>
      </c>
      <c r="J81" s="22">
        <f t="shared" si="16"/>
        <v>0</v>
      </c>
      <c r="K81" s="22">
        <f>IF('[1]Indicator Data'!AQ82="No data","x",ROUND(IF('[1]Indicator Data'!AQ82&gt;K$4,10,IF('[1]Indicator Data'!AQ82&lt;K$3,0,10-(K$4-'[1]Indicator Data'!AQ82)/(K$4-K$3)*10)),1))</f>
        <v>0</v>
      </c>
      <c r="L81" s="22">
        <f>IF('[1]Indicator Data'!AR82="No data","x",IF('[1]Indicator Data'!AR82=0,0,ROUND(IF('[1]Indicator Data'!AR82&gt;L$4,10,IF('[1]Indicator Data'!AR82&lt;L$3,0,10-(L$4-'[1]Indicator Data'!AR82)/(L$4-L$3)*10)),1)))</f>
        <v>0.3</v>
      </c>
      <c r="M81" s="23">
        <f t="shared" si="27"/>
        <v>0.1</v>
      </c>
      <c r="N81" s="25">
        <f t="shared" si="28"/>
        <v>3.2</v>
      </c>
      <c r="O81" s="26">
        <f>IF(AND('[1]Indicator Data'!BE82="No data",'[1]Indicator Data'!BF82="No data"),0,SUM('[1]Indicator Data'!BE82:BG82)/1000)</f>
        <v>53.765999999999998</v>
      </c>
      <c r="P81" s="22">
        <f t="shared" si="17"/>
        <v>5.8</v>
      </c>
      <c r="Q81" s="27">
        <f>O81*1000/'[1]Indicator Data'!CA82</f>
        <v>1.9656803241866998E-4</v>
      </c>
      <c r="R81" s="22">
        <f t="shared" si="18"/>
        <v>2.1</v>
      </c>
      <c r="S81" s="28">
        <f t="shared" si="29"/>
        <v>4</v>
      </c>
      <c r="T81" s="22" t="str">
        <f>IF('[1]Indicator Data'!AV82="No data","x",ROUND(IF('[1]Indicator Data'!AV82&gt;T$4,10,IF('[1]Indicator Data'!AV82&lt;T$3,0,10-(T$4-'[1]Indicator Data'!AV82)/(T$4-T$3)*10)),1))</f>
        <v>x</v>
      </c>
      <c r="U81" s="22" t="str">
        <f>IF('[1]Indicator Data'!AW82="No data","x",IF('[1]Indicator Data'!AW82=0,0,ROUND(IF('[1]Indicator Data'!AW82&gt;U$4,10,IF('[1]Indicator Data'!AW82&lt;U$3,0,10-(U$4-'[1]Indicator Data'!AW82)/(U$4-U$3)*10)),1)))</f>
        <v>x</v>
      </c>
      <c r="V81" s="22" t="str">
        <f t="shared" si="30"/>
        <v>x</v>
      </c>
      <c r="W81" s="22">
        <f>IF('[1]Indicator Data'!AU82="No data","x",ROUND(IF('[1]Indicator Data'!AU82&gt;W$4,10,IF('[1]Indicator Data'!AU82&lt;W$3,0,10-(W$4-'[1]Indicator Data'!AU82)/(W$4-W$3)*10)),1))</f>
        <v>5.7</v>
      </c>
      <c r="X81" s="22">
        <f>IF('[1]Indicator Data'!AX82="No data","x",ROUND(IF('[1]Indicator Data'!AX82&gt;X$4,10,IF('[1]Indicator Data'!AX82&lt;X$3,0,10-(X$4-'[1]Indicator Data'!AX82)/(X$4-X$3)*10)),1))</f>
        <v>0.1</v>
      </c>
      <c r="Y81" s="27">
        <f>IF('[1]Indicator Data'!AY82="No data","x",IF(('[1]Indicator Data'!AY82/'[1]Indicator Data'!CA82)&gt;1,1,IF('[1]Indicator Data'!AY82&gt;'[1]Indicator Data'!AY82,1,'[1]Indicator Data'!AY82/'[1]Indicator Data'!CA82)))</f>
        <v>0.36094894707466602</v>
      </c>
      <c r="Z81" s="22">
        <f t="shared" si="19"/>
        <v>4</v>
      </c>
      <c r="AA81" s="23">
        <f t="shared" si="20"/>
        <v>3.3</v>
      </c>
      <c r="AB81" s="22">
        <f>IF('[1]Indicator Data'!AS82="No data","x",ROUND(IF('[1]Indicator Data'!AS82&gt;AB$4,10,IF('[1]Indicator Data'!AS82&lt;AB$3,0,10-(AB$4-'[1]Indicator Data'!AS82)/(AB$4-AB$3)*10)),1))</f>
        <v>1.8</v>
      </c>
      <c r="AC81" s="22">
        <f>IF('[1]Indicator Data'!AT82="No data","x",ROUND(IF('[1]Indicator Data'!AT82&gt;AC$4,10,IF('[1]Indicator Data'!AT82&lt;AC$3,0,10-(AC$4-'[1]Indicator Data'!AT82)/(AC$4-AC$3)*10)),1))</f>
        <v>3.9</v>
      </c>
      <c r="AD81" s="23">
        <f t="shared" si="31"/>
        <v>2.9</v>
      </c>
      <c r="AE81" s="26">
        <f>('[1]Indicator Data'!BD82+'[1]Indicator Data'!BC82*0.5+'[1]Indicator Data'!BB82*0.25)/1000</f>
        <v>1990.6085</v>
      </c>
      <c r="AF81" s="29">
        <f>AE81*1000/'[1]Indicator Data'!CA82</f>
        <v>7.2776475125707696E-3</v>
      </c>
      <c r="AG81" s="23">
        <f t="shared" si="21"/>
        <v>0.7</v>
      </c>
      <c r="AH81" s="22">
        <f>IF('[1]Indicator Data'!BH82="No data","x",ROUND(IF('[1]Indicator Data'!BH82&lt;$AH$3,10,IF('[1]Indicator Data'!BH82&gt;$AH$4,0,($AH$4-'[1]Indicator Data'!BH82)/($AH$4-$AH$3)*10)),1))</f>
        <v>3.2</v>
      </c>
      <c r="AI81" s="22">
        <f>IF('[1]Indicator Data'!BI82="No data","x",ROUND(IF('[1]Indicator Data'!BI82&gt;$AI$4,10,IF('[1]Indicator Data'!BI82&lt;$AI$3,0,10-($AI$4-'[1]Indicator Data'!BI82)/($AI$4-$AI$3)*10)),1))</f>
        <v>0.5</v>
      </c>
      <c r="AJ81" s="23">
        <f t="shared" si="22"/>
        <v>1.9</v>
      </c>
      <c r="AK81" s="28">
        <f t="shared" si="23"/>
        <v>2.2999999999999998</v>
      </c>
      <c r="AL81" s="30">
        <f t="shared" si="24"/>
        <v>3.2</v>
      </c>
    </row>
    <row r="82" spans="1:38" s="19" customFormat="1" x14ac:dyDescent="0.3">
      <c r="A82" s="20" t="str">
        <f>'[1]Indicator Data'!A83</f>
        <v>Iran</v>
      </c>
      <c r="B82" s="21">
        <f>ROUND(IF('[1]Indicator Data'!AL83="No data",IF((0.1022*LN('[1]Indicator Data'!BZ83)-0.1711)&gt;B$4,0,IF((0.1022*LN('[1]Indicator Data'!BZ83)-0.1711)&lt;B$3,10,(B$4-(0.1022*LN('[1]Indicator Data'!BZ83)-0.1711))/(B$4-B$3)*10)),IF('[1]Indicator Data'!AL83&gt;B$4,0,IF('[1]Indicator Data'!AL83&lt;B$3,10,(B$4-'[1]Indicator Data'!AL83)/(B$4-B$3)*10))),1)</f>
        <v>2.2999999999999998</v>
      </c>
      <c r="C82" s="22" t="str">
        <f>IF('[1]Indicator Data'!AM83="No data","x",ROUND((IF(LOG('[1]Indicator Data'!AM83*1000)&gt;C$4,10,IF(LOG('[1]Indicator Data'!AM83*1000)&lt;C$3,0,10-(C$4-LOG('[1]Indicator Data'!AM83*1000))/(C$4-C$3)*10))),1))</f>
        <v>x</v>
      </c>
      <c r="D82" s="23">
        <f t="shared" si="25"/>
        <v>2.2999999999999998</v>
      </c>
      <c r="E82" s="22">
        <f>IF('[1]Indicator Data'!AZ83="No data","x",ROUND(IF('[1]Indicator Data'!AZ83&gt;E$4,10,IF('[1]Indicator Data'!AZ83&lt;E$3,0,10-(E$4-'[1]Indicator Data'!AZ83)/(E$4-E$3)*10)),1))</f>
        <v>6.1</v>
      </c>
      <c r="F82" s="22">
        <f>IF('[1]Indicator Data'!BA83="No data","x",ROUND(IF('[1]Indicator Data'!BA83&gt;F$4,10,IF('[1]Indicator Data'!BA83&lt;F$3,0,10-(F$4-'[1]Indicator Data'!BA83)/(F$4-F$3)*10)),1))</f>
        <v>4.3</v>
      </c>
      <c r="G82" s="23">
        <f t="shared" si="26"/>
        <v>5.2</v>
      </c>
      <c r="H82" s="24">
        <f>SUM(IF('[1]Indicator Data'!AN83=0,0,'[1]Indicator Data'!AN83),SUM('[1]Indicator Data'!AO83:AP83))</f>
        <v>445.17862200000002</v>
      </c>
      <c r="I82" s="24">
        <f>H82/'[1]Indicator Data'!CA83*1000000</f>
        <v>5.3001901480949245</v>
      </c>
      <c r="J82" s="22">
        <f t="shared" si="16"/>
        <v>0.1</v>
      </c>
      <c r="K82" s="22">
        <f>IF('[1]Indicator Data'!AQ83="No data","x",ROUND(IF('[1]Indicator Data'!AQ83&gt;K$4,10,IF('[1]Indicator Data'!AQ83&lt;K$3,0,10-(K$4-'[1]Indicator Data'!AQ83)/(K$4-K$3)*10)),1))</f>
        <v>0.1</v>
      </c>
      <c r="L82" s="22">
        <f>IF('[1]Indicator Data'!AR83="No data","x",IF('[1]Indicator Data'!AR83=0,0,ROUND(IF('[1]Indicator Data'!AR83&gt;L$4,10,IF('[1]Indicator Data'!AR83&lt;L$3,0,10-(L$4-'[1]Indicator Data'!AR83)/(L$4-L$3)*10)),1)))</f>
        <v>0.2</v>
      </c>
      <c r="M82" s="23">
        <f t="shared" si="27"/>
        <v>0.1</v>
      </c>
      <c r="N82" s="25">
        <f t="shared" si="28"/>
        <v>2.5</v>
      </c>
      <c r="O82" s="26">
        <f>IF(AND('[1]Indicator Data'!BE83="No data",'[1]Indicator Data'!BF83="No data"),0,SUM('[1]Indicator Data'!BE83:BG83)/1000)</f>
        <v>800.06399999999996</v>
      </c>
      <c r="P82" s="22">
        <f t="shared" si="17"/>
        <v>9.6999999999999993</v>
      </c>
      <c r="Q82" s="27">
        <f>O82*1000/'[1]Indicator Data'!CA83</f>
        <v>9.5253705391212997E-3</v>
      </c>
      <c r="R82" s="22">
        <f t="shared" si="18"/>
        <v>5.6</v>
      </c>
      <c r="S82" s="28">
        <f t="shared" si="29"/>
        <v>7.7</v>
      </c>
      <c r="T82" s="22">
        <f>IF('[1]Indicator Data'!AV83="No data","x",ROUND(IF('[1]Indicator Data'!AV83&gt;T$4,10,IF('[1]Indicator Data'!AV83&lt;T$3,0,10-(T$4-'[1]Indicator Data'!AV83)/(T$4-T$3)*10)),1))</f>
        <v>0.2</v>
      </c>
      <c r="U82" s="22">
        <f>IF('[1]Indicator Data'!AW83="No data","x",IF('[1]Indicator Data'!AW83=0,0,ROUND(IF('[1]Indicator Data'!AW83&gt;U$4,10,IF('[1]Indicator Data'!AW83&lt;U$3,0,10-(U$4-'[1]Indicator Data'!AW83)/(U$4-U$3)*10)),1)))</f>
        <v>0.3</v>
      </c>
      <c r="V82" s="22">
        <f t="shared" si="30"/>
        <v>0.25</v>
      </c>
      <c r="W82" s="22">
        <f>IF('[1]Indicator Data'!AU83="No data","x",ROUND(IF('[1]Indicator Data'!AU83&gt;W$4,10,IF('[1]Indicator Data'!AU83&lt;W$3,0,10-(W$4-'[1]Indicator Data'!AU83)/(W$4-W$3)*10)),1))</f>
        <v>0.2</v>
      </c>
      <c r="X82" s="22" t="str">
        <f>IF('[1]Indicator Data'!AX83="No data","x",ROUND(IF('[1]Indicator Data'!AX83&gt;X$4,10,IF('[1]Indicator Data'!AX83&lt;X$3,0,10-(X$4-'[1]Indicator Data'!AX83)/(X$4-X$3)*10)),1))</f>
        <v>x</v>
      </c>
      <c r="Y82" s="27">
        <f>IF('[1]Indicator Data'!AY83="No data","x",IF(('[1]Indicator Data'!AY83/'[1]Indicator Data'!CA83)&gt;1,1,IF('[1]Indicator Data'!AY83&gt;'[1]Indicator Data'!AY83,1,'[1]Indicator Data'!AY83/'[1]Indicator Data'!CA83)))</f>
        <v>9.8234431643330841E-5</v>
      </c>
      <c r="Z82" s="22">
        <f t="shared" si="19"/>
        <v>0</v>
      </c>
      <c r="AA82" s="23">
        <f t="shared" si="20"/>
        <v>0.2</v>
      </c>
      <c r="AB82" s="22">
        <f>IF('[1]Indicator Data'!AS83="No data","x",ROUND(IF('[1]Indicator Data'!AS83&gt;AB$4,10,IF('[1]Indicator Data'!AS83&lt;AB$3,0,10-(AB$4-'[1]Indicator Data'!AS83)/(AB$4-AB$3)*10)),1))</f>
        <v>1.1000000000000001</v>
      </c>
      <c r="AC82" s="22">
        <f>IF('[1]Indicator Data'!AT83="No data","x",ROUND(IF('[1]Indicator Data'!AT83&gt;AC$4,10,IF('[1]Indicator Data'!AT83&lt;AC$3,0,10-(AC$4-'[1]Indicator Data'!AT83)/(AC$4-AC$3)*10)),1))</f>
        <v>0.9</v>
      </c>
      <c r="AD82" s="23">
        <f t="shared" si="31"/>
        <v>1</v>
      </c>
      <c r="AE82" s="26">
        <f>('[1]Indicator Data'!BD83+'[1]Indicator Data'!BC83*0.5+'[1]Indicator Data'!BB83*0.25)/1000</f>
        <v>5240.7285000000002</v>
      </c>
      <c r="AF82" s="29">
        <f>AE82*1000/'[1]Indicator Data'!CA83</f>
        <v>6.2394859483033062E-2</v>
      </c>
      <c r="AG82" s="23">
        <f t="shared" si="21"/>
        <v>6.2</v>
      </c>
      <c r="AH82" s="22">
        <f>IF('[1]Indicator Data'!BH83="No data","x",ROUND(IF('[1]Indicator Data'!BH83&lt;$AH$3,10,IF('[1]Indicator Data'!BH83&gt;$AH$4,0,($AH$4-'[1]Indicator Data'!BH83)/($AH$4-$AH$3)*10)),1))</f>
        <v>3.1</v>
      </c>
      <c r="AI82" s="22">
        <f>IF('[1]Indicator Data'!BI83="No data","x",ROUND(IF('[1]Indicator Data'!BI83&gt;$AI$4,10,IF('[1]Indicator Data'!BI83&lt;$AI$3,0,10-($AI$4-'[1]Indicator Data'!BI83)/($AI$4-$AI$3)*10)),1))</f>
        <v>0.2</v>
      </c>
      <c r="AJ82" s="23">
        <f t="shared" si="22"/>
        <v>1.7</v>
      </c>
      <c r="AK82" s="28">
        <f t="shared" si="23"/>
        <v>2.7</v>
      </c>
      <c r="AL82" s="30">
        <f t="shared" si="24"/>
        <v>5.8</v>
      </c>
    </row>
    <row r="83" spans="1:38" s="19" customFormat="1" x14ac:dyDescent="0.3">
      <c r="A83" s="20" t="str">
        <f>'[1]Indicator Data'!A84</f>
        <v>Iraq</v>
      </c>
      <c r="B83" s="21">
        <f>ROUND(IF('[1]Indicator Data'!AL84="No data",IF((0.1022*LN('[1]Indicator Data'!BZ84)-0.1711)&gt;B$4,0,IF((0.1022*LN('[1]Indicator Data'!BZ84)-0.1711)&lt;B$3,10,(B$4-(0.1022*LN('[1]Indicator Data'!BZ84)-0.1711))/(B$4-B$3)*10)),IF('[1]Indicator Data'!AL84&gt;B$4,0,IF('[1]Indicator Data'!AL84&lt;B$3,10,(B$4-'[1]Indicator Data'!AL84)/(B$4-B$3)*10))),1)</f>
        <v>4.5</v>
      </c>
      <c r="C83" s="22">
        <f>IF('[1]Indicator Data'!AM84="No data","x",ROUND((IF(LOG('[1]Indicator Data'!AM84*1000)&gt;C$4,10,IF(LOG('[1]Indicator Data'!AM84*1000)&lt;C$3,0,10-(C$4-LOG('[1]Indicator Data'!AM84*1000))/(C$4-C$3)*10))),1))</f>
        <v>5.6</v>
      </c>
      <c r="D83" s="23">
        <f t="shared" si="25"/>
        <v>5.0999999999999996</v>
      </c>
      <c r="E83" s="22">
        <f>IF('[1]Indicator Data'!AZ84="No data","x",ROUND(IF('[1]Indicator Data'!AZ84&gt;E$4,10,IF('[1]Indicator Data'!AZ84&lt;E$3,0,10-(E$4-'[1]Indicator Data'!AZ84)/(E$4-E$3)*10)),1))</f>
        <v>7.7</v>
      </c>
      <c r="F83" s="22">
        <f>IF('[1]Indicator Data'!BA84="No data","x",ROUND(IF('[1]Indicator Data'!BA84&gt;F$4,10,IF('[1]Indicator Data'!BA84&lt;F$3,0,10-(F$4-'[1]Indicator Data'!BA84)/(F$4-F$3)*10)),1))</f>
        <v>1.1000000000000001</v>
      </c>
      <c r="G83" s="23">
        <f t="shared" si="26"/>
        <v>4.4000000000000004</v>
      </c>
      <c r="H83" s="24">
        <f>SUM(IF('[1]Indicator Data'!AN84=0,0,'[1]Indicator Data'!AN84),SUM('[1]Indicator Data'!AO84:AP84))</f>
        <v>5882.806012</v>
      </c>
      <c r="I83" s="24">
        <f>H83/'[1]Indicator Data'!CA84*1000000</f>
        <v>146.25658706520576</v>
      </c>
      <c r="J83" s="22">
        <f t="shared" si="16"/>
        <v>2.9</v>
      </c>
      <c r="K83" s="22">
        <f>IF('[1]Indicator Data'!AQ84="No data","x",ROUND(IF('[1]Indicator Data'!AQ84&gt;K$4,10,IF('[1]Indicator Data'!AQ84&lt;K$3,0,10-(K$4-'[1]Indicator Data'!AQ84)/(K$4-K$3)*10)),1))</f>
        <v>0.7</v>
      </c>
      <c r="L83" s="22">
        <f>IF('[1]Indicator Data'!AR84="No data","x",IF('[1]Indicator Data'!AR84=0,0,ROUND(IF('[1]Indicator Data'!AR84&gt;L$4,10,IF('[1]Indicator Data'!AR84&lt;L$3,0,10-(L$4-'[1]Indicator Data'!AR84)/(L$4-L$3)*10)),1)))</f>
        <v>0.1</v>
      </c>
      <c r="M83" s="23">
        <f t="shared" si="27"/>
        <v>1.2</v>
      </c>
      <c r="N83" s="25">
        <f t="shared" si="28"/>
        <v>4</v>
      </c>
      <c r="O83" s="26">
        <f>IF(AND('[1]Indicator Data'!BE84="No data",'[1]Indicator Data'!BF84="No data"),0,SUM('[1]Indicator Data'!BE84:BG84)/1000)</f>
        <v>1488.3879999999999</v>
      </c>
      <c r="P83" s="22">
        <f t="shared" si="17"/>
        <v>10</v>
      </c>
      <c r="Q83" s="27">
        <f>O83*1000/'[1]Indicator Data'!CA84</f>
        <v>3.7003863235462994E-2</v>
      </c>
      <c r="R83" s="22">
        <f t="shared" si="18"/>
        <v>7.8</v>
      </c>
      <c r="S83" s="28">
        <f t="shared" si="29"/>
        <v>8.9</v>
      </c>
      <c r="T83" s="22" t="str">
        <f>IF('[1]Indicator Data'!AV84="No data","x",ROUND(IF('[1]Indicator Data'!AV84&gt;T$4,10,IF('[1]Indicator Data'!AV84&lt;T$3,0,10-(T$4-'[1]Indicator Data'!AV84)/(T$4-T$3)*10)),1))</f>
        <v>x</v>
      </c>
      <c r="U83" s="22" t="str">
        <f>IF('[1]Indicator Data'!AW84="No data","x",IF('[1]Indicator Data'!AW84=0,0,ROUND(IF('[1]Indicator Data'!AW84&gt;U$4,10,IF('[1]Indicator Data'!AW84&lt;U$3,0,10-(U$4-'[1]Indicator Data'!AW84)/(U$4-U$3)*10)),1)))</f>
        <v>x</v>
      </c>
      <c r="V83" s="22" t="str">
        <f t="shared" si="30"/>
        <v>x</v>
      </c>
      <c r="W83" s="22">
        <f>IF('[1]Indicator Data'!AU84="No data","x",ROUND(IF('[1]Indicator Data'!AU84&gt;W$4,10,IF('[1]Indicator Data'!AU84&lt;W$3,0,10-(W$4-'[1]Indicator Data'!AU84)/(W$4-W$3)*10)),1))</f>
        <v>0.7</v>
      </c>
      <c r="X83" s="22" t="str">
        <f>IF('[1]Indicator Data'!AX84="No data","x",ROUND(IF('[1]Indicator Data'!AX84&gt;X$4,10,IF('[1]Indicator Data'!AX84&lt;X$3,0,10-(X$4-'[1]Indicator Data'!AX84)/(X$4-X$3)*10)),1))</f>
        <v>x</v>
      </c>
      <c r="Y83" s="27">
        <f>IF('[1]Indicator Data'!AY84="No data","x",IF(('[1]Indicator Data'!AY84/'[1]Indicator Data'!CA84)&gt;1,1,IF('[1]Indicator Data'!AY84&gt;'[1]Indicator Data'!AY84,1,'[1]Indicator Data'!AY84/'[1]Indicator Data'!CA84)))</f>
        <v>5.3961982425608866E-2</v>
      </c>
      <c r="Z83" s="22">
        <f t="shared" si="19"/>
        <v>0.6</v>
      </c>
      <c r="AA83" s="23">
        <f t="shared" si="20"/>
        <v>0.7</v>
      </c>
      <c r="AB83" s="22">
        <f>IF('[1]Indicator Data'!AS84="No data","x",ROUND(IF('[1]Indicator Data'!AS84&gt;AB$4,10,IF('[1]Indicator Data'!AS84&lt;AB$3,0,10-(AB$4-'[1]Indicator Data'!AS84)/(AB$4-AB$3)*10)),1))</f>
        <v>2</v>
      </c>
      <c r="AC83" s="22">
        <f>IF('[1]Indicator Data'!AT84="No data","x",ROUND(IF('[1]Indicator Data'!AT84&gt;AC$4,10,IF('[1]Indicator Data'!AT84&lt;AC$3,0,10-(AC$4-'[1]Indicator Data'!AT84)/(AC$4-AC$3)*10)),1))</f>
        <v>0.9</v>
      </c>
      <c r="AD83" s="23">
        <f t="shared" si="31"/>
        <v>1.5</v>
      </c>
      <c r="AE83" s="26">
        <f>('[1]Indicator Data'!BD84+'[1]Indicator Data'!BC84*0.5+'[1]Indicator Data'!BB84*0.25)/1000</f>
        <v>2.2162500000000001</v>
      </c>
      <c r="AF83" s="29">
        <f>AE83*1000/'[1]Indicator Data'!CA84</f>
        <v>5.5099753488737389E-5</v>
      </c>
      <c r="AG83" s="23">
        <f t="shared" si="21"/>
        <v>0</v>
      </c>
      <c r="AH83" s="22">
        <f>IF('[1]Indicator Data'!BH84="No data","x",ROUND(IF('[1]Indicator Data'!BH84&lt;$AH$3,10,IF('[1]Indicator Data'!BH84&gt;$AH$4,0,($AH$4-'[1]Indicator Data'!BH84)/($AH$4-$AH$3)*10)),1))</f>
        <v>6.9</v>
      </c>
      <c r="AI83" s="22">
        <f>IF('[1]Indicator Data'!BI84="No data","x",ROUND(IF('[1]Indicator Data'!BI84&gt;$AI$4,10,IF('[1]Indicator Data'!BI84&lt;$AI$3,0,10-($AI$4-'[1]Indicator Data'!BI84)/($AI$4-$AI$3)*10)),1))</f>
        <v>10</v>
      </c>
      <c r="AJ83" s="23">
        <f t="shared" si="22"/>
        <v>8.5</v>
      </c>
      <c r="AK83" s="28">
        <f t="shared" si="23"/>
        <v>3.8</v>
      </c>
      <c r="AL83" s="30">
        <f t="shared" si="24"/>
        <v>7.1</v>
      </c>
    </row>
    <row r="84" spans="1:38" s="19" customFormat="1" x14ac:dyDescent="0.3">
      <c r="A84" s="20" t="str">
        <f>'[1]Indicator Data'!A85</f>
        <v>Ireland</v>
      </c>
      <c r="B84" s="21">
        <f>ROUND(IF('[1]Indicator Data'!AL85="No data",IF((0.1022*LN('[1]Indicator Data'!BZ85)-0.1711)&gt;B$4,0,IF((0.1022*LN('[1]Indicator Data'!BZ85)-0.1711)&lt;B$3,10,(B$4-(0.1022*LN('[1]Indicator Data'!BZ85)-0.1711))/(B$4-B$3)*10)),IF('[1]Indicator Data'!AL85&gt;B$4,0,IF('[1]Indicator Data'!AL85&lt;B$3,10,(B$4-'[1]Indicator Data'!AL85)/(B$4-B$3)*10))),1)</f>
        <v>0</v>
      </c>
      <c r="C84" s="22" t="str">
        <f>IF('[1]Indicator Data'!AM85="No data","x",ROUND((IF(LOG('[1]Indicator Data'!AM85*1000)&gt;C$4,10,IF(LOG('[1]Indicator Data'!AM85*1000)&lt;C$3,0,10-(C$4-LOG('[1]Indicator Data'!AM85*1000))/(C$4-C$3)*10))),1))</f>
        <v>x</v>
      </c>
      <c r="D84" s="23">
        <f t="shared" si="25"/>
        <v>0</v>
      </c>
      <c r="E84" s="22">
        <f>IF('[1]Indicator Data'!AZ85="No data","x",ROUND(IF('[1]Indicator Data'!AZ85&gt;E$4,10,IF('[1]Indicator Data'!AZ85&lt;E$3,0,10-(E$4-'[1]Indicator Data'!AZ85)/(E$4-E$3)*10)),1))</f>
        <v>1.2</v>
      </c>
      <c r="F84" s="22">
        <f>IF('[1]Indicator Data'!BA85="No data","x",ROUND(IF('[1]Indicator Data'!BA85&gt;F$4,10,IF('[1]Indicator Data'!BA85&lt;F$3,0,10-(F$4-'[1]Indicator Data'!BA85)/(F$4-F$3)*10)),1))</f>
        <v>1.6</v>
      </c>
      <c r="G84" s="23">
        <f t="shared" si="26"/>
        <v>1.4</v>
      </c>
      <c r="H84" s="24">
        <f>SUM(IF('[1]Indicator Data'!AN85=0,0,'[1]Indicator Data'!AN85),SUM('[1]Indicator Data'!AO85:AP85))</f>
        <v>-3.7014459999999998</v>
      </c>
      <c r="I84" s="24">
        <f>H84/'[1]Indicator Data'!CA85*1000000</f>
        <v>-0.74961501042165368</v>
      </c>
      <c r="J84" s="22">
        <f t="shared" si="16"/>
        <v>0</v>
      </c>
      <c r="K84" s="22" t="str">
        <f>IF('[1]Indicator Data'!AQ85="No data","x",ROUND(IF('[1]Indicator Data'!AQ85&gt;K$4,10,IF('[1]Indicator Data'!AQ85&lt;K$3,0,10-(K$4-'[1]Indicator Data'!AQ85)/(K$4-K$3)*10)),1))</f>
        <v>x</v>
      </c>
      <c r="L84" s="22">
        <f>IF('[1]Indicator Data'!AR85="No data","x",IF('[1]Indicator Data'!AR85=0,0,ROUND(IF('[1]Indicator Data'!AR85&gt;L$4,10,IF('[1]Indicator Data'!AR85&lt;L$3,0,10-(L$4-'[1]Indicator Data'!AR85)/(L$4-L$3)*10)),1)))</f>
        <v>0</v>
      </c>
      <c r="M84" s="23">
        <f t="shared" si="27"/>
        <v>0</v>
      </c>
      <c r="N84" s="25">
        <f t="shared" si="28"/>
        <v>0.4</v>
      </c>
      <c r="O84" s="26">
        <f>IF(AND('[1]Indicator Data'!BE85="No data",'[1]Indicator Data'!BF85="No data"),0,SUM('[1]Indicator Data'!BE85:BG85)/1000)</f>
        <v>16.463000000000001</v>
      </c>
      <c r="P84" s="22">
        <f t="shared" si="17"/>
        <v>4.0999999999999996</v>
      </c>
      <c r="Q84" s="27">
        <f>O84*1000/'[1]Indicator Data'!CA85</f>
        <v>3.3340786051104581E-3</v>
      </c>
      <c r="R84" s="22">
        <f t="shared" si="18"/>
        <v>4.3</v>
      </c>
      <c r="S84" s="28">
        <f t="shared" si="29"/>
        <v>4.2</v>
      </c>
      <c r="T84" s="22">
        <f>IF('[1]Indicator Data'!AV85="No data","x",ROUND(IF('[1]Indicator Data'!AV85&gt;T$4,10,IF('[1]Indicator Data'!AV85&lt;T$3,0,10-(T$4-'[1]Indicator Data'!AV85)/(T$4-T$3)*10)),1))</f>
        <v>0.4</v>
      </c>
      <c r="U84" s="22" t="str">
        <f>IF('[1]Indicator Data'!AW85="No data","x",IF('[1]Indicator Data'!AW85=0,0,ROUND(IF('[1]Indicator Data'!AW85&gt;U$4,10,IF('[1]Indicator Data'!AW85&lt;U$3,0,10-(U$4-'[1]Indicator Data'!AW85)/(U$4-U$3)*10)),1)))</f>
        <v>x</v>
      </c>
      <c r="V84" s="22">
        <f t="shared" si="30"/>
        <v>0.4</v>
      </c>
      <c r="W84" s="22">
        <f>IF('[1]Indicator Data'!AU85="No data","x",ROUND(IF('[1]Indicator Data'!AU85&gt;W$4,10,IF('[1]Indicator Data'!AU85&lt;W$3,0,10-(W$4-'[1]Indicator Data'!AU85)/(W$4-W$3)*10)),1))</f>
        <v>0.1</v>
      </c>
      <c r="X84" s="22" t="str">
        <f>IF('[1]Indicator Data'!AX85="No data","x",ROUND(IF('[1]Indicator Data'!AX85&gt;X$4,10,IF('[1]Indicator Data'!AX85&lt;X$3,0,10-(X$4-'[1]Indicator Data'!AX85)/(X$4-X$3)*10)),1))</f>
        <v>x</v>
      </c>
      <c r="Y84" s="27">
        <f>IF('[1]Indicator Data'!AY85="No data","x",IF(('[1]Indicator Data'!AY85/'[1]Indicator Data'!CA85)&gt;1,1,IF('[1]Indicator Data'!AY85&gt;'[1]Indicator Data'!AY85,1,'[1]Indicator Data'!AY85/'[1]Indicator Data'!CA85)))</f>
        <v>0</v>
      </c>
      <c r="Z84" s="22">
        <f t="shared" si="19"/>
        <v>0</v>
      </c>
      <c r="AA84" s="23">
        <f t="shared" si="20"/>
        <v>0.2</v>
      </c>
      <c r="AB84" s="22">
        <f>IF('[1]Indicator Data'!AS85="No data","x",ROUND(IF('[1]Indicator Data'!AS85&gt;AB$4,10,IF('[1]Indicator Data'!AS85&lt;AB$3,0,10-(AB$4-'[1]Indicator Data'!AS85)/(AB$4-AB$3)*10)),1))</f>
        <v>0.3</v>
      </c>
      <c r="AC84" s="22" t="str">
        <f>IF('[1]Indicator Data'!AT85="No data","x",ROUND(IF('[1]Indicator Data'!AT85&gt;AC$4,10,IF('[1]Indicator Data'!AT85&lt;AC$3,0,10-(AC$4-'[1]Indicator Data'!AT85)/(AC$4-AC$3)*10)),1))</f>
        <v>x</v>
      </c>
      <c r="AD84" s="23">
        <f t="shared" si="31"/>
        <v>0.3</v>
      </c>
      <c r="AE84" s="26">
        <f>('[1]Indicator Data'!BD85+'[1]Indicator Data'!BC85*0.5+'[1]Indicator Data'!BB85*0.25)/1000</f>
        <v>0</v>
      </c>
      <c r="AF84" s="29">
        <f>AE84*1000/'[1]Indicator Data'!CA85</f>
        <v>0</v>
      </c>
      <c r="AG84" s="23">
        <f t="shared" si="21"/>
        <v>0</v>
      </c>
      <c r="AH84" s="22">
        <f>IF('[1]Indicator Data'!BH85="No data","x",ROUND(IF('[1]Indicator Data'!BH85&lt;$AH$3,10,IF('[1]Indicator Data'!BH85&gt;$AH$4,0,($AH$4-'[1]Indicator Data'!BH85)/($AH$4-$AH$3)*10)),1))</f>
        <v>0</v>
      </c>
      <c r="AI84" s="22">
        <f>IF('[1]Indicator Data'!BI85="No data","x",ROUND(IF('[1]Indicator Data'!BI85&gt;$AI$4,10,IF('[1]Indicator Data'!BI85&lt;$AI$3,0,10-($AI$4-'[1]Indicator Data'!BI85)/($AI$4-$AI$3)*10)),1))</f>
        <v>0</v>
      </c>
      <c r="AJ84" s="23">
        <f t="shared" si="22"/>
        <v>0</v>
      </c>
      <c r="AK84" s="28">
        <f t="shared" si="23"/>
        <v>0.1</v>
      </c>
      <c r="AL84" s="30">
        <f t="shared" si="24"/>
        <v>2.4</v>
      </c>
    </row>
    <row r="85" spans="1:38" s="19" customFormat="1" x14ac:dyDescent="0.3">
      <c r="A85" s="20" t="str">
        <f>'[1]Indicator Data'!A86</f>
        <v>Israel</v>
      </c>
      <c r="B85" s="21">
        <f>ROUND(IF('[1]Indicator Data'!AL86="No data",IF((0.1022*LN('[1]Indicator Data'!BZ86)-0.1711)&gt;B$4,0,IF((0.1022*LN('[1]Indicator Data'!BZ86)-0.1711)&lt;B$3,10,(B$4-(0.1022*LN('[1]Indicator Data'!BZ86)-0.1711))/(B$4-B$3)*10)),IF('[1]Indicator Data'!AL86&gt;B$4,0,IF('[1]Indicator Data'!AL86&lt;B$3,10,(B$4-'[1]Indicator Data'!AL86)/(B$4-B$3)*10))),1)</f>
        <v>0</v>
      </c>
      <c r="C85" s="22" t="str">
        <f>IF('[1]Indicator Data'!AM86="No data","x",ROUND((IF(LOG('[1]Indicator Data'!AM86*1000)&gt;C$4,10,IF(LOG('[1]Indicator Data'!AM86*1000)&lt;C$3,0,10-(C$4-LOG('[1]Indicator Data'!AM86*1000))/(C$4-C$3)*10))),1))</f>
        <v>x</v>
      </c>
      <c r="D85" s="23">
        <f t="shared" si="25"/>
        <v>0</v>
      </c>
      <c r="E85" s="22">
        <f>IF('[1]Indicator Data'!AZ86="No data","x",ROUND(IF('[1]Indicator Data'!AZ86&gt;E$4,10,IF('[1]Indicator Data'!AZ86&lt;E$3,0,10-(E$4-'[1]Indicator Data'!AZ86)/(E$4-E$3)*10)),1))</f>
        <v>1.5</v>
      </c>
      <c r="F85" s="22">
        <f>IF('[1]Indicator Data'!BA86="No data","x",ROUND(IF('[1]Indicator Data'!BA86&gt;F$4,10,IF('[1]Indicator Data'!BA86&lt;F$3,0,10-(F$4-'[1]Indicator Data'!BA86)/(F$4-F$3)*10)),1))</f>
        <v>3.5</v>
      </c>
      <c r="G85" s="23">
        <f t="shared" si="26"/>
        <v>2.5</v>
      </c>
      <c r="H85" s="24">
        <f>SUM(IF('[1]Indicator Data'!AN86=0,0,'[1]Indicator Data'!AN86),SUM('[1]Indicator Data'!AO86:AP86))</f>
        <v>0.91019399999999995</v>
      </c>
      <c r="I85" s="24">
        <f>H85/'[1]Indicator Data'!CA86*1000000</f>
        <v>0.1051573783776196</v>
      </c>
      <c r="J85" s="22">
        <f t="shared" si="16"/>
        <v>0</v>
      </c>
      <c r="K85" s="22" t="str">
        <f>IF('[1]Indicator Data'!AQ86="No data","x",ROUND(IF('[1]Indicator Data'!AQ86&gt;K$4,10,IF('[1]Indicator Data'!AQ86&lt;K$3,0,10-(K$4-'[1]Indicator Data'!AQ86)/(K$4-K$3)*10)),1))</f>
        <v>x</v>
      </c>
      <c r="L85" s="22">
        <f>IF('[1]Indicator Data'!AR86="No data","x",IF('[1]Indicator Data'!AR86=0,0,ROUND(IF('[1]Indicator Data'!AR86&gt;L$4,10,IF('[1]Indicator Data'!AR86&lt;L$3,0,10-(L$4-'[1]Indicator Data'!AR86)/(L$4-L$3)*10)),1)))</f>
        <v>0.1</v>
      </c>
      <c r="M85" s="23">
        <f t="shared" si="27"/>
        <v>0.1</v>
      </c>
      <c r="N85" s="25">
        <f t="shared" si="28"/>
        <v>0.7</v>
      </c>
      <c r="O85" s="26">
        <f>IF(AND('[1]Indicator Data'!BE86="No data",'[1]Indicator Data'!BF86="No data"),0,SUM('[1]Indicator Data'!BE86:BG86)/1000)</f>
        <v>34.415999999999997</v>
      </c>
      <c r="P85" s="22">
        <f t="shared" si="17"/>
        <v>5.0999999999999996</v>
      </c>
      <c r="Q85" s="27">
        <f>O85*1000/'[1]Indicator Data'!CA86</f>
        <v>3.9761812693163839E-3</v>
      </c>
      <c r="R85" s="22">
        <f t="shared" si="18"/>
        <v>4.5</v>
      </c>
      <c r="S85" s="28">
        <f t="shared" si="29"/>
        <v>4.8</v>
      </c>
      <c r="T85" s="22" t="str">
        <f>IF('[1]Indicator Data'!AV86="No data","x",ROUND(IF('[1]Indicator Data'!AV86&gt;T$4,10,IF('[1]Indicator Data'!AV86&lt;T$3,0,10-(T$4-'[1]Indicator Data'!AV86)/(T$4-T$3)*10)),1))</f>
        <v>x</v>
      </c>
      <c r="U85" s="22" t="str">
        <f>IF('[1]Indicator Data'!AW86="No data","x",IF('[1]Indicator Data'!AW86=0,0,ROUND(IF('[1]Indicator Data'!AW86&gt;U$4,10,IF('[1]Indicator Data'!AW86&lt;U$3,0,10-(U$4-'[1]Indicator Data'!AW86)/(U$4-U$3)*10)),1)))</f>
        <v>x</v>
      </c>
      <c r="V85" s="22" t="str">
        <f t="shared" si="30"/>
        <v>x</v>
      </c>
      <c r="W85" s="22">
        <f>IF('[1]Indicator Data'!AU86="No data","x",ROUND(IF('[1]Indicator Data'!AU86&gt;W$4,10,IF('[1]Indicator Data'!AU86&lt;W$3,0,10-(W$4-'[1]Indicator Data'!AU86)/(W$4-W$3)*10)),1))</f>
        <v>0.1</v>
      </c>
      <c r="X85" s="22" t="str">
        <f>IF('[1]Indicator Data'!AX86="No data","x",ROUND(IF('[1]Indicator Data'!AX86&gt;X$4,10,IF('[1]Indicator Data'!AX86&lt;X$3,0,10-(X$4-'[1]Indicator Data'!AX86)/(X$4-X$3)*10)),1))</f>
        <v>x</v>
      </c>
      <c r="Y85" s="27">
        <f>IF('[1]Indicator Data'!AY86="No data","x",IF(('[1]Indicator Data'!AY86/'[1]Indicator Data'!CA86)&gt;1,1,IF('[1]Indicator Data'!AY86&gt;'[1]Indicator Data'!AY86,1,'[1]Indicator Data'!AY86/'[1]Indicator Data'!CA86)))</f>
        <v>0</v>
      </c>
      <c r="Z85" s="22">
        <f t="shared" si="19"/>
        <v>0</v>
      </c>
      <c r="AA85" s="23">
        <f t="shared" si="20"/>
        <v>0.1</v>
      </c>
      <c r="AB85" s="22">
        <f>IF('[1]Indicator Data'!AS86="No data","x",ROUND(IF('[1]Indicator Data'!AS86&gt;AB$4,10,IF('[1]Indicator Data'!AS86&lt;AB$3,0,10-(AB$4-'[1]Indicator Data'!AS86)/(AB$4-AB$3)*10)),1))</f>
        <v>0.3</v>
      </c>
      <c r="AC85" s="22" t="str">
        <f>IF('[1]Indicator Data'!AT86="No data","x",ROUND(IF('[1]Indicator Data'!AT86&gt;AC$4,10,IF('[1]Indicator Data'!AT86&lt;AC$3,0,10-(AC$4-'[1]Indicator Data'!AT86)/(AC$4-AC$3)*10)),1))</f>
        <v>x</v>
      </c>
      <c r="AD85" s="23">
        <f t="shared" si="31"/>
        <v>0.3</v>
      </c>
      <c r="AE85" s="26">
        <f>('[1]Indicator Data'!BD86+'[1]Indicator Data'!BC86*0.5+'[1]Indicator Data'!BB86*0.25)/1000</f>
        <v>1.0500000000000001E-2</v>
      </c>
      <c r="AF85" s="29">
        <f>AE85*1000/'[1]Indicator Data'!CA86</f>
        <v>1.2130957498786038E-6</v>
      </c>
      <c r="AG85" s="23">
        <f t="shared" si="21"/>
        <v>0</v>
      </c>
      <c r="AH85" s="22">
        <f>IF('[1]Indicator Data'!BH86="No data","x",ROUND(IF('[1]Indicator Data'!BH86&lt;$AH$3,10,IF('[1]Indicator Data'!BH86&gt;$AH$4,0,($AH$4-'[1]Indicator Data'!BH86)/($AH$4-$AH$3)*10)),1))</f>
        <v>0</v>
      </c>
      <c r="AI85" s="22">
        <f>IF('[1]Indicator Data'!BI86="No data","x",ROUND(IF('[1]Indicator Data'!BI86&gt;$AI$4,10,IF('[1]Indicator Data'!BI86&lt;$AI$3,0,10-($AI$4-'[1]Indicator Data'!BI86)/($AI$4-$AI$3)*10)),1))</f>
        <v>0</v>
      </c>
      <c r="AJ85" s="23">
        <f t="shared" si="22"/>
        <v>0</v>
      </c>
      <c r="AK85" s="28">
        <f t="shared" si="23"/>
        <v>0.1</v>
      </c>
      <c r="AL85" s="30">
        <f t="shared" si="24"/>
        <v>2.8</v>
      </c>
    </row>
    <row r="86" spans="1:38" s="19" customFormat="1" x14ac:dyDescent="0.3">
      <c r="A86" s="20" t="str">
        <f>'[1]Indicator Data'!A87</f>
        <v>Italy</v>
      </c>
      <c r="B86" s="21">
        <f>ROUND(IF('[1]Indicator Data'!AL87="No data",IF((0.1022*LN('[1]Indicator Data'!BZ87)-0.1711)&gt;B$4,0,IF((0.1022*LN('[1]Indicator Data'!BZ87)-0.1711)&lt;B$3,10,(B$4-(0.1022*LN('[1]Indicator Data'!BZ87)-0.1711))/(B$4-B$3)*10)),IF('[1]Indicator Data'!AL87&gt;B$4,0,IF('[1]Indicator Data'!AL87&lt;B$3,10,(B$4-'[1]Indicator Data'!AL87)/(B$4-B$3)*10))),1)</f>
        <v>0.2</v>
      </c>
      <c r="C86" s="22" t="str">
        <f>IF('[1]Indicator Data'!AM87="No data","x",ROUND((IF(LOG('[1]Indicator Data'!AM87*1000)&gt;C$4,10,IF(LOG('[1]Indicator Data'!AM87*1000)&lt;C$3,0,10-(C$4-LOG('[1]Indicator Data'!AM87*1000))/(C$4-C$3)*10))),1))</f>
        <v>x</v>
      </c>
      <c r="D86" s="23">
        <f t="shared" si="25"/>
        <v>0.2</v>
      </c>
      <c r="E86" s="22">
        <f>IF('[1]Indicator Data'!AZ87="No data","x",ROUND(IF('[1]Indicator Data'!AZ87&gt;E$4,10,IF('[1]Indicator Data'!AZ87&lt;E$3,0,10-(E$4-'[1]Indicator Data'!AZ87)/(E$4-E$3)*10)),1))</f>
        <v>0.9</v>
      </c>
      <c r="F86" s="22">
        <f>IF('[1]Indicator Data'!BA87="No data","x",ROUND(IF('[1]Indicator Data'!BA87&gt;F$4,10,IF('[1]Indicator Data'!BA87&lt;F$3,0,10-(F$4-'[1]Indicator Data'!BA87)/(F$4-F$3)*10)),1))</f>
        <v>2.7</v>
      </c>
      <c r="G86" s="23">
        <f t="shared" si="26"/>
        <v>1.8</v>
      </c>
      <c r="H86" s="24">
        <f>SUM(IF('[1]Indicator Data'!AN87=0,0,'[1]Indicator Data'!AN87),SUM('[1]Indicator Data'!AO87:AP87))</f>
        <v>6.8510989999999996</v>
      </c>
      <c r="I86" s="24">
        <f>H86/'[1]Indicator Data'!CA87*1000000</f>
        <v>0.11331279960638965</v>
      </c>
      <c r="J86" s="22">
        <f t="shared" si="16"/>
        <v>0</v>
      </c>
      <c r="K86" s="22" t="str">
        <f>IF('[1]Indicator Data'!AQ87="No data","x",ROUND(IF('[1]Indicator Data'!AQ87&gt;K$4,10,IF('[1]Indicator Data'!AQ87&lt;K$3,0,10-(K$4-'[1]Indicator Data'!AQ87)/(K$4-K$3)*10)),1))</f>
        <v>x</v>
      </c>
      <c r="L86" s="22">
        <f>IF('[1]Indicator Data'!AR87="No data","x",IF('[1]Indicator Data'!AR87=0,0,ROUND(IF('[1]Indicator Data'!AR87&gt;L$4,10,IF('[1]Indicator Data'!AR87&lt;L$3,0,10-(L$4-'[1]Indicator Data'!AR87)/(L$4-L$3)*10)),1)))</f>
        <v>0.2</v>
      </c>
      <c r="M86" s="23">
        <f t="shared" si="27"/>
        <v>0.1</v>
      </c>
      <c r="N86" s="25">
        <f t="shared" si="28"/>
        <v>0.6</v>
      </c>
      <c r="O86" s="26">
        <f>IF(AND('[1]Indicator Data'!BE87="No data",'[1]Indicator Data'!BF87="No data"),0,SUM('[1]Indicator Data'!BE87:BG87)/1000)</f>
        <v>181.934</v>
      </c>
      <c r="P86" s="22">
        <f t="shared" si="17"/>
        <v>7.5</v>
      </c>
      <c r="Q86" s="27">
        <f>O86*1000/'[1]Indicator Data'!CA87</f>
        <v>3.0090721041381679E-3</v>
      </c>
      <c r="R86" s="22">
        <f t="shared" si="18"/>
        <v>4.2</v>
      </c>
      <c r="S86" s="28">
        <f t="shared" si="29"/>
        <v>5.9</v>
      </c>
      <c r="T86" s="22">
        <f>IF('[1]Indicator Data'!AV87="No data","x",ROUND(IF('[1]Indicator Data'!AV87&gt;T$4,10,IF('[1]Indicator Data'!AV87&lt;T$3,0,10-(T$4-'[1]Indicator Data'!AV87)/(T$4-T$3)*10)),1))</f>
        <v>0.4</v>
      </c>
      <c r="U86" s="22">
        <f>IF('[1]Indicator Data'!AW87="No data","x",IF('[1]Indicator Data'!AW87=0,0,ROUND(IF('[1]Indicator Data'!AW87&gt;U$4,10,IF('[1]Indicator Data'!AW87&lt;U$3,0,10-(U$4-'[1]Indicator Data'!AW87)/(U$4-U$3)*10)),1)))</f>
        <v>0.3</v>
      </c>
      <c r="V86" s="22">
        <f t="shared" si="30"/>
        <v>0.35</v>
      </c>
      <c r="W86" s="22">
        <f>IF('[1]Indicator Data'!AU87="No data","x",ROUND(IF('[1]Indicator Data'!AU87&gt;W$4,10,IF('[1]Indicator Data'!AU87&lt;W$3,0,10-(W$4-'[1]Indicator Data'!AU87)/(W$4-W$3)*10)),1))</f>
        <v>0.1</v>
      </c>
      <c r="X86" s="22" t="str">
        <f>IF('[1]Indicator Data'!AX87="No data","x",ROUND(IF('[1]Indicator Data'!AX87&gt;X$4,10,IF('[1]Indicator Data'!AX87&lt;X$3,0,10-(X$4-'[1]Indicator Data'!AX87)/(X$4-X$3)*10)),1))</f>
        <v>x</v>
      </c>
      <c r="Y86" s="27">
        <f>IF('[1]Indicator Data'!AY87="No data","x",IF(('[1]Indicator Data'!AY87/'[1]Indicator Data'!CA87)&gt;1,1,IF('[1]Indicator Data'!AY87&gt;'[1]Indicator Data'!AY87,1,'[1]Indicator Data'!AY87/'[1]Indicator Data'!CA87)))</f>
        <v>1.6539360999803051E-8</v>
      </c>
      <c r="Z86" s="22">
        <f t="shared" si="19"/>
        <v>0</v>
      </c>
      <c r="AA86" s="23">
        <f t="shared" si="20"/>
        <v>0.2</v>
      </c>
      <c r="AB86" s="22">
        <f>IF('[1]Indicator Data'!AS87="No data","x",ROUND(IF('[1]Indicator Data'!AS87&gt;AB$4,10,IF('[1]Indicator Data'!AS87&lt;AB$3,0,10-(AB$4-'[1]Indicator Data'!AS87)/(AB$4-AB$3)*10)),1))</f>
        <v>0.2</v>
      </c>
      <c r="AC86" s="22" t="str">
        <f>IF('[1]Indicator Data'!AT87="No data","x",ROUND(IF('[1]Indicator Data'!AT87&gt;AC$4,10,IF('[1]Indicator Data'!AT87&lt;AC$3,0,10-(AC$4-'[1]Indicator Data'!AT87)/(AC$4-AC$3)*10)),1))</f>
        <v>x</v>
      </c>
      <c r="AD86" s="23">
        <f t="shared" si="31"/>
        <v>0.2</v>
      </c>
      <c r="AE86" s="26">
        <f>('[1]Indicator Data'!BD87+'[1]Indicator Data'!BC87*0.5+'[1]Indicator Data'!BB87*0.25)/1000</f>
        <v>13.0025</v>
      </c>
      <c r="AF86" s="29">
        <f>AE86*1000/'[1]Indicator Data'!CA87</f>
        <v>2.1505304139993916E-4</v>
      </c>
      <c r="AG86" s="23">
        <f t="shared" si="21"/>
        <v>0</v>
      </c>
      <c r="AH86" s="22">
        <f>IF('[1]Indicator Data'!BH87="No data","x",ROUND(IF('[1]Indicator Data'!BH87&lt;$AH$3,10,IF('[1]Indicator Data'!BH87&gt;$AH$4,0,($AH$4-'[1]Indicator Data'!BH87)/($AH$4-$AH$3)*10)),1))</f>
        <v>1.3</v>
      </c>
      <c r="AI86" s="22">
        <f>IF('[1]Indicator Data'!BI87="No data","x",ROUND(IF('[1]Indicator Data'!BI87&gt;$AI$4,10,IF('[1]Indicator Data'!BI87&lt;$AI$3,0,10-($AI$4-'[1]Indicator Data'!BI87)/($AI$4-$AI$3)*10)),1))</f>
        <v>0</v>
      </c>
      <c r="AJ86" s="23">
        <f t="shared" si="22"/>
        <v>0.7</v>
      </c>
      <c r="AK86" s="28">
        <f t="shared" si="23"/>
        <v>0.3</v>
      </c>
      <c r="AL86" s="30">
        <f t="shared" si="24"/>
        <v>3.6</v>
      </c>
    </row>
    <row r="87" spans="1:38" s="19" customFormat="1" x14ac:dyDescent="0.3">
      <c r="A87" s="20" t="str">
        <f>'[1]Indicator Data'!A88</f>
        <v>Jamaica</v>
      </c>
      <c r="B87" s="21">
        <f>ROUND(IF('[1]Indicator Data'!AL88="No data",IF((0.1022*LN('[1]Indicator Data'!BZ88)-0.1711)&gt;B$4,0,IF((0.1022*LN('[1]Indicator Data'!BZ88)-0.1711)&lt;B$3,10,(B$4-(0.1022*LN('[1]Indicator Data'!BZ88)-0.1711))/(B$4-B$3)*10)),IF('[1]Indicator Data'!AL88&gt;B$4,0,IF('[1]Indicator Data'!AL88&lt;B$3,10,(B$4-'[1]Indicator Data'!AL88)/(B$4-B$3)*10))),1)</f>
        <v>3.3</v>
      </c>
      <c r="C87" s="22">
        <f>IF('[1]Indicator Data'!AM88="No data","x",ROUND((IF(LOG('[1]Indicator Data'!AM88*1000)&gt;C$4,10,IF(LOG('[1]Indicator Data'!AM88*1000)&lt;C$3,0,10-(C$4-LOG('[1]Indicator Data'!AM88*1000))/(C$4-C$3)*10))),1))</f>
        <v>4.7</v>
      </c>
      <c r="D87" s="23">
        <f t="shared" si="25"/>
        <v>4</v>
      </c>
      <c r="E87" s="22">
        <f>IF('[1]Indicator Data'!AZ88="No data","x",ROUND(IF('[1]Indicator Data'!AZ88&gt;E$4,10,IF('[1]Indicator Data'!AZ88&lt;E$3,0,10-(E$4-'[1]Indicator Data'!AZ88)/(E$4-E$3)*10)),1))</f>
        <v>5.3</v>
      </c>
      <c r="F87" s="22" t="str">
        <f>IF('[1]Indicator Data'!BA88="No data","x",ROUND(IF('[1]Indicator Data'!BA88&gt;F$4,10,IF('[1]Indicator Data'!BA88&lt;F$3,0,10-(F$4-'[1]Indicator Data'!BA88)/(F$4-F$3)*10)),1))</f>
        <v>x</v>
      </c>
      <c r="G87" s="23">
        <f t="shared" si="26"/>
        <v>5.3</v>
      </c>
      <c r="H87" s="24">
        <f>SUM(IF('[1]Indicator Data'!AN88=0,0,'[1]Indicator Data'!AN88),SUM('[1]Indicator Data'!AO88:AP88))</f>
        <v>119.389</v>
      </c>
      <c r="I87" s="24">
        <f>H87/'[1]Indicator Data'!CA88*1000000</f>
        <v>40.318307582735287</v>
      </c>
      <c r="J87" s="22">
        <f t="shared" si="16"/>
        <v>0.8</v>
      </c>
      <c r="K87" s="22">
        <f>IF('[1]Indicator Data'!AQ88="No data","x",ROUND(IF('[1]Indicator Data'!AQ88&gt;K$4,10,IF('[1]Indicator Data'!AQ88&lt;K$3,0,10-(K$4-'[1]Indicator Data'!AQ88)/(K$4-K$3)*10)),1))</f>
        <v>0.5</v>
      </c>
      <c r="L87" s="22">
        <f>IF('[1]Indicator Data'!AR88="No data","x",IF('[1]Indicator Data'!AR88=0,0,ROUND(IF('[1]Indicator Data'!AR88&gt;L$4,10,IF('[1]Indicator Data'!AR88&lt;L$3,0,10-(L$4-'[1]Indicator Data'!AR88)/(L$4-L$3)*10)),1)))</f>
        <v>7.1</v>
      </c>
      <c r="M87" s="23">
        <f t="shared" si="27"/>
        <v>2.8</v>
      </c>
      <c r="N87" s="25">
        <f t="shared" si="28"/>
        <v>4</v>
      </c>
      <c r="O87" s="26">
        <f>IF(AND('[1]Indicator Data'!BE88="No data",'[1]Indicator Data'!BF88="No data"),0,SUM('[1]Indicator Data'!BE88:BG88)/1000)</f>
        <v>0.104</v>
      </c>
      <c r="P87" s="22">
        <f t="shared" si="17"/>
        <v>0</v>
      </c>
      <c r="Q87" s="27">
        <f>O87*1000/'[1]Indicator Data'!CA88</f>
        <v>3.5121359493793144E-5</v>
      </c>
      <c r="R87" s="22">
        <f t="shared" si="18"/>
        <v>0</v>
      </c>
      <c r="S87" s="28">
        <f t="shared" si="29"/>
        <v>0</v>
      </c>
      <c r="T87" s="22">
        <f>IF('[1]Indicator Data'!AV88="No data","x",ROUND(IF('[1]Indicator Data'!AV88&gt;T$4,10,IF('[1]Indicator Data'!AV88&lt;T$3,0,10-(T$4-'[1]Indicator Data'!AV88)/(T$4-T$3)*10)),1))</f>
        <v>2.8</v>
      </c>
      <c r="U87" s="22">
        <f>IF('[1]Indicator Data'!AW88="No data","x",IF('[1]Indicator Data'!AW88=0,0,ROUND(IF('[1]Indicator Data'!AW88&gt;U$4,10,IF('[1]Indicator Data'!AW88&lt;U$3,0,10-(U$4-'[1]Indicator Data'!AW88)/(U$4-U$3)*10)),1)))</f>
        <v>3</v>
      </c>
      <c r="V87" s="22">
        <f t="shared" si="30"/>
        <v>2.9</v>
      </c>
      <c r="W87" s="22">
        <f>IF('[1]Indicator Data'!AU88="No data","x",ROUND(IF('[1]Indicator Data'!AU88&gt;W$4,10,IF('[1]Indicator Data'!AU88&lt;W$3,0,10-(W$4-'[1]Indicator Data'!AU88)/(W$4-W$3)*10)),1))</f>
        <v>0.1</v>
      </c>
      <c r="X87" s="22" t="str">
        <f>IF('[1]Indicator Data'!AX88="No data","x",ROUND(IF('[1]Indicator Data'!AX88&gt;X$4,10,IF('[1]Indicator Data'!AX88&lt;X$3,0,10-(X$4-'[1]Indicator Data'!AX88)/(X$4-X$3)*10)),1))</f>
        <v>x</v>
      </c>
      <c r="Y87" s="27">
        <f>IF('[1]Indicator Data'!AY88="No data","x",IF(('[1]Indicator Data'!AY88/'[1]Indicator Data'!CA88)&gt;1,1,IF('[1]Indicator Data'!AY88&gt;'[1]Indicator Data'!AY88,1,'[1]Indicator Data'!AY88/'[1]Indicator Data'!CA88)))</f>
        <v>2.5530526708949629E-3</v>
      </c>
      <c r="Z87" s="22">
        <f t="shared" si="19"/>
        <v>0</v>
      </c>
      <c r="AA87" s="23">
        <f t="shared" si="20"/>
        <v>1</v>
      </c>
      <c r="AB87" s="22">
        <f>IF('[1]Indicator Data'!AS88="No data","x",ROUND(IF('[1]Indicator Data'!AS88&gt;AB$4,10,IF('[1]Indicator Data'!AS88&lt;AB$3,0,10-(AB$4-'[1]Indicator Data'!AS88)/(AB$4-AB$3)*10)),1))</f>
        <v>1.1000000000000001</v>
      </c>
      <c r="AC87" s="22">
        <f>IF('[1]Indicator Data'!AT88="No data","x",ROUND(IF('[1]Indicator Data'!AT88&gt;AC$4,10,IF('[1]Indicator Data'!AT88&lt;AC$3,0,10-(AC$4-'[1]Indicator Data'!AT88)/(AC$4-AC$3)*10)),1))</f>
        <v>0.5</v>
      </c>
      <c r="AD87" s="23">
        <f t="shared" si="31"/>
        <v>0.8</v>
      </c>
      <c r="AE87" s="26">
        <f>('[1]Indicator Data'!BD88+'[1]Indicator Data'!BC88*0.5+'[1]Indicator Data'!BB88*0.25)/1000</f>
        <v>0</v>
      </c>
      <c r="AF87" s="29">
        <f>AE87*1000/'[1]Indicator Data'!CA88</f>
        <v>0</v>
      </c>
      <c r="AG87" s="23">
        <f t="shared" si="21"/>
        <v>0</v>
      </c>
      <c r="AH87" s="22">
        <f>IF('[1]Indicator Data'!BH88="No data","x",ROUND(IF('[1]Indicator Data'!BH88&lt;$AH$3,10,IF('[1]Indicator Data'!BH88&gt;$AH$4,0,($AH$4-'[1]Indicator Data'!BH88)/($AH$4-$AH$3)*10)),1))</f>
        <v>4.8</v>
      </c>
      <c r="AI87" s="22">
        <f>IF('[1]Indicator Data'!BI88="No data","x",ROUND(IF('[1]Indicator Data'!BI88&gt;$AI$4,10,IF('[1]Indicator Data'!BI88&lt;$AI$3,0,10-($AI$4-'[1]Indicator Data'!BI88)/($AI$4-$AI$3)*10)),1))</f>
        <v>0.9</v>
      </c>
      <c r="AJ87" s="23">
        <f t="shared" si="22"/>
        <v>2.9</v>
      </c>
      <c r="AK87" s="28">
        <f t="shared" si="23"/>
        <v>1.2</v>
      </c>
      <c r="AL87" s="30">
        <f t="shared" si="24"/>
        <v>0.6</v>
      </c>
    </row>
    <row r="88" spans="1:38" s="19" customFormat="1" x14ac:dyDescent="0.3">
      <c r="A88" s="20" t="str">
        <f>'[1]Indicator Data'!A89</f>
        <v>Japan</v>
      </c>
      <c r="B88" s="21">
        <f>ROUND(IF('[1]Indicator Data'!AL89="No data",IF((0.1022*LN('[1]Indicator Data'!BZ89)-0.1711)&gt;B$4,0,IF((0.1022*LN('[1]Indicator Data'!BZ89)-0.1711)&lt;B$3,10,(B$4-(0.1022*LN('[1]Indicator Data'!BZ89)-0.1711))/(B$4-B$3)*10)),IF('[1]Indicator Data'!AL89&gt;B$4,0,IF('[1]Indicator Data'!AL89&lt;B$3,10,(B$4-'[1]Indicator Data'!AL89)/(B$4-B$3)*10))),1)</f>
        <v>0</v>
      </c>
      <c r="C88" s="22" t="str">
        <f>IF('[1]Indicator Data'!AM89="No data","x",ROUND((IF(LOG('[1]Indicator Data'!AM89*1000)&gt;C$4,10,IF(LOG('[1]Indicator Data'!AM89*1000)&lt;C$3,0,10-(C$4-LOG('[1]Indicator Data'!AM89*1000))/(C$4-C$3)*10))),1))</f>
        <v>x</v>
      </c>
      <c r="D88" s="23">
        <f t="shared" si="25"/>
        <v>0</v>
      </c>
      <c r="E88" s="22">
        <f>IF('[1]Indicator Data'!AZ89="No data","x",ROUND(IF('[1]Indicator Data'!AZ89&gt;E$4,10,IF('[1]Indicator Data'!AZ89&lt;E$3,0,10-(E$4-'[1]Indicator Data'!AZ89)/(E$4-E$3)*10)),1))</f>
        <v>1.3</v>
      </c>
      <c r="F88" s="22">
        <f>IF('[1]Indicator Data'!BA89="No data","x",ROUND(IF('[1]Indicator Data'!BA89&gt;F$4,10,IF('[1]Indicator Data'!BA89&lt;F$3,0,10-(F$4-'[1]Indicator Data'!BA89)/(F$4-F$3)*10)),1))</f>
        <v>2</v>
      </c>
      <c r="G88" s="23">
        <f t="shared" si="26"/>
        <v>1.7</v>
      </c>
      <c r="H88" s="24">
        <f>SUM(IF('[1]Indicator Data'!AN89=0,0,'[1]Indicator Data'!AN89),SUM('[1]Indicator Data'!AO89:AP89))</f>
        <v>-0.59630000000000005</v>
      </c>
      <c r="I88" s="24">
        <f>H88/'[1]Indicator Data'!CA89*1000000</f>
        <v>-4.7147114129334651E-3</v>
      </c>
      <c r="J88" s="22">
        <f t="shared" si="16"/>
        <v>0</v>
      </c>
      <c r="K88" s="22">
        <f>IF('[1]Indicator Data'!AQ89="No data","x",ROUND(IF('[1]Indicator Data'!AQ89&gt;K$4,10,IF('[1]Indicator Data'!AQ89&lt;K$3,0,10-(K$4-'[1]Indicator Data'!AQ89)/(K$4-K$3)*10)),1))</f>
        <v>0</v>
      </c>
      <c r="L88" s="22">
        <f>IF('[1]Indicator Data'!AR89="No data","x",IF('[1]Indicator Data'!AR89=0,0,ROUND(IF('[1]Indicator Data'!AR89&gt;L$4,10,IF('[1]Indicator Data'!AR89&lt;L$3,0,10-(L$4-'[1]Indicator Data'!AR89)/(L$4-L$3)*10)),1)))</f>
        <v>0</v>
      </c>
      <c r="M88" s="23">
        <f t="shared" si="27"/>
        <v>0</v>
      </c>
      <c r="N88" s="25">
        <f t="shared" si="28"/>
        <v>0.4</v>
      </c>
      <c r="O88" s="26">
        <f>IF(AND('[1]Indicator Data'!BE89="No data",'[1]Indicator Data'!BF89="No data"),0,SUM('[1]Indicator Data'!BE89:BG89)/1000)</f>
        <v>24.902000000000001</v>
      </c>
      <c r="P88" s="22">
        <f t="shared" si="17"/>
        <v>4.7</v>
      </c>
      <c r="Q88" s="27">
        <f>O88*1000/'[1]Indicator Data'!CA89</f>
        <v>1.968903967883098E-4</v>
      </c>
      <c r="R88" s="22">
        <f t="shared" si="18"/>
        <v>2.1</v>
      </c>
      <c r="S88" s="28">
        <f t="shared" si="29"/>
        <v>3.4</v>
      </c>
      <c r="T88" s="22" t="str">
        <f>IF('[1]Indicator Data'!AV89="No data","x",ROUND(IF('[1]Indicator Data'!AV89&gt;T$4,10,IF('[1]Indicator Data'!AV89&lt;T$3,0,10-(T$4-'[1]Indicator Data'!AV89)/(T$4-T$3)*10)),1))</f>
        <v>x</v>
      </c>
      <c r="U88" s="22" t="str">
        <f>IF('[1]Indicator Data'!AW89="No data","x",IF('[1]Indicator Data'!AW89=0,0,ROUND(IF('[1]Indicator Data'!AW89&gt;U$4,10,IF('[1]Indicator Data'!AW89&lt;U$3,0,10-(U$4-'[1]Indicator Data'!AW89)/(U$4-U$3)*10)),1)))</f>
        <v>x</v>
      </c>
      <c r="V88" s="22" t="str">
        <f t="shared" si="30"/>
        <v>x</v>
      </c>
      <c r="W88" s="22">
        <f>IF('[1]Indicator Data'!AU89="No data","x",ROUND(IF('[1]Indicator Data'!AU89&gt;W$4,10,IF('[1]Indicator Data'!AU89&lt;W$3,0,10-(W$4-'[1]Indicator Data'!AU89)/(W$4-W$3)*10)),1))</f>
        <v>0.2</v>
      </c>
      <c r="X88" s="22" t="str">
        <f>IF('[1]Indicator Data'!AX89="No data","x",ROUND(IF('[1]Indicator Data'!AX89&gt;X$4,10,IF('[1]Indicator Data'!AX89&lt;X$3,0,10-(X$4-'[1]Indicator Data'!AX89)/(X$4-X$3)*10)),1))</f>
        <v>x</v>
      </c>
      <c r="Y88" s="27">
        <f>IF('[1]Indicator Data'!AY89="No data","x",IF(('[1]Indicator Data'!AY89/'[1]Indicator Data'!CA89)&gt;1,1,IF('[1]Indicator Data'!AY89&gt;'[1]Indicator Data'!AY89,1,'[1]Indicator Data'!AY89/'[1]Indicator Data'!CA89)))</f>
        <v>6.3252878255018815E-8</v>
      </c>
      <c r="Z88" s="22">
        <f t="shared" si="19"/>
        <v>0</v>
      </c>
      <c r="AA88" s="23">
        <f t="shared" si="20"/>
        <v>0.1</v>
      </c>
      <c r="AB88" s="22">
        <f>IF('[1]Indicator Data'!AS89="No data","x",ROUND(IF('[1]Indicator Data'!AS89&gt;AB$4,10,IF('[1]Indicator Data'!AS89&lt;AB$3,0,10-(AB$4-'[1]Indicator Data'!AS89)/(AB$4-AB$3)*10)),1))</f>
        <v>0.2</v>
      </c>
      <c r="AC88" s="22">
        <f>IF('[1]Indicator Data'!AT89="No data","x",ROUND(IF('[1]Indicator Data'!AT89&gt;AC$4,10,IF('[1]Indicator Data'!AT89&lt;AC$3,0,10-(AC$4-'[1]Indicator Data'!AT89)/(AC$4-AC$3)*10)),1))</f>
        <v>0.8</v>
      </c>
      <c r="AD88" s="23">
        <f t="shared" si="31"/>
        <v>0.5</v>
      </c>
      <c r="AE88" s="26">
        <f>('[1]Indicator Data'!BD89+'[1]Indicator Data'!BC89*0.5+'[1]Indicator Data'!BB89*0.25)/1000</f>
        <v>269.73899999999998</v>
      </c>
      <c r="AF88" s="29">
        <f>AE88*1000/'[1]Indicator Data'!CA89</f>
        <v>2.1327210159538148E-3</v>
      </c>
      <c r="AG88" s="23">
        <f t="shared" si="21"/>
        <v>0.2</v>
      </c>
      <c r="AH88" s="22">
        <f>IF('[1]Indicator Data'!BH89="No data","x",ROUND(IF('[1]Indicator Data'!BH89&lt;$AH$3,10,IF('[1]Indicator Data'!BH89&gt;$AH$4,0,($AH$4-'[1]Indicator Data'!BH89)/($AH$4-$AH$3)*10)),1))</f>
        <v>4.9000000000000004</v>
      </c>
      <c r="AI88" s="22">
        <f>IF('[1]Indicator Data'!BI89="No data","x",ROUND(IF('[1]Indicator Data'!BI89&gt;$AI$4,10,IF('[1]Indicator Data'!BI89&lt;$AI$3,0,10-($AI$4-'[1]Indicator Data'!BI89)/($AI$4-$AI$3)*10)),1))</f>
        <v>0</v>
      </c>
      <c r="AJ88" s="23">
        <f t="shared" si="22"/>
        <v>2.5</v>
      </c>
      <c r="AK88" s="28">
        <f t="shared" si="23"/>
        <v>0.9</v>
      </c>
      <c r="AL88" s="30">
        <f t="shared" si="24"/>
        <v>2.2000000000000002</v>
      </c>
    </row>
    <row r="89" spans="1:38" s="19" customFormat="1" x14ac:dyDescent="0.3">
      <c r="A89" s="20" t="str">
        <f>'[1]Indicator Data'!A90</f>
        <v>Jordan</v>
      </c>
      <c r="B89" s="21">
        <f>ROUND(IF('[1]Indicator Data'!AL90="No data",IF((0.1022*LN('[1]Indicator Data'!BZ90)-0.1711)&gt;B$4,0,IF((0.1022*LN('[1]Indicator Data'!BZ90)-0.1711)&lt;B$3,10,(B$4-(0.1022*LN('[1]Indicator Data'!BZ90)-0.1711))/(B$4-B$3)*10)),IF('[1]Indicator Data'!AL90&gt;B$4,0,IF('[1]Indicator Data'!AL90&lt;B$3,10,(B$4-'[1]Indicator Data'!AL90)/(B$4-B$3)*10))),1)</f>
        <v>3.4</v>
      </c>
      <c r="C89" s="22">
        <f>IF('[1]Indicator Data'!AM90="No data","x",ROUND((IF(LOG('[1]Indicator Data'!AM90*1000)&gt;C$4,10,IF(LOG('[1]Indicator Data'!AM90*1000)&lt;C$3,0,10-(C$4-LOG('[1]Indicator Data'!AM90*1000))/(C$4-C$3)*10))),1))</f>
        <v>0.7</v>
      </c>
      <c r="D89" s="23">
        <f t="shared" si="25"/>
        <v>2.2000000000000002</v>
      </c>
      <c r="E89" s="22">
        <f>IF('[1]Indicator Data'!AZ90="No data","x",ROUND(IF('[1]Indicator Data'!AZ90&gt;E$4,10,IF('[1]Indicator Data'!AZ90&lt;E$3,0,10-(E$4-'[1]Indicator Data'!AZ90)/(E$4-E$3)*10)),1))</f>
        <v>6</v>
      </c>
      <c r="F89" s="22">
        <f>IF('[1]Indicator Data'!BA90="No data","x",ROUND(IF('[1]Indicator Data'!BA90&gt;F$4,10,IF('[1]Indicator Data'!BA90&lt;F$3,0,10-(F$4-'[1]Indicator Data'!BA90)/(F$4-F$3)*10)),1))</f>
        <v>2.2000000000000002</v>
      </c>
      <c r="G89" s="23">
        <f t="shared" si="26"/>
        <v>4.0999999999999996</v>
      </c>
      <c r="H89" s="24">
        <f>SUM(IF('[1]Indicator Data'!AN90=0,0,'[1]Indicator Data'!AN90),SUM('[1]Indicator Data'!AO90:AP90))</f>
        <v>5886.2281469999998</v>
      </c>
      <c r="I89" s="24">
        <f>H89/'[1]Indicator Data'!CA90*1000000</f>
        <v>576.90359506975301</v>
      </c>
      <c r="J89" s="22">
        <f t="shared" si="16"/>
        <v>10</v>
      </c>
      <c r="K89" s="22">
        <f>IF('[1]Indicator Data'!AQ90="No data","x",ROUND(IF('[1]Indicator Data'!AQ90&gt;K$4,10,IF('[1]Indicator Data'!AQ90&lt;K$3,0,10-(K$4-'[1]Indicator Data'!AQ90)/(K$4-K$3)*10)),1))</f>
        <v>4.2</v>
      </c>
      <c r="L89" s="22">
        <f>IF('[1]Indicator Data'!AR90="No data","x",IF('[1]Indicator Data'!AR90=0,0,ROUND(IF('[1]Indicator Data'!AR90&gt;L$4,10,IF('[1]Indicator Data'!AR90&lt;L$3,0,10-(L$4-'[1]Indicator Data'!AR90)/(L$4-L$3)*10)),1)))</f>
        <v>3</v>
      </c>
      <c r="M89" s="23">
        <f t="shared" si="27"/>
        <v>5.7</v>
      </c>
      <c r="N89" s="25">
        <f t="shared" si="28"/>
        <v>3.6</v>
      </c>
      <c r="O89" s="26">
        <f>IF(AND('[1]Indicator Data'!BE90="No data",'[1]Indicator Data'!BF90="No data"),0,SUM('[1]Indicator Data'!BE90:BG90)/1000)</f>
        <v>3021.1239999999998</v>
      </c>
      <c r="P89" s="22">
        <f t="shared" si="17"/>
        <v>10</v>
      </c>
      <c r="Q89" s="27">
        <f>O89*1000/'[1]Indicator Data'!CA90</f>
        <v>0.29609747587507373</v>
      </c>
      <c r="R89" s="22">
        <f t="shared" si="18"/>
        <v>10</v>
      </c>
      <c r="S89" s="28">
        <f t="shared" si="29"/>
        <v>10</v>
      </c>
      <c r="T89" s="22" t="str">
        <f>IF('[1]Indicator Data'!AV90="No data","x",ROUND(IF('[1]Indicator Data'!AV90&gt;T$4,10,IF('[1]Indicator Data'!AV90&lt;T$3,0,10-(T$4-'[1]Indicator Data'!AV90)/(T$4-T$3)*10)),1))</f>
        <v>x</v>
      </c>
      <c r="U89" s="22" t="str">
        <f>IF('[1]Indicator Data'!AW90="No data","x",IF('[1]Indicator Data'!AW90=0,0,ROUND(IF('[1]Indicator Data'!AW90&gt;U$4,10,IF('[1]Indicator Data'!AW90&lt;U$3,0,10-(U$4-'[1]Indicator Data'!AW90)/(U$4-U$3)*10)),1)))</f>
        <v>x</v>
      </c>
      <c r="V89" s="22" t="str">
        <f t="shared" si="30"/>
        <v>x</v>
      </c>
      <c r="W89" s="22">
        <f>IF('[1]Indicator Data'!AU90="No data","x",ROUND(IF('[1]Indicator Data'!AU90&gt;W$4,10,IF('[1]Indicator Data'!AU90&lt;W$3,0,10-(W$4-'[1]Indicator Data'!AU90)/(W$4-W$3)*10)),1))</f>
        <v>0.1</v>
      </c>
      <c r="X89" s="22" t="str">
        <f>IF('[1]Indicator Data'!AX90="No data","x",ROUND(IF('[1]Indicator Data'!AX90&gt;X$4,10,IF('[1]Indicator Data'!AX90&lt;X$3,0,10-(X$4-'[1]Indicator Data'!AX90)/(X$4-X$3)*10)),1))</f>
        <v>x</v>
      </c>
      <c r="Y89" s="27">
        <f>IF('[1]Indicator Data'!AY90="No data","x",IF(('[1]Indicator Data'!AY90/'[1]Indicator Data'!CA90)&gt;1,1,IF('[1]Indicator Data'!AY90&gt;'[1]Indicator Data'!AY90,1,'[1]Indicator Data'!AY90/'[1]Indicator Data'!CA90)))</f>
        <v>6.860633099222396E-6</v>
      </c>
      <c r="Z89" s="22">
        <f t="shared" si="19"/>
        <v>0</v>
      </c>
      <c r="AA89" s="23">
        <f t="shared" si="20"/>
        <v>0.1</v>
      </c>
      <c r="AB89" s="22">
        <f>IF('[1]Indicator Data'!AS90="No data","x",ROUND(IF('[1]Indicator Data'!AS90&gt;AB$4,10,IF('[1]Indicator Data'!AS90&lt;AB$3,0,10-(AB$4-'[1]Indicator Data'!AS90)/(AB$4-AB$3)*10)),1))</f>
        <v>1.2</v>
      </c>
      <c r="AC89" s="22">
        <f>IF('[1]Indicator Data'!AT90="No data","x",ROUND(IF('[1]Indicator Data'!AT90&gt;AC$4,10,IF('[1]Indicator Data'!AT90&lt;AC$3,0,10-(AC$4-'[1]Indicator Data'!AT90)/(AC$4-AC$3)*10)),1))</f>
        <v>0.7</v>
      </c>
      <c r="AD89" s="23">
        <f t="shared" si="31"/>
        <v>1</v>
      </c>
      <c r="AE89" s="26">
        <f>('[1]Indicator Data'!BD90+'[1]Indicator Data'!BC90*0.5+'[1]Indicator Data'!BB90*0.25)/1000</f>
        <v>0</v>
      </c>
      <c r="AF89" s="29">
        <f>AE89*1000/'[1]Indicator Data'!CA90</f>
        <v>0</v>
      </c>
      <c r="AG89" s="23">
        <f t="shared" si="21"/>
        <v>0</v>
      </c>
      <c r="AH89" s="22">
        <f>IF('[1]Indicator Data'!BH90="No data","x",ROUND(IF('[1]Indicator Data'!BH90&lt;$AH$3,10,IF('[1]Indicator Data'!BH90&gt;$AH$4,0,($AH$4-'[1]Indicator Data'!BH90)/($AH$4-$AH$3)*10)),1))</f>
        <v>4.5</v>
      </c>
      <c r="AI89" s="22">
        <f>IF('[1]Indicator Data'!BI90="No data","x",ROUND(IF('[1]Indicator Data'!BI90&gt;$AI$4,10,IF('[1]Indicator Data'!BI90&lt;$AI$3,0,10-($AI$4-'[1]Indicator Data'!BI90)/($AI$4-$AI$3)*10)),1))</f>
        <v>1.5</v>
      </c>
      <c r="AJ89" s="23">
        <f t="shared" si="22"/>
        <v>3</v>
      </c>
      <c r="AK89" s="28">
        <f t="shared" si="23"/>
        <v>1.1000000000000001</v>
      </c>
      <c r="AL89" s="30">
        <f t="shared" si="24"/>
        <v>7.8</v>
      </c>
    </row>
    <row r="90" spans="1:38" s="19" customFormat="1" x14ac:dyDescent="0.3">
      <c r="A90" s="20" t="str">
        <f>'[1]Indicator Data'!A91</f>
        <v>Kazakhstan</v>
      </c>
      <c r="B90" s="21">
        <f>ROUND(IF('[1]Indicator Data'!AL91="No data",IF((0.1022*LN('[1]Indicator Data'!BZ91)-0.1711)&gt;B$4,0,IF((0.1022*LN('[1]Indicator Data'!BZ91)-0.1711)&lt;B$3,10,(B$4-(0.1022*LN('[1]Indicator Data'!BZ91)-0.1711))/(B$4-B$3)*10)),IF('[1]Indicator Data'!AL91&gt;B$4,0,IF('[1]Indicator Data'!AL91&lt;B$3,10,(B$4-'[1]Indicator Data'!AL91)/(B$4-B$3)*10))),1)</f>
        <v>1.5</v>
      </c>
      <c r="C90" s="22">
        <f>IF('[1]Indicator Data'!AM91="No data","x",ROUND((IF(LOG('[1]Indicator Data'!AM91*1000)&gt;C$4,10,IF(LOG('[1]Indicator Data'!AM91*1000)&lt;C$3,0,10-(C$4-LOG('[1]Indicator Data'!AM91*1000))/(C$4-C$3)*10))),1))</f>
        <v>0.8</v>
      </c>
      <c r="D90" s="23">
        <f t="shared" si="25"/>
        <v>1.2</v>
      </c>
      <c r="E90" s="22">
        <f>IF('[1]Indicator Data'!AZ91="No data","x",ROUND(IF('[1]Indicator Data'!AZ91&gt;E$4,10,IF('[1]Indicator Data'!AZ91&lt;E$3,0,10-(E$4-'[1]Indicator Data'!AZ91)/(E$4-E$3)*10)),1))</f>
        <v>2.5</v>
      </c>
      <c r="F90" s="22">
        <f>IF('[1]Indicator Data'!BA91="No data","x",ROUND(IF('[1]Indicator Data'!BA91&gt;F$4,10,IF('[1]Indicator Data'!BA91&lt;F$3,0,10-(F$4-'[1]Indicator Data'!BA91)/(F$4-F$3)*10)),1))</f>
        <v>0.7</v>
      </c>
      <c r="G90" s="23">
        <f t="shared" si="26"/>
        <v>1.6</v>
      </c>
      <c r="H90" s="24">
        <f>SUM(IF('[1]Indicator Data'!AN91=0,0,'[1]Indicator Data'!AN91),SUM('[1]Indicator Data'!AO91:AP91))</f>
        <v>23.974162</v>
      </c>
      <c r="I90" s="24">
        <f>H90/'[1]Indicator Data'!CA91*1000000</f>
        <v>1.2768033287199934</v>
      </c>
      <c r="J90" s="22">
        <f t="shared" si="16"/>
        <v>0</v>
      </c>
      <c r="K90" s="22">
        <f>IF('[1]Indicator Data'!AQ91="No data","x",ROUND(IF('[1]Indicator Data'!AQ91&gt;K$4,10,IF('[1]Indicator Data'!AQ91&lt;K$3,0,10-(K$4-'[1]Indicator Data'!AQ91)/(K$4-K$3)*10)),1))</f>
        <v>0</v>
      </c>
      <c r="L90" s="22">
        <f>IF('[1]Indicator Data'!AR91="No data","x",IF('[1]Indicator Data'!AR91=0,0,ROUND(IF('[1]Indicator Data'!AR91&gt;L$4,10,IF('[1]Indicator Data'!AR91&lt;L$3,0,10-(L$4-'[1]Indicator Data'!AR91)/(L$4-L$3)*10)),1)))</f>
        <v>0.1</v>
      </c>
      <c r="M90" s="23">
        <f t="shared" si="27"/>
        <v>0</v>
      </c>
      <c r="N90" s="25">
        <f t="shared" si="28"/>
        <v>1</v>
      </c>
      <c r="O90" s="26">
        <f>IF(AND('[1]Indicator Data'!BE91="No data",'[1]Indicator Data'!BF91="No data"),0,SUM('[1]Indicator Data'!BE91:BG91)/1000)</f>
        <v>0.66800000000000004</v>
      </c>
      <c r="P90" s="22">
        <f t="shared" si="17"/>
        <v>0</v>
      </c>
      <c r="Q90" s="27">
        <f>O90*1000/'[1]Indicator Data'!CA91</f>
        <v>3.5575993170687493E-5</v>
      </c>
      <c r="R90" s="22">
        <f t="shared" si="18"/>
        <v>0</v>
      </c>
      <c r="S90" s="28">
        <f t="shared" si="29"/>
        <v>0</v>
      </c>
      <c r="T90" s="22">
        <f>IF('[1]Indicator Data'!AV91="No data","x",ROUND(IF('[1]Indicator Data'!AV91&gt;T$4,10,IF('[1]Indicator Data'!AV91&lt;T$3,0,10-(T$4-'[1]Indicator Data'!AV91)/(T$4-T$3)*10)),1))</f>
        <v>0.6</v>
      </c>
      <c r="U90" s="22">
        <f>IF('[1]Indicator Data'!AW91="No data","x",IF('[1]Indicator Data'!AW91=0,0,ROUND(IF('[1]Indicator Data'!AW91&gt;U$4,10,IF('[1]Indicator Data'!AW91&lt;U$3,0,10-(U$4-'[1]Indicator Data'!AW91)/(U$4-U$3)*10)),1)))</f>
        <v>1.2</v>
      </c>
      <c r="V90" s="22">
        <f t="shared" si="30"/>
        <v>0.89999999999999991</v>
      </c>
      <c r="W90" s="22">
        <f>IF('[1]Indicator Data'!AU91="No data","x",ROUND(IF('[1]Indicator Data'!AU91&gt;W$4,10,IF('[1]Indicator Data'!AU91&lt;W$3,0,10-(W$4-'[1]Indicator Data'!AU91)/(W$4-W$3)*10)),1))</f>
        <v>1.2</v>
      </c>
      <c r="X90" s="22" t="str">
        <f>IF('[1]Indicator Data'!AX91="No data","x",ROUND(IF('[1]Indicator Data'!AX91&gt;X$4,10,IF('[1]Indicator Data'!AX91&lt;X$3,0,10-(X$4-'[1]Indicator Data'!AX91)/(X$4-X$3)*10)),1))</f>
        <v>x</v>
      </c>
      <c r="Y90" s="27">
        <f>IF('[1]Indicator Data'!AY91="No data","x",IF(('[1]Indicator Data'!AY91/'[1]Indicator Data'!CA91)&gt;1,1,IF('[1]Indicator Data'!AY91&gt;'[1]Indicator Data'!AY91,1,'[1]Indicator Data'!AY91/'[1]Indicator Data'!CA91)))</f>
        <v>2.929161114353012E-6</v>
      </c>
      <c r="Z90" s="22">
        <f t="shared" si="19"/>
        <v>0</v>
      </c>
      <c r="AA90" s="23">
        <f t="shared" si="20"/>
        <v>0.7</v>
      </c>
      <c r="AB90" s="22">
        <f>IF('[1]Indicator Data'!AS91="No data","x",ROUND(IF('[1]Indicator Data'!AS91&gt;AB$4,10,IF('[1]Indicator Data'!AS91&lt;AB$3,0,10-(AB$4-'[1]Indicator Data'!AS91)/(AB$4-AB$3)*10)),1))</f>
        <v>0.8</v>
      </c>
      <c r="AC90" s="22">
        <f>IF('[1]Indicator Data'!AT91="No data","x",ROUND(IF('[1]Indicator Data'!AT91&gt;AC$4,10,IF('[1]Indicator Data'!AT91&lt;AC$3,0,10-(AC$4-'[1]Indicator Data'!AT91)/(AC$4-AC$3)*10)),1))</f>
        <v>0.4</v>
      </c>
      <c r="AD90" s="23">
        <f t="shared" si="31"/>
        <v>0.6</v>
      </c>
      <c r="AE90" s="26">
        <f>('[1]Indicator Data'!BD91+'[1]Indicator Data'!BC91*0.5+'[1]Indicator Data'!BB91*0.25)/1000</f>
        <v>87.5</v>
      </c>
      <c r="AF90" s="29">
        <f>AE90*1000/'[1]Indicator Data'!CA91</f>
        <v>4.6600290455616096E-3</v>
      </c>
      <c r="AG90" s="23">
        <f t="shared" si="21"/>
        <v>0.5</v>
      </c>
      <c r="AH90" s="22">
        <f>IF('[1]Indicator Data'!BH91="No data","x",ROUND(IF('[1]Indicator Data'!BH91&lt;$AH$3,10,IF('[1]Indicator Data'!BH91&gt;$AH$4,0,($AH$4-'[1]Indicator Data'!BH91)/($AH$4-$AH$3)*10)),1))</f>
        <v>2.1</v>
      </c>
      <c r="AI90" s="22">
        <f>IF('[1]Indicator Data'!BI91="No data","x",ROUND(IF('[1]Indicator Data'!BI91&gt;$AI$4,10,IF('[1]Indicator Data'!BI91&lt;$AI$3,0,10-($AI$4-'[1]Indicator Data'!BI91)/($AI$4-$AI$3)*10)),1))</f>
        <v>0</v>
      </c>
      <c r="AJ90" s="23">
        <f t="shared" si="22"/>
        <v>1.1000000000000001</v>
      </c>
      <c r="AK90" s="28">
        <f t="shared" si="23"/>
        <v>0.7</v>
      </c>
      <c r="AL90" s="30">
        <f t="shared" si="24"/>
        <v>0.4</v>
      </c>
    </row>
    <row r="91" spans="1:38" s="19" customFormat="1" x14ac:dyDescent="0.3">
      <c r="A91" s="20" t="str">
        <f>'[1]Indicator Data'!A92</f>
        <v>Kenya</v>
      </c>
      <c r="B91" s="21">
        <f>ROUND(IF('[1]Indicator Data'!AL92="No data",IF((0.1022*LN('[1]Indicator Data'!BZ92)-0.1711)&gt;B$4,0,IF((0.1022*LN('[1]Indicator Data'!BZ92)-0.1711)&lt;B$3,10,(B$4-(0.1022*LN('[1]Indicator Data'!BZ92)-0.1711))/(B$4-B$3)*10)),IF('[1]Indicator Data'!AL92&gt;B$4,0,IF('[1]Indicator Data'!AL92&lt;B$3,10,(B$4-'[1]Indicator Data'!AL92)/(B$4-B$3)*10))),1)</f>
        <v>6</v>
      </c>
      <c r="C91" s="22">
        <f>IF('[1]Indicator Data'!AM92="No data","x",ROUND((IF(LOG('[1]Indicator Data'!AM92*1000)&gt;C$4,10,IF(LOG('[1]Indicator Data'!AM92*1000)&lt;C$3,0,10-(C$4-LOG('[1]Indicator Data'!AM92*1000))/(C$4-C$3)*10))),1))</f>
        <v>8.3000000000000007</v>
      </c>
      <c r="D91" s="23">
        <f t="shared" si="25"/>
        <v>7.3</v>
      </c>
      <c r="E91" s="22">
        <f>IF('[1]Indicator Data'!AZ92="No data","x",ROUND(IF('[1]Indicator Data'!AZ92&gt;E$4,10,IF('[1]Indicator Data'!AZ92&lt;E$3,0,10-(E$4-'[1]Indicator Data'!AZ92)/(E$4-E$3)*10)),1))</f>
        <v>6.9</v>
      </c>
      <c r="F91" s="22">
        <f>IF('[1]Indicator Data'!BA92="No data","x",ROUND(IF('[1]Indicator Data'!BA92&gt;F$4,10,IF('[1]Indicator Data'!BA92&lt;F$3,0,10-(F$4-'[1]Indicator Data'!BA92)/(F$4-F$3)*10)),1))</f>
        <v>3.9</v>
      </c>
      <c r="G91" s="23">
        <f t="shared" si="26"/>
        <v>5.4</v>
      </c>
      <c r="H91" s="24">
        <f>SUM(IF('[1]Indicator Data'!AN92=0,0,'[1]Indicator Data'!AN92),SUM('[1]Indicator Data'!AO92:AP92))</f>
        <v>3482.4957429999999</v>
      </c>
      <c r="I91" s="24">
        <f>H91/'[1]Indicator Data'!CA92*1000000</f>
        <v>64.764953478900452</v>
      </c>
      <c r="J91" s="22">
        <f t="shared" si="16"/>
        <v>1.3</v>
      </c>
      <c r="K91" s="22">
        <f>IF('[1]Indicator Data'!AQ92="No data","x",ROUND(IF('[1]Indicator Data'!AQ92&gt;K$4,10,IF('[1]Indicator Data'!AQ92&lt;K$3,0,10-(K$4-'[1]Indicator Data'!AQ92)/(K$4-K$3)*10)),1))</f>
        <v>2.2999999999999998</v>
      </c>
      <c r="L91" s="22">
        <f>IF('[1]Indicator Data'!AR92="No data","x",IF('[1]Indicator Data'!AR92=0,0,ROUND(IF('[1]Indicator Data'!AR92&gt;L$4,10,IF('[1]Indicator Data'!AR92&lt;L$3,0,10-(L$4-'[1]Indicator Data'!AR92)/(L$4-L$3)*10)),1)))</f>
        <v>1</v>
      </c>
      <c r="M91" s="23">
        <f t="shared" si="27"/>
        <v>1.5</v>
      </c>
      <c r="N91" s="25">
        <f t="shared" si="28"/>
        <v>5.4</v>
      </c>
      <c r="O91" s="26">
        <f>IF(AND('[1]Indicator Data'!BE92="No data",'[1]Indicator Data'!BF92="No data"),0,SUM('[1]Indicator Data'!BE92:BG92)/1000)</f>
        <v>668.85599999999999</v>
      </c>
      <c r="P91" s="22">
        <f t="shared" si="17"/>
        <v>9.4</v>
      </c>
      <c r="Q91" s="27">
        <f>O91*1000/'[1]Indicator Data'!CA92</f>
        <v>1.2438903281118366E-2</v>
      </c>
      <c r="R91" s="22">
        <f t="shared" si="18"/>
        <v>5.9</v>
      </c>
      <c r="S91" s="28">
        <f t="shared" si="29"/>
        <v>7.7</v>
      </c>
      <c r="T91" s="22">
        <f>IF('[1]Indicator Data'!AV92="No data","x",ROUND(IF('[1]Indicator Data'!AV92&gt;T$4,10,IF('[1]Indicator Data'!AV92&lt;T$3,0,10-(T$4-'[1]Indicator Data'!AV92)/(T$4-T$3)*10)),1))</f>
        <v>9</v>
      </c>
      <c r="U91" s="22">
        <f>IF('[1]Indicator Data'!AW92="No data","x",IF('[1]Indicator Data'!AW92=0,0,ROUND(IF('[1]Indicator Data'!AW92&gt;U$4,10,IF('[1]Indicator Data'!AW92&lt;U$3,0,10-(U$4-'[1]Indicator Data'!AW92)/(U$4-U$3)*10)),1)))</f>
        <v>4.9000000000000004</v>
      </c>
      <c r="V91" s="22">
        <f t="shared" si="30"/>
        <v>6.95</v>
      </c>
      <c r="W91" s="22">
        <f>IF('[1]Indicator Data'!AU92="No data","x",ROUND(IF('[1]Indicator Data'!AU92&gt;W$4,10,IF('[1]Indicator Data'!AU92&lt;W$3,0,10-(W$4-'[1]Indicator Data'!AU92)/(W$4-W$3)*10)),1))</f>
        <v>4.9000000000000004</v>
      </c>
      <c r="X91" s="22">
        <f>IF('[1]Indicator Data'!AX92="No data","x",ROUND(IF('[1]Indicator Data'!AX92&gt;X$4,10,IF('[1]Indicator Data'!AX92&lt;X$3,0,10-(X$4-'[1]Indicator Data'!AX92)/(X$4-X$3)*10)),1))</f>
        <v>1.8</v>
      </c>
      <c r="Y91" s="27">
        <f>IF('[1]Indicator Data'!AY92="No data","x",IF(('[1]Indicator Data'!AY92/'[1]Indicator Data'!CA92)&gt;1,1,IF('[1]Indicator Data'!AY92&gt;'[1]Indicator Data'!AY92,1,'[1]Indicator Data'!AY92/'[1]Indicator Data'!CA92)))</f>
        <v>0.15475538065845534</v>
      </c>
      <c r="Z91" s="22">
        <f t="shared" si="19"/>
        <v>1.7</v>
      </c>
      <c r="AA91" s="23">
        <f t="shared" si="20"/>
        <v>3.8</v>
      </c>
      <c r="AB91" s="22">
        <f>IF('[1]Indicator Data'!AS92="No data","x",ROUND(IF('[1]Indicator Data'!AS92&gt;AB$4,10,IF('[1]Indicator Data'!AS92&lt;AB$3,0,10-(AB$4-'[1]Indicator Data'!AS92)/(AB$4-AB$3)*10)),1))</f>
        <v>3.3</v>
      </c>
      <c r="AC91" s="22">
        <f>IF('[1]Indicator Data'!AT92="No data","x",ROUND(IF('[1]Indicator Data'!AT92&gt;AC$4,10,IF('[1]Indicator Data'!AT92&lt;AC$3,0,10-(AC$4-'[1]Indicator Data'!AT92)/(AC$4-AC$3)*10)),1))</f>
        <v>2.5</v>
      </c>
      <c r="AD91" s="23">
        <f t="shared" si="31"/>
        <v>2.9</v>
      </c>
      <c r="AE91" s="26">
        <f>('[1]Indicator Data'!BD92+'[1]Indicator Data'!BC92*0.5+'[1]Indicator Data'!BB92*0.25)/1000</f>
        <v>2862.8649999999998</v>
      </c>
      <c r="AF91" s="29">
        <f>AE91*1000/'[1]Indicator Data'!CA92</f>
        <v>5.3241506156630022E-2</v>
      </c>
      <c r="AG91" s="23">
        <f t="shared" si="21"/>
        <v>5.3</v>
      </c>
      <c r="AH91" s="22">
        <f>IF('[1]Indicator Data'!BH92="No data","x",ROUND(IF('[1]Indicator Data'!BH92&lt;$AH$3,10,IF('[1]Indicator Data'!BH92&gt;$AH$4,0,($AH$4-'[1]Indicator Data'!BH92)/($AH$4-$AH$3)*10)),1))</f>
        <v>6.8</v>
      </c>
      <c r="AI91" s="22">
        <f>IF('[1]Indicator Data'!BI92="No data","x",ROUND(IF('[1]Indicator Data'!BI92&gt;$AI$4,10,IF('[1]Indicator Data'!BI92&lt;$AI$3,0,10-($AI$4-'[1]Indicator Data'!BI92)/($AI$4-$AI$3)*10)),1))</f>
        <v>6.6</v>
      </c>
      <c r="AJ91" s="23">
        <f t="shared" si="22"/>
        <v>6.7</v>
      </c>
      <c r="AK91" s="28">
        <f t="shared" si="23"/>
        <v>4.8</v>
      </c>
      <c r="AL91" s="30">
        <f t="shared" si="24"/>
        <v>6.5</v>
      </c>
    </row>
    <row r="92" spans="1:38" s="19" customFormat="1" x14ac:dyDescent="0.3">
      <c r="A92" s="20" t="str">
        <f>'[1]Indicator Data'!A93</f>
        <v>Kiribati</v>
      </c>
      <c r="B92" s="21">
        <f>ROUND(IF('[1]Indicator Data'!AL93="No data",IF((0.1022*LN('[1]Indicator Data'!BZ93)-0.1711)&gt;B$4,0,IF((0.1022*LN('[1]Indicator Data'!BZ93)-0.1711)&lt;B$3,10,(B$4-(0.1022*LN('[1]Indicator Data'!BZ93)-0.1711))/(B$4-B$3)*10)),IF('[1]Indicator Data'!AL93&gt;B$4,0,IF('[1]Indicator Data'!AL93&lt;B$3,10,(B$4-'[1]Indicator Data'!AL93)/(B$4-B$3)*10))),1)</f>
        <v>5.4</v>
      </c>
      <c r="C92" s="22">
        <f>IF('[1]Indicator Data'!AM93="No data","x",ROUND((IF(LOG('[1]Indicator Data'!AM93*1000)&gt;C$4,10,IF(LOG('[1]Indicator Data'!AM93*1000)&lt;C$3,0,10-(C$4-LOG('[1]Indicator Data'!AM93*1000))/(C$4-C$3)*10))),1))</f>
        <v>7.1</v>
      </c>
      <c r="D92" s="23">
        <f t="shared" si="25"/>
        <v>6.3</v>
      </c>
      <c r="E92" s="22" t="str">
        <f>IF('[1]Indicator Data'!AZ93="No data","x",ROUND(IF('[1]Indicator Data'!AZ93&gt;E$4,10,IF('[1]Indicator Data'!AZ93&lt;E$3,0,10-(E$4-'[1]Indicator Data'!AZ93)/(E$4-E$3)*10)),1))</f>
        <v>x</v>
      </c>
      <c r="F92" s="22" t="str">
        <f>IF('[1]Indicator Data'!BA93="No data","x",ROUND(IF('[1]Indicator Data'!BA93&gt;F$4,10,IF('[1]Indicator Data'!BA93&lt;F$3,0,10-(F$4-'[1]Indicator Data'!BA93)/(F$4-F$3)*10)),1))</f>
        <v>x</v>
      </c>
      <c r="G92" s="23" t="str">
        <f t="shared" si="26"/>
        <v>x</v>
      </c>
      <c r="H92" s="24">
        <f>SUM(IF('[1]Indicator Data'!AN93=0,0,'[1]Indicator Data'!AN93),SUM('[1]Indicator Data'!AO93:AP93))</f>
        <v>102.70716</v>
      </c>
      <c r="I92" s="24">
        <f>H92/'[1]Indicator Data'!CA93*1000000</f>
        <v>859.86269946251866</v>
      </c>
      <c r="J92" s="22">
        <f t="shared" si="16"/>
        <v>10</v>
      </c>
      <c r="K92" s="22">
        <f>IF('[1]Indicator Data'!AQ93="No data","x",ROUND(IF('[1]Indicator Data'!AQ93&gt;K$4,10,IF('[1]Indicator Data'!AQ93&lt;K$3,0,10-(K$4-'[1]Indicator Data'!AQ93)/(K$4-K$3)*10)),1))</f>
        <v>9.9</v>
      </c>
      <c r="L92" s="22">
        <f>IF('[1]Indicator Data'!AR93="No data","x",IF('[1]Indicator Data'!AR93=0,0,ROUND(IF('[1]Indicator Data'!AR93&gt;L$4,10,IF('[1]Indicator Data'!AR93&lt;L$3,0,10-(L$4-'[1]Indicator Data'!AR93)/(L$4-L$3)*10)),1)))</f>
        <v>3.2</v>
      </c>
      <c r="M92" s="23">
        <f t="shared" si="27"/>
        <v>7.7</v>
      </c>
      <c r="N92" s="25">
        <f t="shared" si="28"/>
        <v>6.8</v>
      </c>
      <c r="O92" s="26">
        <f>IF(AND('[1]Indicator Data'!BE93="No data",'[1]Indicator Data'!BF93="No data"),0,SUM('[1]Indicator Data'!BE93:BG93)/1000)</f>
        <v>0</v>
      </c>
      <c r="P92" s="22">
        <f t="shared" si="17"/>
        <v>0</v>
      </c>
      <c r="Q92" s="27">
        <f>O92*1000/'[1]Indicator Data'!CA93</f>
        <v>0</v>
      </c>
      <c r="R92" s="22">
        <f t="shared" si="18"/>
        <v>0</v>
      </c>
      <c r="S92" s="28">
        <f t="shared" si="29"/>
        <v>0</v>
      </c>
      <c r="T92" s="22" t="str">
        <f>IF('[1]Indicator Data'!AV93="No data","x",ROUND(IF('[1]Indicator Data'!AV93&gt;T$4,10,IF('[1]Indicator Data'!AV93&lt;T$3,0,10-(T$4-'[1]Indicator Data'!AV93)/(T$4-T$3)*10)),1))</f>
        <v>x</v>
      </c>
      <c r="U92" s="22" t="str">
        <f>IF('[1]Indicator Data'!AW93="No data","x",IF('[1]Indicator Data'!AW93=0,0,ROUND(IF('[1]Indicator Data'!AW93&gt;U$4,10,IF('[1]Indicator Data'!AW93&lt;U$3,0,10-(U$4-'[1]Indicator Data'!AW93)/(U$4-U$3)*10)),1)))</f>
        <v>x</v>
      </c>
      <c r="V92" s="22" t="str">
        <f t="shared" si="30"/>
        <v>x</v>
      </c>
      <c r="W92" s="22">
        <f>IF('[1]Indicator Data'!AU93="No data","x",ROUND(IF('[1]Indicator Data'!AU93&gt;W$4,10,IF('[1]Indicator Data'!AU93&lt;W$3,0,10-(W$4-'[1]Indicator Data'!AU93)/(W$4-W$3)*10)),1))</f>
        <v>7.9</v>
      </c>
      <c r="X92" s="22" t="str">
        <f>IF('[1]Indicator Data'!AX93="No data","x",ROUND(IF('[1]Indicator Data'!AX93&gt;X$4,10,IF('[1]Indicator Data'!AX93&lt;X$3,0,10-(X$4-'[1]Indicator Data'!AX93)/(X$4-X$3)*10)),1))</f>
        <v>x</v>
      </c>
      <c r="Y92" s="27">
        <f>IF('[1]Indicator Data'!AY93="No data","x",IF(('[1]Indicator Data'!AY93/'[1]Indicator Data'!CA93)&gt;1,1,IF('[1]Indicator Data'!AY93&gt;'[1]Indicator Data'!AY93,1,'[1]Indicator Data'!AY93/'[1]Indicator Data'!CA93)))</f>
        <v>1</v>
      </c>
      <c r="Z92" s="22">
        <f t="shared" si="19"/>
        <v>10</v>
      </c>
      <c r="AA92" s="23">
        <f t="shared" si="20"/>
        <v>9</v>
      </c>
      <c r="AB92" s="22">
        <f>IF('[1]Indicator Data'!AS93="No data","x",ROUND(IF('[1]Indicator Data'!AS93&gt;AB$4,10,IF('[1]Indicator Data'!AS93&lt;AB$3,0,10-(AB$4-'[1]Indicator Data'!AS93)/(AB$4-AB$3)*10)),1))</f>
        <v>3.9</v>
      </c>
      <c r="AC92" s="22">
        <f>IF('[1]Indicator Data'!AT93="No data","x",ROUND(IF('[1]Indicator Data'!AT93&gt;AC$4,10,IF('[1]Indicator Data'!AT93&lt;AC$3,0,10-(AC$4-'[1]Indicator Data'!AT93)/(AC$4-AC$3)*10)),1))</f>
        <v>3.4</v>
      </c>
      <c r="AD92" s="23">
        <f t="shared" si="31"/>
        <v>3.7</v>
      </c>
      <c r="AE92" s="26">
        <f>('[1]Indicator Data'!BD93+'[1]Indicator Data'!BC93*0.5+'[1]Indicator Data'!BB93*0.25)/1000</f>
        <v>0</v>
      </c>
      <c r="AF92" s="29">
        <f>AE92*1000/'[1]Indicator Data'!CA93</f>
        <v>0</v>
      </c>
      <c r="AG92" s="23">
        <f t="shared" si="21"/>
        <v>0</v>
      </c>
      <c r="AH92" s="22">
        <f>IF('[1]Indicator Data'!BH93="No data","x",ROUND(IF('[1]Indicator Data'!BH93&lt;$AH$3,10,IF('[1]Indicator Data'!BH93&gt;$AH$4,0,($AH$4-'[1]Indicator Data'!BH93)/($AH$4-$AH$3)*10)),1))</f>
        <v>1.6</v>
      </c>
      <c r="AI92" s="22">
        <f>IF('[1]Indicator Data'!BI93="No data","x",ROUND(IF('[1]Indicator Data'!BI93&gt;$AI$4,10,IF('[1]Indicator Data'!BI93&lt;$AI$3,0,10-($AI$4-'[1]Indicator Data'!BI93)/($AI$4-$AI$3)*10)),1))</f>
        <v>0</v>
      </c>
      <c r="AJ92" s="23">
        <f t="shared" si="22"/>
        <v>0.8</v>
      </c>
      <c r="AK92" s="28">
        <f t="shared" si="23"/>
        <v>4.5999999999999996</v>
      </c>
      <c r="AL92" s="30">
        <f t="shared" si="24"/>
        <v>2.6</v>
      </c>
    </row>
    <row r="93" spans="1:38" s="19" customFormat="1" x14ac:dyDescent="0.3">
      <c r="A93" s="20" t="str">
        <f>'[1]Indicator Data'!A94</f>
        <v>Korea DPR</v>
      </c>
      <c r="B93" s="21">
        <f>ROUND(IF('[1]Indicator Data'!AL94="No data",IF((0.1201*LN('[1]Indicator Data'!BZ94)-0.4115)&gt;B$4,0,IF((0.1201*LN('[1]Indicator Data'!BZ94)-0.4115)&lt;B$3,10,(B$4-(0.1201*LN('[1]Indicator Data'!BZ94)-0.4115))/(B$4-B$3)*10)),IF('[1]Indicator Data'!AL94&gt;B$4,0,IF('[1]Indicator Data'!AL94&lt;B$3,10,(B$4-'[1]Indicator Data'!AL94)/(B$4-B$3)*10))),1)</f>
        <v>0</v>
      </c>
      <c r="C93" s="22" t="str">
        <f>IF('[1]Indicator Data'!AM94="No data","x",ROUND((IF(LOG('[1]Indicator Data'!AM94*1000)&gt;C$4,10,IF(LOG('[1]Indicator Data'!AM94*1000)&lt;C$3,0,10-(C$4-LOG('[1]Indicator Data'!AM94*1000))/(C$4-C$3)*10))),1))</f>
        <v>x</v>
      </c>
      <c r="D93" s="23">
        <f t="shared" si="25"/>
        <v>0</v>
      </c>
      <c r="E93" s="22" t="str">
        <f>IF('[1]Indicator Data'!AZ94="No data","x",ROUND(IF('[1]Indicator Data'!AZ94&gt;E$4,10,IF('[1]Indicator Data'!AZ94&lt;E$3,0,10-(E$4-'[1]Indicator Data'!AZ94)/(E$4-E$3)*10)),1))</f>
        <v>x</v>
      </c>
      <c r="F93" s="22" t="str">
        <f>IF('[1]Indicator Data'!BA94="No data","x",ROUND(IF('[1]Indicator Data'!BA94&gt;F$4,10,IF('[1]Indicator Data'!BA94&lt;F$3,0,10-(F$4-'[1]Indicator Data'!BA94)/(F$4-F$3)*10)),1))</f>
        <v>x</v>
      </c>
      <c r="G93" s="23" t="str">
        <f t="shared" si="26"/>
        <v>x</v>
      </c>
      <c r="H93" s="24">
        <f>SUM(IF('[1]Indicator Data'!AN94=0,0,'[1]Indicator Data'!AN94),SUM('[1]Indicator Data'!AO94:AP94))</f>
        <v>152.533581</v>
      </c>
      <c r="I93" s="24">
        <f>H93/'[1]Indicator Data'!CA94*1000000</f>
        <v>5.9170129038126849</v>
      </c>
      <c r="J93" s="22">
        <f t="shared" si="16"/>
        <v>0.1</v>
      </c>
      <c r="K93" s="22" t="str">
        <f>IF('[1]Indicator Data'!AQ94="No data","x",ROUND(IF('[1]Indicator Data'!AQ94&gt;K$4,10,IF('[1]Indicator Data'!AQ94&lt;K$3,0,10-(K$4-'[1]Indicator Data'!AQ94)/(K$4-K$3)*10)),1))</f>
        <v>x</v>
      </c>
      <c r="L93" s="22">
        <f>IF('[1]Indicator Data'!AR94="No data","x",IF('[1]Indicator Data'!AR94=0,0,ROUND(IF('[1]Indicator Data'!AR94&gt;L$4,10,IF('[1]Indicator Data'!AR94&lt;L$3,0,10-(L$4-'[1]Indicator Data'!AR94)/(L$4-L$3)*10)),1)))</f>
        <v>0</v>
      </c>
      <c r="M93" s="23">
        <f t="shared" si="27"/>
        <v>0.1</v>
      </c>
      <c r="N93" s="25">
        <f t="shared" si="28"/>
        <v>0</v>
      </c>
      <c r="O93" s="26">
        <f>IF(AND('[1]Indicator Data'!BE94="No data",'[1]Indicator Data'!BF94="No data"),0,SUM('[1]Indicator Data'!BE94:BG94)/1000)</f>
        <v>0</v>
      </c>
      <c r="P93" s="22">
        <f t="shared" si="17"/>
        <v>0</v>
      </c>
      <c r="Q93" s="27">
        <f>O93*1000/'[1]Indicator Data'!CA94</f>
        <v>0</v>
      </c>
      <c r="R93" s="22">
        <f t="shared" si="18"/>
        <v>0</v>
      </c>
      <c r="S93" s="28">
        <f t="shared" si="29"/>
        <v>0</v>
      </c>
      <c r="T93" s="22" t="str">
        <f>IF('[1]Indicator Data'!AV94="No data","x",ROUND(IF('[1]Indicator Data'!AV94&gt;T$4,10,IF('[1]Indicator Data'!AV94&lt;T$3,0,10-(T$4-'[1]Indicator Data'!AV94)/(T$4-T$3)*10)),1))</f>
        <v>x</v>
      </c>
      <c r="U93" s="22" t="str">
        <f>IF('[1]Indicator Data'!AW94="No data","x",IF('[1]Indicator Data'!AW94=0,0,ROUND(IF('[1]Indicator Data'!AW94&gt;U$4,10,IF('[1]Indicator Data'!AW94&lt;U$3,0,10-(U$4-'[1]Indicator Data'!AW94)/(U$4-U$3)*10)),1)))</f>
        <v>x</v>
      </c>
      <c r="V93" s="22" t="str">
        <f t="shared" si="30"/>
        <v>x</v>
      </c>
      <c r="W93" s="22">
        <f>IF('[1]Indicator Data'!AU94="No data","x",ROUND(IF('[1]Indicator Data'!AU94&gt;W$4,10,IF('[1]Indicator Data'!AU94&lt;W$3,0,10-(W$4-'[1]Indicator Data'!AU94)/(W$4-W$3)*10)),1))</f>
        <v>9.3000000000000007</v>
      </c>
      <c r="X93" s="22">
        <f>IF('[1]Indicator Data'!AX94="No data","x",ROUND(IF('[1]Indicator Data'!AX94&gt;X$4,10,IF('[1]Indicator Data'!AX94&lt;X$3,0,10-(X$4-'[1]Indicator Data'!AX94)/(X$4-X$3)*10)),1))</f>
        <v>0</v>
      </c>
      <c r="Y93" s="27">
        <f>IF('[1]Indicator Data'!AY94="No data","x",IF(('[1]Indicator Data'!AY94/'[1]Indicator Data'!CA94)&gt;1,1,IF('[1]Indicator Data'!AY94&gt;'[1]Indicator Data'!AY94,1,'[1]Indicator Data'!AY94/'[1]Indicator Data'!CA94)))</f>
        <v>0.21020857630577666</v>
      </c>
      <c r="Z93" s="22">
        <f t="shared" si="19"/>
        <v>2.2999999999999998</v>
      </c>
      <c r="AA93" s="23">
        <f t="shared" si="20"/>
        <v>3.9</v>
      </c>
      <c r="AB93" s="22">
        <f>IF('[1]Indicator Data'!AS94="No data","x",ROUND(IF('[1]Indicator Data'!AS94&gt;AB$4,10,IF('[1]Indicator Data'!AS94&lt;AB$3,0,10-(AB$4-'[1]Indicator Data'!AS94)/(AB$4-AB$3)*10)),1))</f>
        <v>1.3</v>
      </c>
      <c r="AC93" s="22">
        <f>IF('[1]Indicator Data'!AT94="No data","x",ROUND(IF('[1]Indicator Data'!AT94&gt;AC$4,10,IF('[1]Indicator Data'!AT94&lt;AC$3,0,10-(AC$4-'[1]Indicator Data'!AT94)/(AC$4-AC$3)*10)),1))</f>
        <v>2.1</v>
      </c>
      <c r="AD93" s="23">
        <f t="shared" si="31"/>
        <v>1.7</v>
      </c>
      <c r="AE93" s="26">
        <f>('[1]Indicator Data'!BD94+'[1]Indicator Data'!BC94*0.5+'[1]Indicator Data'!BB94*0.25)/1000</f>
        <v>2574.4502499999999</v>
      </c>
      <c r="AF93" s="29">
        <f>AE93*1000/'[1]Indicator Data'!CA94</f>
        <v>9.9866896519487033E-2</v>
      </c>
      <c r="AG93" s="23">
        <f t="shared" si="21"/>
        <v>10</v>
      </c>
      <c r="AH93" s="22">
        <f>IF('[1]Indicator Data'!BH94="No data","x",ROUND(IF('[1]Indicator Data'!BH94&lt;$AH$3,10,IF('[1]Indicator Data'!BH94&gt;$AH$4,0,($AH$4-'[1]Indicator Data'!BH94)/($AH$4-$AH$3)*10)),1))</f>
        <v>8.5</v>
      </c>
      <c r="AI93" s="22">
        <f>IF('[1]Indicator Data'!BI94="No data","x",ROUND(IF('[1]Indicator Data'!BI94&gt;$AI$4,10,IF('[1]Indicator Data'!BI94&lt;$AI$3,0,10-($AI$4-'[1]Indicator Data'!BI94)/($AI$4-$AI$3)*10)),1))</f>
        <v>10</v>
      </c>
      <c r="AJ93" s="23">
        <f t="shared" si="22"/>
        <v>9.3000000000000007</v>
      </c>
      <c r="AK93" s="28">
        <f t="shared" si="23"/>
        <v>7.7</v>
      </c>
      <c r="AL93" s="30">
        <f t="shared" si="24"/>
        <v>5</v>
      </c>
    </row>
    <row r="94" spans="1:38" s="19" customFormat="1" x14ac:dyDescent="0.3">
      <c r="A94" s="20" t="str">
        <f>'[1]Indicator Data'!A95</f>
        <v>Korea Republic of</v>
      </c>
      <c r="B94" s="21">
        <f>ROUND(IF('[1]Indicator Data'!AL95="No data",IF((0.1022*LN('[1]Indicator Data'!BZ95)-0.1711)&gt;B$4,0,IF((0.1022*LN('[1]Indicator Data'!BZ95)-0.1711)&lt;B$3,10,(B$4-(0.1022*LN('[1]Indicator Data'!BZ95)-0.1711))/(B$4-B$3)*10)),IF('[1]Indicator Data'!AL95&gt;B$4,0,IF('[1]Indicator Data'!AL95&lt;B$3,10,(B$4-'[1]Indicator Data'!AL95)/(B$4-B$3)*10))),1)</f>
        <v>0.3</v>
      </c>
      <c r="C94" s="22" t="str">
        <f>IF('[1]Indicator Data'!AM95="No data","x",ROUND((IF(LOG('[1]Indicator Data'!AM95*1000)&gt;C$4,10,IF(LOG('[1]Indicator Data'!AM95*1000)&lt;C$3,0,10-(C$4-LOG('[1]Indicator Data'!AM95*1000))/(C$4-C$3)*10))),1))</f>
        <v>x</v>
      </c>
      <c r="D94" s="23">
        <f t="shared" si="25"/>
        <v>0.3</v>
      </c>
      <c r="E94" s="22">
        <f>IF('[1]Indicator Data'!AZ95="No data","x",ROUND(IF('[1]Indicator Data'!AZ95&gt;E$4,10,IF('[1]Indicator Data'!AZ95&lt;E$3,0,10-(E$4-'[1]Indicator Data'!AZ95)/(E$4-E$3)*10)),1))</f>
        <v>0.9</v>
      </c>
      <c r="F94" s="22">
        <f>IF('[1]Indicator Data'!BA95="No data","x",ROUND(IF('[1]Indicator Data'!BA95&gt;F$4,10,IF('[1]Indicator Data'!BA95&lt;F$3,0,10-(F$4-'[1]Indicator Data'!BA95)/(F$4-F$3)*10)),1))</f>
        <v>1.6</v>
      </c>
      <c r="G94" s="23">
        <f t="shared" si="26"/>
        <v>1.3</v>
      </c>
      <c r="H94" s="24">
        <f>SUM(IF('[1]Indicator Data'!AN95=0,0,'[1]Indicator Data'!AN95),SUM('[1]Indicator Data'!AO95:AP95))</f>
        <v>0.903451</v>
      </c>
      <c r="I94" s="24">
        <f>H94/'[1]Indicator Data'!CA95*1000000</f>
        <v>1.7621716343714702E-2</v>
      </c>
      <c r="J94" s="22">
        <f t="shared" si="16"/>
        <v>0</v>
      </c>
      <c r="K94" s="22" t="str">
        <f>IF('[1]Indicator Data'!AQ95="No data","x",ROUND(IF('[1]Indicator Data'!AQ95&gt;K$4,10,IF('[1]Indicator Data'!AQ95&lt;K$3,0,10-(K$4-'[1]Indicator Data'!AQ95)/(K$4-K$3)*10)),1))</f>
        <v>x</v>
      </c>
      <c r="L94" s="22">
        <f>IF('[1]Indicator Data'!AR95="No data","x",IF('[1]Indicator Data'!AR95=0,0,ROUND(IF('[1]Indicator Data'!AR95&gt;L$4,10,IF('[1]Indicator Data'!AR95&lt;L$3,0,10-(L$4-'[1]Indicator Data'!AR95)/(L$4-L$3)*10)),1)))</f>
        <v>0.2</v>
      </c>
      <c r="M94" s="23">
        <f t="shared" si="27"/>
        <v>0.1</v>
      </c>
      <c r="N94" s="25">
        <f t="shared" si="28"/>
        <v>0.5</v>
      </c>
      <c r="O94" s="26">
        <f>IF(AND('[1]Indicator Data'!BE95="No data",'[1]Indicator Data'!BF95="No data"),0,SUM('[1]Indicator Data'!BE95:BG95)/1000)</f>
        <v>23.571000000000002</v>
      </c>
      <c r="P94" s="22">
        <f t="shared" si="17"/>
        <v>4.5999999999999996</v>
      </c>
      <c r="Q94" s="27">
        <f>O94*1000/'[1]Indicator Data'!CA95</f>
        <v>4.5974986572343079E-4</v>
      </c>
      <c r="R94" s="22">
        <f t="shared" si="18"/>
        <v>2.6</v>
      </c>
      <c r="S94" s="28">
        <f t="shared" si="29"/>
        <v>3.6</v>
      </c>
      <c r="T94" s="22" t="str">
        <f>IF('[1]Indicator Data'!AV95="No data","x",ROUND(IF('[1]Indicator Data'!AV95&gt;T$4,10,IF('[1]Indicator Data'!AV95&lt;T$3,0,10-(T$4-'[1]Indicator Data'!AV95)/(T$4-T$3)*10)),1))</f>
        <v>x</v>
      </c>
      <c r="U94" s="22" t="str">
        <f>IF('[1]Indicator Data'!AW95="No data","x",IF('[1]Indicator Data'!AW95=0,0,ROUND(IF('[1]Indicator Data'!AW95&gt;U$4,10,IF('[1]Indicator Data'!AW95&lt;U$3,0,10-(U$4-'[1]Indicator Data'!AW95)/(U$4-U$3)*10)),1)))</f>
        <v>x</v>
      </c>
      <c r="V94" s="22" t="str">
        <f t="shared" si="30"/>
        <v>x</v>
      </c>
      <c r="W94" s="22">
        <f>IF('[1]Indicator Data'!AU95="No data","x",ROUND(IF('[1]Indicator Data'!AU95&gt;W$4,10,IF('[1]Indicator Data'!AU95&lt;W$3,0,10-(W$4-'[1]Indicator Data'!AU95)/(W$4-W$3)*10)),1))</f>
        <v>1.1000000000000001</v>
      </c>
      <c r="X94" s="22">
        <f>IF('[1]Indicator Data'!AX95="No data","x",ROUND(IF('[1]Indicator Data'!AX95&gt;X$4,10,IF('[1]Indicator Data'!AX95&lt;X$3,0,10-(X$4-'[1]Indicator Data'!AX95)/(X$4-X$3)*10)),1))</f>
        <v>0</v>
      </c>
      <c r="Y94" s="27">
        <f>IF('[1]Indicator Data'!AY95="No data","x",IF(('[1]Indicator Data'!AY95/'[1]Indicator Data'!CA95)&gt;1,1,IF('[1]Indicator Data'!AY95&gt;'[1]Indicator Data'!AY95,1,'[1]Indicator Data'!AY95/'[1]Indicator Data'!CA95)))</f>
        <v>7.801957756962891E-8</v>
      </c>
      <c r="Z94" s="22">
        <f t="shared" si="19"/>
        <v>0</v>
      </c>
      <c r="AA94" s="23">
        <f t="shared" si="20"/>
        <v>0.4</v>
      </c>
      <c r="AB94" s="22">
        <f>IF('[1]Indicator Data'!AS95="No data","x",ROUND(IF('[1]Indicator Data'!AS95&gt;AB$4,10,IF('[1]Indicator Data'!AS95&lt;AB$3,0,10-(AB$4-'[1]Indicator Data'!AS95)/(AB$4-AB$3)*10)),1))</f>
        <v>0.2</v>
      </c>
      <c r="AC94" s="22">
        <f>IF('[1]Indicator Data'!AT95="No data","x",ROUND(IF('[1]Indicator Data'!AT95&gt;AC$4,10,IF('[1]Indicator Data'!AT95&lt;AC$3,0,10-(AC$4-'[1]Indicator Data'!AT95)/(AC$4-AC$3)*10)),1))</f>
        <v>0.2</v>
      </c>
      <c r="AD94" s="23">
        <f t="shared" si="31"/>
        <v>0.2</v>
      </c>
      <c r="AE94" s="26">
        <f>('[1]Indicator Data'!BD95+'[1]Indicator Data'!BC95*0.5+'[1]Indicator Data'!BB95*0.25)/1000</f>
        <v>31.175249999999998</v>
      </c>
      <c r="AF94" s="29">
        <f>AE94*1000/'[1]Indicator Data'!CA95</f>
        <v>6.0806995890689349E-4</v>
      </c>
      <c r="AG94" s="23">
        <f t="shared" si="21"/>
        <v>0.1</v>
      </c>
      <c r="AH94" s="22">
        <f>IF('[1]Indicator Data'!BH95="No data","x",ROUND(IF('[1]Indicator Data'!BH95&lt;$AH$3,10,IF('[1]Indicator Data'!BH95&gt;$AH$4,0,($AH$4-'[1]Indicator Data'!BH95)/($AH$4-$AH$3)*10)),1))</f>
        <v>1.2</v>
      </c>
      <c r="AI94" s="22">
        <f>IF('[1]Indicator Data'!BI95="No data","x",ROUND(IF('[1]Indicator Data'!BI95&gt;$AI$4,10,IF('[1]Indicator Data'!BI95&lt;$AI$3,0,10-($AI$4-'[1]Indicator Data'!BI95)/($AI$4-$AI$3)*10)),1))</f>
        <v>0</v>
      </c>
      <c r="AJ94" s="23">
        <f t="shared" si="22"/>
        <v>0.6</v>
      </c>
      <c r="AK94" s="28">
        <f t="shared" si="23"/>
        <v>0.3</v>
      </c>
      <c r="AL94" s="30">
        <f t="shared" si="24"/>
        <v>2.1</v>
      </c>
    </row>
    <row r="95" spans="1:38" s="19" customFormat="1" x14ac:dyDescent="0.3">
      <c r="A95" s="20" t="str">
        <f>'[1]Indicator Data'!A96</f>
        <v>Kuwait</v>
      </c>
      <c r="B95" s="21">
        <f>ROUND(IF('[1]Indicator Data'!AL96="No data",IF((0.1022*LN('[1]Indicator Data'!BZ96)-0.1711)&gt;B$4,0,IF((0.1022*LN('[1]Indicator Data'!BZ96)-0.1711)&lt;B$3,10,(B$4-(0.1022*LN('[1]Indicator Data'!BZ96)-0.1711))/(B$4-B$3)*10)),IF('[1]Indicator Data'!AL96&gt;B$4,0,IF('[1]Indicator Data'!AL96&lt;B$3,10,(B$4-'[1]Indicator Data'!AL96)/(B$4-B$3)*10))),1)</f>
        <v>1.9</v>
      </c>
      <c r="C95" s="22" t="str">
        <f>IF('[1]Indicator Data'!AM96="No data","x",ROUND((IF(LOG('[1]Indicator Data'!AM96*1000)&gt;C$4,10,IF(LOG('[1]Indicator Data'!AM96*1000)&lt;C$3,0,10-(C$4-LOG('[1]Indicator Data'!AM96*1000))/(C$4-C$3)*10))),1))</f>
        <v>x</v>
      </c>
      <c r="D95" s="23">
        <f t="shared" si="25"/>
        <v>1.9</v>
      </c>
      <c r="E95" s="22">
        <f>IF('[1]Indicator Data'!AZ96="No data","x",ROUND(IF('[1]Indicator Data'!AZ96&gt;E$4,10,IF('[1]Indicator Data'!AZ96&lt;E$3,0,10-(E$4-'[1]Indicator Data'!AZ96)/(E$4-E$3)*10)),1))</f>
        <v>3.2</v>
      </c>
      <c r="F95" s="22" t="str">
        <f>IF('[1]Indicator Data'!BA96="No data","x",ROUND(IF('[1]Indicator Data'!BA96&gt;F$4,10,IF('[1]Indicator Data'!BA96&lt;F$3,0,10-(F$4-'[1]Indicator Data'!BA96)/(F$4-F$3)*10)),1))</f>
        <v>x</v>
      </c>
      <c r="G95" s="23">
        <f t="shared" si="26"/>
        <v>3.2</v>
      </c>
      <c r="H95" s="24">
        <f>SUM(IF('[1]Indicator Data'!AN96=0,0,'[1]Indicator Data'!AN96),SUM('[1]Indicator Data'!AO96:AP96))</f>
        <v>-8.8749529999999996</v>
      </c>
      <c r="I95" s="24">
        <f>H95/'[1]Indicator Data'!CA96*1000000</f>
        <v>-2.0781693186589214</v>
      </c>
      <c r="J95" s="22">
        <f t="shared" si="16"/>
        <v>0</v>
      </c>
      <c r="K95" s="22" t="str">
        <f>IF('[1]Indicator Data'!AQ96="No data","x",ROUND(IF('[1]Indicator Data'!AQ96&gt;K$4,10,IF('[1]Indicator Data'!AQ96&lt;K$3,0,10-(K$4-'[1]Indicator Data'!AQ96)/(K$4-K$3)*10)),1))</f>
        <v>x</v>
      </c>
      <c r="L95" s="22">
        <f>IF('[1]Indicator Data'!AR96="No data","x",IF('[1]Indicator Data'!AR96=0,0,ROUND(IF('[1]Indicator Data'!AR96&gt;L$4,10,IF('[1]Indicator Data'!AR96&lt;L$3,0,10-(L$4-'[1]Indicator Data'!AR96)/(L$4-L$3)*10)),1)))</f>
        <v>0</v>
      </c>
      <c r="M95" s="23">
        <f t="shared" si="27"/>
        <v>0</v>
      </c>
      <c r="N95" s="25">
        <f t="shared" si="28"/>
        <v>1.8</v>
      </c>
      <c r="O95" s="26">
        <f>IF(AND('[1]Indicator Data'!BE96="No data",'[1]Indicator Data'!BF96="No data"),0,SUM('[1]Indicator Data'!BE96:BG96)/1000)</f>
        <v>1.7909999999999999</v>
      </c>
      <c r="P95" s="22">
        <f t="shared" si="17"/>
        <v>0.8</v>
      </c>
      <c r="Q95" s="27">
        <f>O95*1000/'[1]Indicator Data'!CA96</f>
        <v>4.1938264345942207E-4</v>
      </c>
      <c r="R95" s="22">
        <f t="shared" si="18"/>
        <v>2.6</v>
      </c>
      <c r="S95" s="28">
        <f t="shared" si="29"/>
        <v>1.7</v>
      </c>
      <c r="T95" s="22" t="str">
        <f>IF('[1]Indicator Data'!AV96="No data","x",ROUND(IF('[1]Indicator Data'!AV96&gt;T$4,10,IF('[1]Indicator Data'!AV96&lt;T$3,0,10-(T$4-'[1]Indicator Data'!AV96)/(T$4-T$3)*10)),1))</f>
        <v>x</v>
      </c>
      <c r="U95" s="22" t="str">
        <f>IF('[1]Indicator Data'!AW96="No data","x",IF('[1]Indicator Data'!AW96=0,0,ROUND(IF('[1]Indicator Data'!AW96&gt;U$4,10,IF('[1]Indicator Data'!AW96&lt;U$3,0,10-(U$4-'[1]Indicator Data'!AW96)/(U$4-U$3)*10)),1)))</f>
        <v>x</v>
      </c>
      <c r="V95" s="22" t="str">
        <f t="shared" si="30"/>
        <v>x</v>
      </c>
      <c r="W95" s="22">
        <f>IF('[1]Indicator Data'!AU96="No data","x",ROUND(IF('[1]Indicator Data'!AU96&gt;W$4,10,IF('[1]Indicator Data'!AU96&lt;W$3,0,10-(W$4-'[1]Indicator Data'!AU96)/(W$4-W$3)*10)),1))</f>
        <v>0.4</v>
      </c>
      <c r="X95" s="22" t="str">
        <f>IF('[1]Indicator Data'!AX96="No data","x",ROUND(IF('[1]Indicator Data'!AX96&gt;X$4,10,IF('[1]Indicator Data'!AX96&lt;X$3,0,10-(X$4-'[1]Indicator Data'!AX96)/(X$4-X$3)*10)),1))</f>
        <v>x</v>
      </c>
      <c r="Y95" s="27">
        <f>IF('[1]Indicator Data'!AY96="No data","x",IF(('[1]Indicator Data'!AY96/'[1]Indicator Data'!CA96)&gt;1,1,IF('[1]Indicator Data'!AY96&gt;'[1]Indicator Data'!AY96,1,'[1]Indicator Data'!AY96/'[1]Indicator Data'!CA96)))</f>
        <v>0</v>
      </c>
      <c r="Z95" s="22">
        <f t="shared" si="19"/>
        <v>0</v>
      </c>
      <c r="AA95" s="23">
        <f t="shared" si="20"/>
        <v>0.2</v>
      </c>
      <c r="AB95" s="22">
        <f>IF('[1]Indicator Data'!AS96="No data","x",ROUND(IF('[1]Indicator Data'!AS96&gt;AB$4,10,IF('[1]Indicator Data'!AS96&lt;AB$3,0,10-(AB$4-'[1]Indicator Data'!AS96)/(AB$4-AB$3)*10)),1))</f>
        <v>0.6</v>
      </c>
      <c r="AC95" s="22">
        <f>IF('[1]Indicator Data'!AT96="No data","x",ROUND(IF('[1]Indicator Data'!AT96&gt;AC$4,10,IF('[1]Indicator Data'!AT96&lt;AC$3,0,10-(AC$4-'[1]Indicator Data'!AT96)/(AC$4-AC$3)*10)),1))</f>
        <v>0.7</v>
      </c>
      <c r="AD95" s="23">
        <f t="shared" si="31"/>
        <v>0.7</v>
      </c>
      <c r="AE95" s="26">
        <f>('[1]Indicator Data'!BD96+'[1]Indicator Data'!BC96*0.5+'[1]Indicator Data'!BB96*0.25)/1000</f>
        <v>0</v>
      </c>
      <c r="AF95" s="29">
        <f>AE95*1000/'[1]Indicator Data'!CA96</f>
        <v>0</v>
      </c>
      <c r="AG95" s="23">
        <f t="shared" si="21"/>
        <v>0</v>
      </c>
      <c r="AH95" s="22">
        <f>IF('[1]Indicator Data'!BH96="No data","x",ROUND(IF('[1]Indicator Data'!BH96&lt;$AH$3,10,IF('[1]Indicator Data'!BH96&gt;$AH$4,0,($AH$4-'[1]Indicator Data'!BH96)/($AH$4-$AH$3)*10)),1))</f>
        <v>1.3</v>
      </c>
      <c r="AI95" s="22">
        <f>IF('[1]Indicator Data'!BI96="No data","x",ROUND(IF('[1]Indicator Data'!BI96&gt;$AI$4,10,IF('[1]Indicator Data'!BI96&lt;$AI$3,0,10-($AI$4-'[1]Indicator Data'!BI96)/($AI$4-$AI$3)*10)),1))</f>
        <v>0</v>
      </c>
      <c r="AJ95" s="23">
        <f t="shared" si="22"/>
        <v>0.7</v>
      </c>
      <c r="AK95" s="28">
        <f t="shared" si="23"/>
        <v>0.4</v>
      </c>
      <c r="AL95" s="30">
        <f t="shared" si="24"/>
        <v>1.1000000000000001</v>
      </c>
    </row>
    <row r="96" spans="1:38" s="19" customFormat="1" x14ac:dyDescent="0.3">
      <c r="A96" s="20" t="str">
        <f>'[1]Indicator Data'!A97</f>
        <v>Kyrgyzstan</v>
      </c>
      <c r="B96" s="21">
        <f>ROUND(IF('[1]Indicator Data'!AL97="No data",IF((0.1022*LN('[1]Indicator Data'!BZ97)-0.1711)&gt;B$4,0,IF((0.1022*LN('[1]Indicator Data'!BZ97)-0.1711)&lt;B$3,10,(B$4-(0.1022*LN('[1]Indicator Data'!BZ97)-0.1711))/(B$4-B$3)*10)),IF('[1]Indicator Data'!AL97&gt;B$4,0,IF('[1]Indicator Data'!AL97&lt;B$3,10,(B$4-'[1]Indicator Data'!AL97)/(B$4-B$3)*10))),1)</f>
        <v>4.0999999999999996</v>
      </c>
      <c r="C96" s="22">
        <f>IF('[1]Indicator Data'!AM97="No data","x",ROUND((IF(LOG('[1]Indicator Data'!AM97*1000)&gt;C$4,10,IF(LOG('[1]Indicator Data'!AM97*1000)&lt;C$3,0,10-(C$4-LOG('[1]Indicator Data'!AM97*1000))/(C$4-C$3)*10))),1))</f>
        <v>0.6</v>
      </c>
      <c r="D96" s="23">
        <f t="shared" si="25"/>
        <v>2.5</v>
      </c>
      <c r="E96" s="22">
        <f>IF('[1]Indicator Data'!AZ97="No data","x",ROUND(IF('[1]Indicator Data'!AZ97&gt;E$4,10,IF('[1]Indicator Data'!AZ97&lt;E$3,0,10-(E$4-'[1]Indicator Data'!AZ97)/(E$4-E$3)*10)),1))</f>
        <v>4.9000000000000004</v>
      </c>
      <c r="F96" s="22">
        <f>IF('[1]Indicator Data'!BA97="No data","x",ROUND(IF('[1]Indicator Data'!BA97&gt;F$4,10,IF('[1]Indicator Data'!BA97&lt;F$3,0,10-(F$4-'[1]Indicator Data'!BA97)/(F$4-F$3)*10)),1))</f>
        <v>1.2</v>
      </c>
      <c r="G96" s="23">
        <f t="shared" si="26"/>
        <v>3.1</v>
      </c>
      <c r="H96" s="24">
        <f>SUM(IF('[1]Indicator Data'!AN97=0,0,'[1]Indicator Data'!AN97),SUM('[1]Indicator Data'!AO97:AP97))</f>
        <v>292.997342</v>
      </c>
      <c r="I96" s="24">
        <f>H96/'[1]Indicator Data'!CA97*1000000</f>
        <v>44.909375277333233</v>
      </c>
      <c r="J96" s="22">
        <f t="shared" si="16"/>
        <v>0.9</v>
      </c>
      <c r="K96" s="22">
        <f>IF('[1]Indicator Data'!AQ97="No data","x",ROUND(IF('[1]Indicator Data'!AQ97&gt;K$4,10,IF('[1]Indicator Data'!AQ97&lt;K$3,0,10-(K$4-'[1]Indicator Data'!AQ97)/(K$4-K$3)*10)),1))</f>
        <v>3.7</v>
      </c>
      <c r="L96" s="22">
        <f>IF('[1]Indicator Data'!AR97="No data","x",IF('[1]Indicator Data'!AR97=0,0,ROUND(IF('[1]Indicator Data'!AR97&gt;L$4,10,IF('[1]Indicator Data'!AR97&lt;L$3,0,10-(L$4-'[1]Indicator Data'!AR97)/(L$4-L$3)*10)),1)))</f>
        <v>9.5</v>
      </c>
      <c r="M96" s="23">
        <f t="shared" si="27"/>
        <v>4.7</v>
      </c>
      <c r="N96" s="25">
        <f t="shared" si="28"/>
        <v>3.2</v>
      </c>
      <c r="O96" s="26">
        <f>IF(AND('[1]Indicator Data'!BE97="No data",'[1]Indicator Data'!BF97="No data"),0,SUM('[1]Indicator Data'!BE97:BG97)/1000)</f>
        <v>1.4470000000000001</v>
      </c>
      <c r="P96" s="22">
        <f t="shared" si="17"/>
        <v>0.5</v>
      </c>
      <c r="Q96" s="27">
        <f>O96*1000/'[1]Indicator Data'!CA97</f>
        <v>2.2178995066208208E-4</v>
      </c>
      <c r="R96" s="22">
        <f t="shared" si="18"/>
        <v>2.2000000000000002</v>
      </c>
      <c r="S96" s="28">
        <f t="shared" si="29"/>
        <v>1.4</v>
      </c>
      <c r="T96" s="22">
        <f>IF('[1]Indicator Data'!AV97="No data","x",ROUND(IF('[1]Indicator Data'!AV97&gt;T$4,10,IF('[1]Indicator Data'!AV97&lt;T$3,0,10-(T$4-'[1]Indicator Data'!AV97)/(T$4-T$3)*10)),1))</f>
        <v>0.4</v>
      </c>
      <c r="U96" s="22">
        <f>IF('[1]Indicator Data'!AW97="No data","x",IF('[1]Indicator Data'!AW97=0,0,ROUND(IF('[1]Indicator Data'!AW97&gt;U$4,10,IF('[1]Indicator Data'!AW97&lt;U$3,0,10-(U$4-'[1]Indicator Data'!AW97)/(U$4-U$3)*10)),1)))</f>
        <v>0.8</v>
      </c>
      <c r="V96" s="22">
        <f t="shared" si="30"/>
        <v>0.60000000000000009</v>
      </c>
      <c r="W96" s="22">
        <f>IF('[1]Indicator Data'!AU97="No data","x",ROUND(IF('[1]Indicator Data'!AU97&gt;W$4,10,IF('[1]Indicator Data'!AU97&lt;W$3,0,10-(W$4-'[1]Indicator Data'!AU97)/(W$4-W$3)*10)),1))</f>
        <v>2</v>
      </c>
      <c r="X96" s="22">
        <f>IF('[1]Indicator Data'!AX97="No data","x",ROUND(IF('[1]Indicator Data'!AX97&gt;X$4,10,IF('[1]Indicator Data'!AX97&lt;X$3,0,10-(X$4-'[1]Indicator Data'!AX97)/(X$4-X$3)*10)),1))</f>
        <v>0</v>
      </c>
      <c r="Y96" s="27">
        <f>IF('[1]Indicator Data'!AY97="No data","x",IF(('[1]Indicator Data'!AY97/'[1]Indicator Data'!CA97)&gt;1,1,IF('[1]Indicator Data'!AY97&gt;'[1]Indicator Data'!AY97,1,'[1]Indicator Data'!AY97/'[1]Indicator Data'!CA97)))</f>
        <v>0.33258590988522563</v>
      </c>
      <c r="Z96" s="22">
        <f t="shared" si="19"/>
        <v>3.7</v>
      </c>
      <c r="AA96" s="23">
        <f t="shared" si="20"/>
        <v>1.6</v>
      </c>
      <c r="AB96" s="22">
        <f>IF('[1]Indicator Data'!AS97="No data","x",ROUND(IF('[1]Indicator Data'!AS97&gt;AB$4,10,IF('[1]Indicator Data'!AS97&lt;AB$3,0,10-(AB$4-'[1]Indicator Data'!AS97)/(AB$4-AB$3)*10)),1))</f>
        <v>1.4</v>
      </c>
      <c r="AC96" s="22">
        <f>IF('[1]Indicator Data'!AT97="No data","x",ROUND(IF('[1]Indicator Data'!AT97&gt;AC$4,10,IF('[1]Indicator Data'!AT97&lt;AC$3,0,10-(AC$4-'[1]Indicator Data'!AT97)/(AC$4-AC$3)*10)),1))</f>
        <v>0.4</v>
      </c>
      <c r="AD96" s="23">
        <f t="shared" si="31"/>
        <v>0.9</v>
      </c>
      <c r="AE96" s="26">
        <f>('[1]Indicator Data'!BD97+'[1]Indicator Data'!BC97*0.5+'[1]Indicator Data'!BB97*0.25)/1000</f>
        <v>0</v>
      </c>
      <c r="AF96" s="29">
        <f>AE96*1000/'[1]Indicator Data'!CA97</f>
        <v>0</v>
      </c>
      <c r="AG96" s="23">
        <f t="shared" si="21"/>
        <v>0</v>
      </c>
      <c r="AH96" s="22">
        <f>IF('[1]Indicator Data'!BH97="No data","x",ROUND(IF('[1]Indicator Data'!BH97&lt;$AH$3,10,IF('[1]Indicator Data'!BH97&gt;$AH$4,0,($AH$4-'[1]Indicator Data'!BH97)/($AH$4-$AH$3)*10)),1))</f>
        <v>4.3</v>
      </c>
      <c r="AI96" s="22">
        <f>IF('[1]Indicator Data'!BI97="No data","x",ROUND(IF('[1]Indicator Data'!BI97&gt;$AI$4,10,IF('[1]Indicator Data'!BI97&lt;$AI$3,0,10-($AI$4-'[1]Indicator Data'!BI97)/($AI$4-$AI$3)*10)),1))</f>
        <v>0.7</v>
      </c>
      <c r="AJ96" s="23">
        <f t="shared" si="22"/>
        <v>2.5</v>
      </c>
      <c r="AK96" s="28">
        <f t="shared" si="23"/>
        <v>1.3</v>
      </c>
      <c r="AL96" s="30">
        <f t="shared" si="24"/>
        <v>1.4</v>
      </c>
    </row>
    <row r="97" spans="1:38" s="19" customFormat="1" x14ac:dyDescent="0.3">
      <c r="A97" s="20" t="str">
        <f>'[1]Indicator Data'!A98</f>
        <v>Lao PDR</v>
      </c>
      <c r="B97" s="21">
        <f>ROUND(IF('[1]Indicator Data'!AL98="No data",IF((0.1022*LN('[1]Indicator Data'!BZ98)-0.1711)&gt;B$4,0,IF((0.1022*LN('[1]Indicator Data'!BZ98)-0.1711)&lt;B$3,10,(B$4-(0.1022*LN('[1]Indicator Data'!BZ98)-0.1711))/(B$4-B$3)*10)),IF('[1]Indicator Data'!AL98&gt;B$4,0,IF('[1]Indicator Data'!AL98&lt;B$3,10,(B$4-'[1]Indicator Data'!AL98)/(B$4-B$3)*10))),1)</f>
        <v>5.7</v>
      </c>
      <c r="C97" s="22">
        <f>IF('[1]Indicator Data'!AM98="No data","x",ROUND((IF(LOG('[1]Indicator Data'!AM98*1000)&gt;C$4,10,IF(LOG('[1]Indicator Data'!AM98*1000)&lt;C$3,0,10-(C$4-LOG('[1]Indicator Data'!AM98*1000))/(C$4-C$3)*10))),1))</f>
        <v>7.5</v>
      </c>
      <c r="D97" s="23">
        <f t="shared" si="25"/>
        <v>6.7</v>
      </c>
      <c r="E97" s="22">
        <f>IF('[1]Indicator Data'!AZ98="No data","x",ROUND(IF('[1]Indicator Data'!AZ98&gt;E$4,10,IF('[1]Indicator Data'!AZ98&lt;E$3,0,10-(E$4-'[1]Indicator Data'!AZ98)/(E$4-E$3)*10)),1))</f>
        <v>6.1</v>
      </c>
      <c r="F97" s="22">
        <f>IF('[1]Indicator Data'!BA98="No data","x",ROUND(IF('[1]Indicator Data'!BA98&gt;F$4,10,IF('[1]Indicator Data'!BA98&lt;F$3,0,10-(F$4-'[1]Indicator Data'!BA98)/(F$4-F$3)*10)),1))</f>
        <v>3.4</v>
      </c>
      <c r="G97" s="23">
        <f t="shared" si="26"/>
        <v>4.8</v>
      </c>
      <c r="H97" s="24">
        <f>SUM(IF('[1]Indicator Data'!AN98=0,0,'[1]Indicator Data'!AN98),SUM('[1]Indicator Data'!AO98:AP98))</f>
        <v>761.06626499999993</v>
      </c>
      <c r="I97" s="24">
        <f>H97/'[1]Indicator Data'!CA98*1000000</f>
        <v>104.60592496298563</v>
      </c>
      <c r="J97" s="22">
        <f t="shared" si="16"/>
        <v>2.1</v>
      </c>
      <c r="K97" s="22">
        <f>IF('[1]Indicator Data'!AQ98="No data","x",ROUND(IF('[1]Indicator Data'!AQ98&gt;K$4,10,IF('[1]Indicator Data'!AQ98&lt;K$3,0,10-(K$4-'[1]Indicator Data'!AQ98)/(K$4-K$3)*10)),1))</f>
        <v>2.5</v>
      </c>
      <c r="L97" s="22">
        <f>IF('[1]Indicator Data'!AR98="No data","x",IF('[1]Indicator Data'!AR98=0,0,ROUND(IF('[1]Indicator Data'!AR98&gt;L$4,10,IF('[1]Indicator Data'!AR98&lt;L$3,0,10-(L$4-'[1]Indicator Data'!AR98)/(L$4-L$3)*10)),1)))</f>
        <v>0.5</v>
      </c>
      <c r="M97" s="23">
        <f t="shared" si="27"/>
        <v>1.7</v>
      </c>
      <c r="N97" s="25">
        <f t="shared" si="28"/>
        <v>5</v>
      </c>
      <c r="O97" s="26">
        <f>IF(AND('[1]Indicator Data'!BE98="No data",'[1]Indicator Data'!BF98="No data"),0,SUM('[1]Indicator Data'!BE98:BG98)/1000)</f>
        <v>8.0000000000000002E-3</v>
      </c>
      <c r="P97" s="22">
        <f t="shared" si="17"/>
        <v>0</v>
      </c>
      <c r="Q97" s="27">
        <f>O97*1000/'[1]Indicator Data'!CA98</f>
        <v>1.0995723213456126E-6</v>
      </c>
      <c r="R97" s="22">
        <f t="shared" si="18"/>
        <v>0</v>
      </c>
      <c r="S97" s="28">
        <f t="shared" si="29"/>
        <v>0</v>
      </c>
      <c r="T97" s="22">
        <f>IF('[1]Indicator Data'!AV98="No data","x",ROUND(IF('[1]Indicator Data'!AV98&gt;T$4,10,IF('[1]Indicator Data'!AV98&lt;T$3,0,10-(T$4-'[1]Indicator Data'!AV98)/(T$4-T$3)*10)),1))</f>
        <v>0.6</v>
      </c>
      <c r="U97" s="22">
        <f>IF('[1]Indicator Data'!AW98="No data","x",IF('[1]Indicator Data'!AW98=0,0,ROUND(IF('[1]Indicator Data'!AW98&gt;U$4,10,IF('[1]Indicator Data'!AW98&lt;U$3,0,10-(U$4-'[1]Indicator Data'!AW98)/(U$4-U$3)*10)),1)))</f>
        <v>0.6</v>
      </c>
      <c r="V97" s="22">
        <f t="shared" si="30"/>
        <v>0.6</v>
      </c>
      <c r="W97" s="22">
        <f>IF('[1]Indicator Data'!AU98="No data","x",ROUND(IF('[1]Indicator Data'!AU98&gt;W$4,10,IF('[1]Indicator Data'!AU98&lt;W$3,0,10-(W$4-'[1]Indicator Data'!AU98)/(W$4-W$3)*10)),1))</f>
        <v>2.8</v>
      </c>
      <c r="X97" s="22">
        <f>IF('[1]Indicator Data'!AX98="No data","x",ROUND(IF('[1]Indicator Data'!AX98&gt;X$4,10,IF('[1]Indicator Data'!AX98&lt;X$3,0,10-(X$4-'[1]Indicator Data'!AX98)/(X$4-X$3)*10)),1))</f>
        <v>0.1</v>
      </c>
      <c r="Y97" s="27">
        <f>IF('[1]Indicator Data'!AY98="No data","x",IF(('[1]Indicator Data'!AY98/'[1]Indicator Data'!CA98)&gt;1,1,IF('[1]Indicator Data'!AY98&gt;'[1]Indicator Data'!AY98,1,'[1]Indicator Data'!AY98/'[1]Indicator Data'!CA98)))</f>
        <v>0.3102010348075116</v>
      </c>
      <c r="Z97" s="22">
        <f t="shared" si="19"/>
        <v>3.4</v>
      </c>
      <c r="AA97" s="23">
        <f t="shared" si="20"/>
        <v>1.7</v>
      </c>
      <c r="AB97" s="22">
        <f>IF('[1]Indicator Data'!AS98="No data","x",ROUND(IF('[1]Indicator Data'!AS98&gt;AB$4,10,IF('[1]Indicator Data'!AS98&lt;AB$3,0,10-(AB$4-'[1]Indicator Data'!AS98)/(AB$4-AB$3)*10)),1))</f>
        <v>3.5</v>
      </c>
      <c r="AC97" s="22">
        <f>IF('[1]Indicator Data'!AT98="No data","x",ROUND(IF('[1]Indicator Data'!AT98&gt;AC$4,10,IF('[1]Indicator Data'!AT98&lt;AC$3,0,10-(AC$4-'[1]Indicator Data'!AT98)/(AC$4-AC$3)*10)),1))</f>
        <v>4.7</v>
      </c>
      <c r="AD97" s="23">
        <f t="shared" si="31"/>
        <v>4.0999999999999996</v>
      </c>
      <c r="AE97" s="26">
        <f>('[1]Indicator Data'!BD98+'[1]Indicator Data'!BC98*0.5+'[1]Indicator Data'!BB98*0.25)/1000</f>
        <v>138.67599999999999</v>
      </c>
      <c r="AF97" s="29">
        <f>AE97*1000/'[1]Indicator Data'!CA98</f>
        <v>1.9060536404365523E-2</v>
      </c>
      <c r="AG97" s="23">
        <f t="shared" si="21"/>
        <v>1.9</v>
      </c>
      <c r="AH97" s="22">
        <f>IF('[1]Indicator Data'!BH98="No data","x",ROUND(IF('[1]Indicator Data'!BH98&lt;$AH$3,10,IF('[1]Indicator Data'!BH98&gt;$AH$4,0,($AH$4-'[1]Indicator Data'!BH98)/($AH$4-$AH$3)*10)),1))</f>
        <v>4.0999999999999996</v>
      </c>
      <c r="AI97" s="22">
        <f>IF('[1]Indicator Data'!BI98="No data","x",ROUND(IF('[1]Indicator Data'!BI98&gt;$AI$4,10,IF('[1]Indicator Data'!BI98&lt;$AI$3,0,10-($AI$4-'[1]Indicator Data'!BI98)/($AI$4-$AI$3)*10)),1))</f>
        <v>0.1</v>
      </c>
      <c r="AJ97" s="23">
        <f t="shared" si="22"/>
        <v>2.1</v>
      </c>
      <c r="AK97" s="28">
        <f t="shared" si="23"/>
        <v>2.5</v>
      </c>
      <c r="AL97" s="30">
        <f t="shared" si="24"/>
        <v>1.3</v>
      </c>
    </row>
    <row r="98" spans="1:38" s="19" customFormat="1" x14ac:dyDescent="0.3">
      <c r="A98" s="20" t="str">
        <f>'[1]Indicator Data'!A99</f>
        <v>Latvia</v>
      </c>
      <c r="B98" s="21">
        <f>ROUND(IF('[1]Indicator Data'!AL99="No data",IF((0.1022*LN('[1]Indicator Data'!BZ99)-0.1711)&gt;B$4,0,IF((0.1022*LN('[1]Indicator Data'!BZ99)-0.1711)&lt;B$3,10,(B$4-(0.1022*LN('[1]Indicator Data'!BZ99)-0.1711))/(B$4-B$3)*10)),IF('[1]Indicator Data'!AL99&gt;B$4,0,IF('[1]Indicator Data'!AL99&lt;B$3,10,(B$4-'[1]Indicator Data'!AL99)/(B$4-B$3)*10))),1)</f>
        <v>0.7</v>
      </c>
      <c r="C98" s="22" t="str">
        <f>IF('[1]Indicator Data'!AM99="No data","x",ROUND((IF(LOG('[1]Indicator Data'!AM99*1000)&gt;C$4,10,IF(LOG('[1]Indicator Data'!AM99*1000)&lt;C$3,0,10-(C$4-LOG('[1]Indicator Data'!AM99*1000))/(C$4-C$3)*10))),1))</f>
        <v>x</v>
      </c>
      <c r="D98" s="23">
        <f t="shared" si="25"/>
        <v>0.7</v>
      </c>
      <c r="E98" s="22">
        <f>IF('[1]Indicator Data'!AZ99="No data","x",ROUND(IF('[1]Indicator Data'!AZ99&gt;E$4,10,IF('[1]Indicator Data'!AZ99&lt;E$3,0,10-(E$4-'[1]Indicator Data'!AZ99)/(E$4-E$3)*10)),1))</f>
        <v>2.2999999999999998</v>
      </c>
      <c r="F98" s="22">
        <f>IF('[1]Indicator Data'!BA99="No data","x",ROUND(IF('[1]Indicator Data'!BA99&gt;F$4,10,IF('[1]Indicator Data'!BA99&lt;F$3,0,10-(F$4-'[1]Indicator Data'!BA99)/(F$4-F$3)*10)),1))</f>
        <v>2.5</v>
      </c>
      <c r="G98" s="23">
        <f t="shared" si="26"/>
        <v>2.4</v>
      </c>
      <c r="H98" s="24">
        <f>SUM(IF('[1]Indicator Data'!AN99=0,0,'[1]Indicator Data'!AN99),SUM('[1]Indicator Data'!AO99:AP99))</f>
        <v>0</v>
      </c>
      <c r="I98" s="24">
        <f>H98/'[1]Indicator Data'!CA99*1000000</f>
        <v>0</v>
      </c>
      <c r="J98" s="22">
        <f t="shared" si="16"/>
        <v>0</v>
      </c>
      <c r="K98" s="22" t="str">
        <f>IF('[1]Indicator Data'!AQ99="No data","x",ROUND(IF('[1]Indicator Data'!AQ99&gt;K$4,10,IF('[1]Indicator Data'!AQ99&lt;K$3,0,10-(K$4-'[1]Indicator Data'!AQ99)/(K$4-K$3)*10)),1))</f>
        <v>x</v>
      </c>
      <c r="L98" s="22">
        <f>IF('[1]Indicator Data'!AR99="No data","x",IF('[1]Indicator Data'!AR99=0,0,ROUND(IF('[1]Indicator Data'!AR99&gt;L$4,10,IF('[1]Indicator Data'!AR99&lt;L$3,0,10-(L$4-'[1]Indicator Data'!AR99)/(L$4-L$3)*10)),1)))</f>
        <v>1.1000000000000001</v>
      </c>
      <c r="M98" s="23">
        <f t="shared" si="27"/>
        <v>0.6</v>
      </c>
      <c r="N98" s="25">
        <f t="shared" si="28"/>
        <v>1.1000000000000001</v>
      </c>
      <c r="O98" s="26">
        <f>IF(AND('[1]Indicator Data'!BE99="No data",'[1]Indicator Data'!BF99="No data"),0,SUM('[1]Indicator Data'!BE99:BG99)/1000)</f>
        <v>0.74</v>
      </c>
      <c r="P98" s="22">
        <f t="shared" si="17"/>
        <v>0</v>
      </c>
      <c r="Q98" s="27">
        <f>O98*1000/'[1]Indicator Data'!CA99</f>
        <v>3.9232277348873559E-4</v>
      </c>
      <c r="R98" s="22">
        <f t="shared" si="18"/>
        <v>2.5</v>
      </c>
      <c r="S98" s="28">
        <f t="shared" si="29"/>
        <v>1.3</v>
      </c>
      <c r="T98" s="22">
        <f>IF('[1]Indicator Data'!AV99="No data","x",ROUND(IF('[1]Indicator Data'!AV99&gt;T$4,10,IF('[1]Indicator Data'!AV99&lt;T$3,0,10-(T$4-'[1]Indicator Data'!AV99)/(T$4-T$3)*10)),1))</f>
        <v>1</v>
      </c>
      <c r="U98" s="22">
        <f>IF('[1]Indicator Data'!AW99="No data","x",IF('[1]Indicator Data'!AW99=0,0,ROUND(IF('[1]Indicator Data'!AW99&gt;U$4,10,IF('[1]Indicator Data'!AW99&lt;U$3,0,10-(U$4-'[1]Indicator Data'!AW99)/(U$4-U$3)*10)),1)))</f>
        <v>1.3</v>
      </c>
      <c r="V98" s="22">
        <f t="shared" si="30"/>
        <v>1.1499999999999999</v>
      </c>
      <c r="W98" s="22">
        <f>IF('[1]Indicator Data'!AU99="No data","x",ROUND(IF('[1]Indicator Data'!AU99&gt;W$4,10,IF('[1]Indicator Data'!AU99&lt;W$3,0,10-(W$4-'[1]Indicator Data'!AU99)/(W$4-W$3)*10)),1))</f>
        <v>0.5</v>
      </c>
      <c r="X98" s="22" t="str">
        <f>IF('[1]Indicator Data'!AX99="No data","x",ROUND(IF('[1]Indicator Data'!AX99&gt;X$4,10,IF('[1]Indicator Data'!AX99&lt;X$3,0,10-(X$4-'[1]Indicator Data'!AX99)/(X$4-X$3)*10)),1))</f>
        <v>x</v>
      </c>
      <c r="Y98" s="27">
        <f>IF('[1]Indicator Data'!AY99="No data","x",IF(('[1]Indicator Data'!AY99/'[1]Indicator Data'!CA99)&gt;1,1,IF('[1]Indicator Data'!AY99&gt;'[1]Indicator Data'!AY99,1,'[1]Indicator Data'!AY99/'[1]Indicator Data'!CA99)))</f>
        <v>2.6508295505995646E-6</v>
      </c>
      <c r="Z98" s="22">
        <f t="shared" si="19"/>
        <v>0</v>
      </c>
      <c r="AA98" s="23">
        <f t="shared" si="20"/>
        <v>0.6</v>
      </c>
      <c r="AB98" s="22">
        <f>IF('[1]Indicator Data'!AS99="No data","x",ROUND(IF('[1]Indicator Data'!AS99&gt;AB$4,10,IF('[1]Indicator Data'!AS99&lt;AB$3,0,10-(AB$4-'[1]Indicator Data'!AS99)/(AB$4-AB$3)*10)),1))</f>
        <v>0.3</v>
      </c>
      <c r="AC98" s="22" t="str">
        <f>IF('[1]Indicator Data'!AT99="No data","x",ROUND(IF('[1]Indicator Data'!AT99&gt;AC$4,10,IF('[1]Indicator Data'!AT99&lt;AC$3,0,10-(AC$4-'[1]Indicator Data'!AT99)/(AC$4-AC$3)*10)),1))</f>
        <v>x</v>
      </c>
      <c r="AD98" s="23">
        <f t="shared" si="31"/>
        <v>0.3</v>
      </c>
      <c r="AE98" s="26">
        <f>('[1]Indicator Data'!BD99+'[1]Indicator Data'!BC99*0.5+'[1]Indicator Data'!BB99*0.25)/1000</f>
        <v>0</v>
      </c>
      <c r="AF98" s="29">
        <f>AE98*1000/'[1]Indicator Data'!CA99</f>
        <v>0</v>
      </c>
      <c r="AG98" s="23">
        <f t="shared" si="21"/>
        <v>0</v>
      </c>
      <c r="AH98" s="22">
        <f>IF('[1]Indicator Data'!BH99="No data","x",ROUND(IF('[1]Indicator Data'!BH99&lt;$AH$3,10,IF('[1]Indicator Data'!BH99&gt;$AH$4,0,($AH$4-'[1]Indicator Data'!BH99)/($AH$4-$AH$3)*10)),1))</f>
        <v>2.2999999999999998</v>
      </c>
      <c r="AI98" s="22">
        <f>IF('[1]Indicator Data'!BI99="No data","x",ROUND(IF('[1]Indicator Data'!BI99&gt;$AI$4,10,IF('[1]Indicator Data'!BI99&lt;$AI$3,0,10-($AI$4-'[1]Indicator Data'!BI99)/($AI$4-$AI$3)*10)),1))</f>
        <v>0</v>
      </c>
      <c r="AJ98" s="23">
        <f t="shared" si="22"/>
        <v>1.2</v>
      </c>
      <c r="AK98" s="28">
        <f t="shared" si="23"/>
        <v>0.5</v>
      </c>
      <c r="AL98" s="30">
        <f t="shared" si="24"/>
        <v>0.9</v>
      </c>
    </row>
    <row r="99" spans="1:38" s="19" customFormat="1" x14ac:dyDescent="0.3">
      <c r="A99" s="20" t="str">
        <f>'[1]Indicator Data'!A100</f>
        <v>Lebanon</v>
      </c>
      <c r="B99" s="21">
        <f>ROUND(IF('[1]Indicator Data'!AL100="No data",IF((0.1022*LN('[1]Indicator Data'!BZ100)-0.1711)&gt;B$4,0,IF((0.1022*LN('[1]Indicator Data'!BZ100)-0.1711)&lt;B$3,10,(B$4-(0.1022*LN('[1]Indicator Data'!BZ100)-0.1711))/(B$4-B$3)*10)),IF('[1]Indicator Data'!AL100&gt;B$4,0,IF('[1]Indicator Data'!AL100&lt;B$3,10,(B$4-'[1]Indicator Data'!AL100)/(B$4-B$3)*10))),1)</f>
        <v>3.1</v>
      </c>
      <c r="C99" s="22" t="str">
        <f>IF('[1]Indicator Data'!AM100="No data","x",ROUND((IF(LOG('[1]Indicator Data'!AM100*1000)&gt;C$4,10,IF(LOG('[1]Indicator Data'!AM100*1000)&lt;C$3,0,10-(C$4-LOG('[1]Indicator Data'!AM100*1000))/(C$4-C$3)*10))),1))</f>
        <v>x</v>
      </c>
      <c r="D99" s="23">
        <f t="shared" si="25"/>
        <v>3.1</v>
      </c>
      <c r="E99" s="22">
        <f>IF('[1]Indicator Data'!AZ100="No data","x",ROUND(IF('[1]Indicator Data'!AZ100&gt;E$4,10,IF('[1]Indicator Data'!AZ100&lt;E$3,0,10-(E$4-'[1]Indicator Data'!AZ100)/(E$4-E$3)*10)),1))</f>
        <v>5.5</v>
      </c>
      <c r="F99" s="22">
        <f>IF('[1]Indicator Data'!BA100="No data","x",ROUND(IF('[1]Indicator Data'!BA100&gt;F$4,10,IF('[1]Indicator Data'!BA100&lt;F$3,0,10-(F$4-'[1]Indicator Data'!BA100)/(F$4-F$3)*10)),1))</f>
        <v>1.7</v>
      </c>
      <c r="G99" s="23">
        <f t="shared" si="26"/>
        <v>3.6</v>
      </c>
      <c r="H99" s="24">
        <f>SUM(IF('[1]Indicator Data'!AN100=0,0,'[1]Indicator Data'!AN100),SUM('[1]Indicator Data'!AO100:AP100))</f>
        <v>5312.3131350000003</v>
      </c>
      <c r="I99" s="24">
        <f>H99/'[1]Indicator Data'!CA100*1000000</f>
        <v>778.31049403100928</v>
      </c>
      <c r="J99" s="22">
        <f t="shared" si="16"/>
        <v>10</v>
      </c>
      <c r="K99" s="22">
        <f>IF('[1]Indicator Data'!AQ100="No data","x",ROUND(IF('[1]Indicator Data'!AQ100&gt;K$4,10,IF('[1]Indicator Data'!AQ100&lt;K$3,0,10-(K$4-'[1]Indicator Data'!AQ100)/(K$4-K$3)*10)),1))</f>
        <v>2</v>
      </c>
      <c r="L99" s="22">
        <f>IF('[1]Indicator Data'!AR100="No data","x",IF('[1]Indicator Data'!AR100=0,0,ROUND(IF('[1]Indicator Data'!AR100&gt;L$4,10,IF('[1]Indicator Data'!AR100&lt;L$3,0,10-(L$4-'[1]Indicator Data'!AR100)/(L$4-L$3)*10)),1)))</f>
        <v>6.3</v>
      </c>
      <c r="M99" s="23">
        <f t="shared" si="27"/>
        <v>6.1</v>
      </c>
      <c r="N99" s="25">
        <f t="shared" si="28"/>
        <v>4</v>
      </c>
      <c r="O99" s="26">
        <f>IF(AND('[1]Indicator Data'!BE100="No data",'[1]Indicator Data'!BF100="No data"),0,SUM('[1]Indicator Data'!BE100:BG100)/1000)</f>
        <v>1319.223</v>
      </c>
      <c r="P99" s="22">
        <f t="shared" si="17"/>
        <v>10</v>
      </c>
      <c r="Q99" s="27">
        <f>O99*1000/'[1]Indicator Data'!CA100</f>
        <v>0.19328023005689596</v>
      </c>
      <c r="R99" s="22">
        <f t="shared" si="18"/>
        <v>10</v>
      </c>
      <c r="S99" s="28">
        <f t="shared" si="29"/>
        <v>10</v>
      </c>
      <c r="T99" s="22">
        <f>IF('[1]Indicator Data'!AV100="No data","x",ROUND(IF('[1]Indicator Data'!AV100&gt;T$4,10,IF('[1]Indicator Data'!AV100&lt;T$3,0,10-(T$4-'[1]Indicator Data'!AV100)/(T$4-T$3)*10)),1))</f>
        <v>0.2</v>
      </c>
      <c r="U99" s="22">
        <f>IF('[1]Indicator Data'!AW100="No data","x",IF('[1]Indicator Data'!AW100=0,0,ROUND(IF('[1]Indicator Data'!AW100&gt;U$4,10,IF('[1]Indicator Data'!AW100&lt;U$3,0,10-(U$4-'[1]Indicator Data'!AW100)/(U$4-U$3)*10)),1)))</f>
        <v>0.2</v>
      </c>
      <c r="V99" s="22">
        <f t="shared" si="30"/>
        <v>0.2</v>
      </c>
      <c r="W99" s="22">
        <f>IF('[1]Indicator Data'!AU100="No data","x",ROUND(IF('[1]Indicator Data'!AU100&gt;W$4,10,IF('[1]Indicator Data'!AU100&lt;W$3,0,10-(W$4-'[1]Indicator Data'!AU100)/(W$4-W$3)*10)),1))</f>
        <v>0.2</v>
      </c>
      <c r="X99" s="22" t="str">
        <f>IF('[1]Indicator Data'!AX100="No data","x",ROUND(IF('[1]Indicator Data'!AX100&gt;X$4,10,IF('[1]Indicator Data'!AX100&lt;X$3,0,10-(X$4-'[1]Indicator Data'!AX100)/(X$4-X$3)*10)),1))</f>
        <v>x</v>
      </c>
      <c r="Y99" s="27">
        <f>IF('[1]Indicator Data'!AY100="No data","x",IF(('[1]Indicator Data'!AY100/'[1]Indicator Data'!CA100)&gt;1,1,IF('[1]Indicator Data'!AY100&gt;'[1]Indicator Data'!AY100,1,'[1]Indicator Data'!AY100/'[1]Indicator Data'!CA100)))</f>
        <v>2.9302131642170575E-7</v>
      </c>
      <c r="Z99" s="22">
        <f t="shared" si="19"/>
        <v>0</v>
      </c>
      <c r="AA99" s="23">
        <f t="shared" si="20"/>
        <v>0.1</v>
      </c>
      <c r="AB99" s="22">
        <f>IF('[1]Indicator Data'!AS100="No data","x",ROUND(IF('[1]Indicator Data'!AS100&gt;AB$4,10,IF('[1]Indicator Data'!AS100&lt;AB$3,0,10-(AB$4-'[1]Indicator Data'!AS100)/(AB$4-AB$3)*10)),1))</f>
        <v>0.6</v>
      </c>
      <c r="AC99" s="22" t="str">
        <f>IF('[1]Indicator Data'!AT100="No data","x",ROUND(IF('[1]Indicator Data'!AT100&gt;AC$4,10,IF('[1]Indicator Data'!AT100&lt;AC$3,0,10-(AC$4-'[1]Indicator Data'!AT100)/(AC$4-AC$3)*10)),1))</f>
        <v>x</v>
      </c>
      <c r="AD99" s="23">
        <f t="shared" si="31"/>
        <v>0.6</v>
      </c>
      <c r="AE99" s="26">
        <f>('[1]Indicator Data'!BD100+'[1]Indicator Data'!BC100*0.5+'[1]Indicator Data'!BB100*0.25)/1000</f>
        <v>2.7522500000000001</v>
      </c>
      <c r="AF99" s="29">
        <f>AE99*1000/'[1]Indicator Data'!CA100</f>
        <v>4.0323395906081982E-4</v>
      </c>
      <c r="AG99" s="23">
        <f t="shared" si="21"/>
        <v>0</v>
      </c>
      <c r="AH99" s="22">
        <f>IF('[1]Indicator Data'!BH100="No data","x",ROUND(IF('[1]Indicator Data'!BH100&lt;$AH$3,10,IF('[1]Indicator Data'!BH100&gt;$AH$4,0,($AH$4-'[1]Indicator Data'!BH100)/($AH$4-$AH$3)*10)),1))</f>
        <v>4.0999999999999996</v>
      </c>
      <c r="AI99" s="22">
        <f>IF('[1]Indicator Data'!BI100="No data","x",ROUND(IF('[1]Indicator Data'!BI100&gt;$AI$4,10,IF('[1]Indicator Data'!BI100&lt;$AI$3,0,10-($AI$4-'[1]Indicator Data'!BI100)/($AI$4-$AI$3)*10)),1))</f>
        <v>1.4</v>
      </c>
      <c r="AJ99" s="23">
        <f t="shared" si="22"/>
        <v>2.8</v>
      </c>
      <c r="AK99" s="28">
        <f t="shared" si="23"/>
        <v>0.9</v>
      </c>
      <c r="AL99" s="30">
        <f t="shared" si="24"/>
        <v>7.7</v>
      </c>
    </row>
    <row r="100" spans="1:38" s="19" customFormat="1" x14ac:dyDescent="0.3">
      <c r="A100" s="20" t="str">
        <f>'[1]Indicator Data'!A101</f>
        <v>Lesotho</v>
      </c>
      <c r="B100" s="21">
        <f>ROUND(IF('[1]Indicator Data'!AL101="No data",IF((0.1022*LN('[1]Indicator Data'!BZ101)-0.1711)&gt;B$4,0,IF((0.1022*LN('[1]Indicator Data'!BZ101)-0.1711)&lt;B$3,10,(B$4-(0.1022*LN('[1]Indicator Data'!BZ101)-0.1711))/(B$4-B$3)*10)),IF('[1]Indicator Data'!AL101&gt;B$4,0,IF('[1]Indicator Data'!AL101&lt;B$3,10,(B$4-'[1]Indicator Data'!AL101)/(B$4-B$3)*10))),1)</f>
        <v>7.5</v>
      </c>
      <c r="C100" s="22">
        <f>IF('[1]Indicator Data'!AM101="No data","x",ROUND((IF(LOG('[1]Indicator Data'!AM101*1000)&gt;C$4,10,IF(LOG('[1]Indicator Data'!AM101*1000)&lt;C$3,0,10-(C$4-LOG('[1]Indicator Data'!AM101*1000))/(C$4-C$3)*10))),1))</f>
        <v>7.1</v>
      </c>
      <c r="D100" s="23">
        <f t="shared" si="25"/>
        <v>7.3</v>
      </c>
      <c r="E100" s="22">
        <f>IF('[1]Indicator Data'!AZ101="No data","x",ROUND(IF('[1]Indicator Data'!AZ101&gt;E$4,10,IF('[1]Indicator Data'!AZ101&lt;E$3,0,10-(E$4-'[1]Indicator Data'!AZ101)/(E$4-E$3)*10)),1))</f>
        <v>7.4</v>
      </c>
      <c r="F100" s="22">
        <f>IF('[1]Indicator Data'!BA101="No data","x",ROUND(IF('[1]Indicator Data'!BA101&gt;F$4,10,IF('[1]Indicator Data'!BA101&lt;F$3,0,10-(F$4-'[1]Indicator Data'!BA101)/(F$4-F$3)*10)),1))</f>
        <v>5</v>
      </c>
      <c r="G100" s="23">
        <f t="shared" si="26"/>
        <v>6.2</v>
      </c>
      <c r="H100" s="24">
        <f>SUM(IF('[1]Indicator Data'!AN101=0,0,'[1]Indicator Data'!AN101),SUM('[1]Indicator Data'!AO101:AP101))</f>
        <v>187.93864500000001</v>
      </c>
      <c r="I100" s="24">
        <f>H100/'[1]Indicator Data'!CA101*1000000</f>
        <v>87.729475803967034</v>
      </c>
      <c r="J100" s="22">
        <f t="shared" si="16"/>
        <v>1.8</v>
      </c>
      <c r="K100" s="22">
        <f>IF('[1]Indicator Data'!AQ101="No data","x",ROUND(IF('[1]Indicator Data'!AQ101&gt;K$4,10,IF('[1]Indicator Data'!AQ101&lt;K$3,0,10-(K$4-'[1]Indicator Data'!AQ101)/(K$4-K$3)*10)),1))</f>
        <v>3.6</v>
      </c>
      <c r="L100" s="22">
        <f>IF('[1]Indicator Data'!AR101="No data","x",IF('[1]Indicator Data'!AR101=0,0,ROUND(IF('[1]Indicator Data'!AR101&gt;L$4,10,IF('[1]Indicator Data'!AR101&lt;L$3,0,10-(L$4-'[1]Indicator Data'!AR101)/(L$4-L$3)*10)),1)))</f>
        <v>7.7</v>
      </c>
      <c r="M100" s="23">
        <f t="shared" si="27"/>
        <v>4.4000000000000004</v>
      </c>
      <c r="N100" s="25">
        <f t="shared" si="28"/>
        <v>6.3</v>
      </c>
      <c r="O100" s="26">
        <f>IF(AND('[1]Indicator Data'!BE101="No data",'[1]Indicator Data'!BF101="No data"),0,SUM('[1]Indicator Data'!BE101:BG101)/1000)</f>
        <v>0.46</v>
      </c>
      <c r="P100" s="22">
        <f t="shared" si="17"/>
        <v>0</v>
      </c>
      <c r="Q100" s="27">
        <f>O100*1000/'[1]Indicator Data'!CA101</f>
        <v>2.1472730565778444E-4</v>
      </c>
      <c r="R100" s="22">
        <f t="shared" si="18"/>
        <v>2.2000000000000002</v>
      </c>
      <c r="S100" s="28">
        <f t="shared" si="29"/>
        <v>1.1000000000000001</v>
      </c>
      <c r="T100" s="22">
        <f>IF('[1]Indicator Data'!AV101="No data","x",ROUND(IF('[1]Indicator Data'!AV101&gt;T$4,10,IF('[1]Indicator Data'!AV101&lt;T$3,0,10-(T$4-'[1]Indicator Data'!AV101)/(T$4-T$3)*10)),1))</f>
        <v>10</v>
      </c>
      <c r="U100" s="22">
        <f>IF('[1]Indicator Data'!AW101="No data","x",IF('[1]Indicator Data'!AW101=0,0,ROUND(IF('[1]Indicator Data'!AW101&gt;U$4,10,IF('[1]Indicator Data'!AW101&lt;U$3,0,10-(U$4-'[1]Indicator Data'!AW101)/(U$4-U$3)*10)),1)))</f>
        <v>10</v>
      </c>
      <c r="V100" s="22">
        <f t="shared" si="30"/>
        <v>10</v>
      </c>
      <c r="W100" s="22">
        <f>IF('[1]Indicator Data'!AU101="No data","x",ROUND(IF('[1]Indicator Data'!AU101&gt;W$4,10,IF('[1]Indicator Data'!AU101&lt;W$3,0,10-(W$4-'[1]Indicator Data'!AU101)/(W$4-W$3)*10)),1))</f>
        <v>10</v>
      </c>
      <c r="X100" s="22" t="str">
        <f>IF('[1]Indicator Data'!AX101="No data","x",ROUND(IF('[1]Indicator Data'!AX101&gt;X$4,10,IF('[1]Indicator Data'!AX101&lt;X$3,0,10-(X$4-'[1]Indicator Data'!AX101)/(X$4-X$3)*10)),1))</f>
        <v>x</v>
      </c>
      <c r="Y100" s="27">
        <f>IF('[1]Indicator Data'!AY101="No data","x",IF(('[1]Indicator Data'!AY101/'[1]Indicator Data'!CA101)&gt;1,1,IF('[1]Indicator Data'!AY101&gt;'[1]Indicator Data'!AY101,1,'[1]Indicator Data'!AY101/'[1]Indicator Data'!CA101)))</f>
        <v>0.17847386768690146</v>
      </c>
      <c r="Z100" s="22">
        <f t="shared" si="19"/>
        <v>2</v>
      </c>
      <c r="AA100" s="23">
        <f t="shared" si="20"/>
        <v>7.3</v>
      </c>
      <c r="AB100" s="22">
        <f>IF('[1]Indicator Data'!AS101="No data","x",ROUND(IF('[1]Indicator Data'!AS101&gt;AB$4,10,IF('[1]Indicator Data'!AS101&lt;AB$3,0,10-(AB$4-'[1]Indicator Data'!AS101)/(AB$4-AB$3)*10)),1))</f>
        <v>6.6</v>
      </c>
      <c r="AC100" s="22">
        <f>IF('[1]Indicator Data'!AT101="No data","x",ROUND(IF('[1]Indicator Data'!AT101&gt;AC$4,10,IF('[1]Indicator Data'!AT101&lt;AC$3,0,10-(AC$4-'[1]Indicator Data'!AT101)/(AC$4-AC$3)*10)),1))</f>
        <v>2.2999999999999998</v>
      </c>
      <c r="AD100" s="23">
        <f t="shared" si="31"/>
        <v>4.5</v>
      </c>
      <c r="AE100" s="26">
        <f>('[1]Indicator Data'!BD101+'[1]Indicator Data'!BC101*0.5+'[1]Indicator Data'!BB101*0.25)/1000</f>
        <v>491.25</v>
      </c>
      <c r="AF100" s="29">
        <f>AE100*1000/'[1]Indicator Data'!CA101</f>
        <v>0.22931475848779695</v>
      </c>
      <c r="AG100" s="23">
        <f t="shared" si="21"/>
        <v>10</v>
      </c>
      <c r="AH100" s="22">
        <f>IF('[1]Indicator Data'!BH101="No data","x",ROUND(IF('[1]Indicator Data'!BH101&lt;$AH$3,10,IF('[1]Indicator Data'!BH101&gt;$AH$4,0,($AH$4-'[1]Indicator Data'!BH101)/($AH$4-$AH$3)*10)),1))</f>
        <v>6.7</v>
      </c>
      <c r="AI100" s="22">
        <f>IF('[1]Indicator Data'!BI101="No data","x",ROUND(IF('[1]Indicator Data'!BI101&gt;$AI$4,10,IF('[1]Indicator Data'!BI101&lt;$AI$3,0,10-($AI$4-'[1]Indicator Data'!BI101)/($AI$4-$AI$3)*10)),1))</f>
        <v>6.2</v>
      </c>
      <c r="AJ100" s="23">
        <f t="shared" si="22"/>
        <v>6.5</v>
      </c>
      <c r="AK100" s="28">
        <f t="shared" si="23"/>
        <v>7.7</v>
      </c>
      <c r="AL100" s="30">
        <f t="shared" si="24"/>
        <v>5.3</v>
      </c>
    </row>
    <row r="101" spans="1:38" s="19" customFormat="1" x14ac:dyDescent="0.3">
      <c r="A101" s="20" t="str">
        <f>'[1]Indicator Data'!A102</f>
        <v>Liberia</v>
      </c>
      <c r="B101" s="21">
        <f>ROUND(IF('[1]Indicator Data'!AL102="No data",IF((0.1022*LN('[1]Indicator Data'!BZ102)-0.1711)&gt;B$4,0,IF((0.1022*LN('[1]Indicator Data'!BZ102)-0.1711)&lt;B$3,10,(B$4-(0.1022*LN('[1]Indicator Data'!BZ102)-0.1711))/(B$4-B$3)*10)),IF('[1]Indicator Data'!AL102&gt;B$4,0,IF('[1]Indicator Data'!AL102&lt;B$3,10,(B$4-'[1]Indicator Data'!AL102)/(B$4-B$3)*10))),1)</f>
        <v>8.4</v>
      </c>
      <c r="C101" s="22">
        <f>IF('[1]Indicator Data'!AM102="No data","x",ROUND((IF(LOG('[1]Indicator Data'!AM102*1000)&gt;C$4,10,IF(LOG('[1]Indicator Data'!AM102*1000)&lt;C$3,0,10-(C$4-LOG('[1]Indicator Data'!AM102*1000))/(C$4-C$3)*10))),1))</f>
        <v>9.3000000000000007</v>
      </c>
      <c r="D101" s="23">
        <f t="shared" si="25"/>
        <v>8.9</v>
      </c>
      <c r="E101" s="22">
        <f>IF('[1]Indicator Data'!AZ102="No data","x",ROUND(IF('[1]Indicator Data'!AZ102&gt;E$4,10,IF('[1]Indicator Data'!AZ102&lt;E$3,0,10-(E$4-'[1]Indicator Data'!AZ102)/(E$4-E$3)*10)),1))</f>
        <v>8.6999999999999993</v>
      </c>
      <c r="F101" s="22">
        <f>IF('[1]Indicator Data'!BA102="No data","x",ROUND(IF('[1]Indicator Data'!BA102&gt;F$4,10,IF('[1]Indicator Data'!BA102&lt;F$3,0,10-(F$4-'[1]Indicator Data'!BA102)/(F$4-F$3)*10)),1))</f>
        <v>2.6</v>
      </c>
      <c r="G101" s="23">
        <f t="shared" si="26"/>
        <v>5.7</v>
      </c>
      <c r="H101" s="24">
        <f>SUM(IF('[1]Indicator Data'!AN102=0,0,'[1]Indicator Data'!AN102),SUM('[1]Indicator Data'!AO102:AP102))</f>
        <v>682.00584500000002</v>
      </c>
      <c r="I101" s="24">
        <f>H101/'[1]Indicator Data'!CA102*1000000</f>
        <v>134.84567025533659</v>
      </c>
      <c r="J101" s="22">
        <f t="shared" si="16"/>
        <v>2.7</v>
      </c>
      <c r="K101" s="22">
        <f>IF('[1]Indicator Data'!AQ102="No data","x",ROUND(IF('[1]Indicator Data'!AQ102&gt;K$4,10,IF('[1]Indicator Data'!AQ102&lt;K$3,0,10-(K$4-'[1]Indicator Data'!AQ102)/(K$4-K$3)*10)),1))</f>
        <v>10</v>
      </c>
      <c r="L101" s="22">
        <f>IF('[1]Indicator Data'!AR102="No data","x",IF('[1]Indicator Data'!AR102=0,0,ROUND(IF('[1]Indicator Data'!AR102&gt;L$4,10,IF('[1]Indicator Data'!AR102&lt;L$3,0,10-(L$4-'[1]Indicator Data'!AR102)/(L$4-L$3)*10)),1)))</f>
        <v>3.8</v>
      </c>
      <c r="M101" s="23">
        <f t="shared" si="27"/>
        <v>5.5</v>
      </c>
      <c r="N101" s="25">
        <f t="shared" si="28"/>
        <v>7.3</v>
      </c>
      <c r="O101" s="26">
        <f>IF(AND('[1]Indicator Data'!BE102="No data",'[1]Indicator Data'!BF102="No data"),0,SUM('[1]Indicator Data'!BE102:BG102)/1000)</f>
        <v>18.907</v>
      </c>
      <c r="P101" s="22">
        <f t="shared" si="17"/>
        <v>4.3</v>
      </c>
      <c r="Q101" s="27">
        <f>O101*1000/'[1]Indicator Data'!CA102</f>
        <v>3.7382774740261191E-3</v>
      </c>
      <c r="R101" s="22">
        <f t="shared" si="18"/>
        <v>4.4000000000000004</v>
      </c>
      <c r="S101" s="28">
        <f t="shared" si="29"/>
        <v>4.4000000000000004</v>
      </c>
      <c r="T101" s="22">
        <f>IF('[1]Indicator Data'!AV102="No data","x",ROUND(IF('[1]Indicator Data'!AV102&gt;T$4,10,IF('[1]Indicator Data'!AV102&lt;T$3,0,10-(T$4-'[1]Indicator Data'!AV102)/(T$4-T$3)*10)),1))</f>
        <v>3</v>
      </c>
      <c r="U101" s="22">
        <f>IF('[1]Indicator Data'!AW102="No data","x",IF('[1]Indicator Data'!AW102=0,0,ROUND(IF('[1]Indicator Data'!AW102&gt;U$4,10,IF('[1]Indicator Data'!AW102&lt;U$3,0,10-(U$4-'[1]Indicator Data'!AW102)/(U$4-U$3)*10)),1)))</f>
        <v>2.5</v>
      </c>
      <c r="V101" s="22">
        <f t="shared" si="30"/>
        <v>2.75</v>
      </c>
      <c r="W101" s="22">
        <f>IF('[1]Indicator Data'!AU102="No data","x",ROUND(IF('[1]Indicator Data'!AU102&gt;W$4,10,IF('[1]Indicator Data'!AU102&lt;W$3,0,10-(W$4-'[1]Indicator Data'!AU102)/(W$4-W$3)*10)),1))</f>
        <v>5.6</v>
      </c>
      <c r="X101" s="22">
        <f>IF('[1]Indicator Data'!AX102="No data","x",ROUND(IF('[1]Indicator Data'!AX102&gt;X$4,10,IF('[1]Indicator Data'!AX102&lt;X$3,0,10-(X$4-'[1]Indicator Data'!AX102)/(X$4-X$3)*10)),1))</f>
        <v>9</v>
      </c>
      <c r="Y101" s="27">
        <f>IF('[1]Indicator Data'!AY102="No data","x",IF(('[1]Indicator Data'!AY102/'[1]Indicator Data'!CA102)&gt;1,1,IF('[1]Indicator Data'!AY102&gt;'[1]Indicator Data'!AY102,1,'[1]Indicator Data'!AY102/'[1]Indicator Data'!CA102)))</f>
        <v>0.62784950482207547</v>
      </c>
      <c r="Z101" s="22">
        <f t="shared" si="19"/>
        <v>7</v>
      </c>
      <c r="AA101" s="23">
        <f t="shared" si="20"/>
        <v>6.1</v>
      </c>
      <c r="AB101" s="22">
        <f>IF('[1]Indicator Data'!AS102="No data","x",ROUND(IF('[1]Indicator Data'!AS102&gt;AB$4,10,IF('[1]Indicator Data'!AS102&lt;AB$3,0,10-(AB$4-'[1]Indicator Data'!AS102)/(AB$4-AB$3)*10)),1))</f>
        <v>6.5</v>
      </c>
      <c r="AC101" s="22">
        <f>IF('[1]Indicator Data'!AT102="No data","x",ROUND(IF('[1]Indicator Data'!AT102&gt;AC$4,10,IF('[1]Indicator Data'!AT102&lt;AC$3,0,10-(AC$4-'[1]Indicator Data'!AT102)/(AC$4-AC$3)*10)),1))</f>
        <v>3</v>
      </c>
      <c r="AD101" s="23">
        <f t="shared" si="31"/>
        <v>4.8</v>
      </c>
      <c r="AE101" s="26">
        <f>('[1]Indicator Data'!BD102+'[1]Indicator Data'!BC102*0.5+'[1]Indicator Data'!BB102*0.25)/1000</f>
        <v>0</v>
      </c>
      <c r="AF101" s="29">
        <f>AE101*1000/'[1]Indicator Data'!CA102</f>
        <v>0</v>
      </c>
      <c r="AG101" s="23">
        <f t="shared" si="21"/>
        <v>0</v>
      </c>
      <c r="AH101" s="22">
        <f>IF('[1]Indicator Data'!BH102="No data","x",ROUND(IF('[1]Indicator Data'!BH102&lt;$AH$3,10,IF('[1]Indicator Data'!BH102&gt;$AH$4,0,($AH$4-'[1]Indicator Data'!BH102)/($AH$4-$AH$3)*10)),1))</f>
        <v>7.1</v>
      </c>
      <c r="AI101" s="22">
        <f>IF('[1]Indicator Data'!BI102="No data","x",ROUND(IF('[1]Indicator Data'!BI102&gt;$AI$4,10,IF('[1]Indicator Data'!BI102&lt;$AI$3,0,10-($AI$4-'[1]Indicator Data'!BI102)/($AI$4-$AI$3)*10)),1))</f>
        <v>10</v>
      </c>
      <c r="AJ101" s="23">
        <f t="shared" si="22"/>
        <v>8.6</v>
      </c>
      <c r="AK101" s="28">
        <f t="shared" si="23"/>
        <v>5.7</v>
      </c>
      <c r="AL101" s="30">
        <f t="shared" si="24"/>
        <v>5.0999999999999996</v>
      </c>
    </row>
    <row r="102" spans="1:38" s="19" customFormat="1" x14ac:dyDescent="0.3">
      <c r="A102" s="20" t="str">
        <f>'[1]Indicator Data'!A103</f>
        <v>Libya</v>
      </c>
      <c r="B102" s="21">
        <f>ROUND(IF('[1]Indicator Data'!AL103="No data",IF((0.1022*LN('[1]Indicator Data'!BZ103)-0.1711)&gt;B$4,0,IF((0.1022*LN('[1]Indicator Data'!BZ103)-0.1711)&lt;B$3,10,(B$4-(0.1022*LN('[1]Indicator Data'!BZ103)-0.1711))/(B$4-B$3)*10)),IF('[1]Indicator Data'!AL103&gt;B$4,0,IF('[1]Indicator Data'!AL103&lt;B$3,10,(B$4-'[1]Indicator Data'!AL103)/(B$4-B$3)*10))),1)</f>
        <v>3.5</v>
      </c>
      <c r="C102" s="22">
        <f>IF('[1]Indicator Data'!AM103="No data","x",ROUND((IF(LOG('[1]Indicator Data'!AM103*1000)&gt;C$4,10,IF(LOG('[1]Indicator Data'!AM103*1000)&lt;C$3,0,10-(C$4-LOG('[1]Indicator Data'!AM103*1000))/(C$4-C$3)*10))),1))</f>
        <v>3.2</v>
      </c>
      <c r="D102" s="23">
        <f t="shared" si="25"/>
        <v>3.4</v>
      </c>
      <c r="E102" s="22">
        <f>IF('[1]Indicator Data'!AZ103="No data","x",ROUND(IF('[1]Indicator Data'!AZ103&gt;E$4,10,IF('[1]Indicator Data'!AZ103&lt;E$3,0,10-(E$4-'[1]Indicator Data'!AZ103)/(E$4-E$3)*10)),1))</f>
        <v>3.4</v>
      </c>
      <c r="F102" s="22" t="str">
        <f>IF('[1]Indicator Data'!BA103="No data","x",ROUND(IF('[1]Indicator Data'!BA103&gt;F$4,10,IF('[1]Indicator Data'!BA103&lt;F$3,0,10-(F$4-'[1]Indicator Data'!BA103)/(F$4-F$3)*10)),1))</f>
        <v>x</v>
      </c>
      <c r="G102" s="23">
        <f t="shared" si="26"/>
        <v>3.4</v>
      </c>
      <c r="H102" s="24">
        <f>SUM(IF('[1]Indicator Data'!AN103=0,0,'[1]Indicator Data'!AN103),SUM('[1]Indicator Data'!AO103:AP103))</f>
        <v>856.92367899999999</v>
      </c>
      <c r="I102" s="24">
        <f>H102/'[1]Indicator Data'!CA103*1000000</f>
        <v>124.71079711850197</v>
      </c>
      <c r="J102" s="22">
        <f t="shared" si="16"/>
        <v>2.5</v>
      </c>
      <c r="K102" s="22">
        <f>IF('[1]Indicator Data'!AQ103="No data","x",ROUND(IF('[1]Indicator Data'!AQ103&gt;K$4,10,IF('[1]Indicator Data'!AQ103&lt;K$3,0,10-(K$4-'[1]Indicator Data'!AQ103)/(K$4-K$3)*10)),1))</f>
        <v>0.4</v>
      </c>
      <c r="L102" s="22">
        <f>IF('[1]Indicator Data'!AR103="No data","x",IF('[1]Indicator Data'!AR103=0,0,ROUND(IF('[1]Indicator Data'!AR103&gt;L$4,10,IF('[1]Indicator Data'!AR103&lt;L$3,0,10-(L$4-'[1]Indicator Data'!AR103)/(L$4-L$3)*10)),1)))</f>
        <v>0</v>
      </c>
      <c r="M102" s="23">
        <f t="shared" si="27"/>
        <v>1</v>
      </c>
      <c r="N102" s="25">
        <f t="shared" si="28"/>
        <v>2.8</v>
      </c>
      <c r="O102" s="26">
        <f>IF(AND('[1]Indicator Data'!BE103="No data",'[1]Indicator Data'!BF103="No data"),0,SUM('[1]Indicator Data'!BE103:BG103)/1000)</f>
        <v>269.22699999999998</v>
      </c>
      <c r="P102" s="22">
        <f t="shared" si="17"/>
        <v>8.1</v>
      </c>
      <c r="Q102" s="27">
        <f>O102*1000/'[1]Indicator Data'!CA103</f>
        <v>3.9181451742592036E-2</v>
      </c>
      <c r="R102" s="22">
        <f t="shared" si="18"/>
        <v>7.9</v>
      </c>
      <c r="S102" s="28">
        <f t="shared" si="29"/>
        <v>8</v>
      </c>
      <c r="T102" s="22">
        <f>IF('[1]Indicator Data'!AV103="No data","x",ROUND(IF('[1]Indicator Data'!AV103&gt;T$4,10,IF('[1]Indicator Data'!AV103&lt;T$3,0,10-(T$4-'[1]Indicator Data'!AV103)/(T$4-T$3)*10)),1))</f>
        <v>0.4</v>
      </c>
      <c r="U102" s="22">
        <f>IF('[1]Indicator Data'!AW103="No data","x",IF('[1]Indicator Data'!AW103=0,0,ROUND(IF('[1]Indicator Data'!AW103&gt;U$4,10,IF('[1]Indicator Data'!AW103&lt;U$3,0,10-(U$4-'[1]Indicator Data'!AW103)/(U$4-U$3)*10)),1)))</f>
        <v>0.3</v>
      </c>
      <c r="V102" s="22">
        <f t="shared" si="30"/>
        <v>0.35</v>
      </c>
      <c r="W102" s="22">
        <f>IF('[1]Indicator Data'!AU103="No data","x",ROUND(IF('[1]Indicator Data'!AU103&gt;W$4,10,IF('[1]Indicator Data'!AU103&lt;W$3,0,10-(W$4-'[1]Indicator Data'!AU103)/(W$4-W$3)*10)),1))</f>
        <v>1.1000000000000001</v>
      </c>
      <c r="X102" s="22" t="str">
        <f>IF('[1]Indicator Data'!AX103="No data","x",ROUND(IF('[1]Indicator Data'!AX103&gt;X$4,10,IF('[1]Indicator Data'!AX103&lt;X$3,0,10-(X$4-'[1]Indicator Data'!AX103)/(X$4-X$3)*10)),1))</f>
        <v>x</v>
      </c>
      <c r="Y102" s="27">
        <f>IF('[1]Indicator Data'!AY103="No data","x",IF(('[1]Indicator Data'!AY103/'[1]Indicator Data'!CA103)&gt;1,1,IF('[1]Indicator Data'!AY103&gt;'[1]Indicator Data'!AY103,1,'[1]Indicator Data'!AY103/'[1]Indicator Data'!CA103)))</f>
        <v>9.8584151702584976E-4</v>
      </c>
      <c r="Z102" s="22">
        <f t="shared" si="19"/>
        <v>0</v>
      </c>
      <c r="AA102" s="23">
        <f t="shared" si="20"/>
        <v>0.5</v>
      </c>
      <c r="AB102" s="22">
        <f>IF('[1]Indicator Data'!AS103="No data","x",ROUND(IF('[1]Indicator Data'!AS103&gt;AB$4,10,IF('[1]Indicator Data'!AS103&lt;AB$3,0,10-(AB$4-'[1]Indicator Data'!AS103)/(AB$4-AB$3)*10)),1))</f>
        <v>0.9</v>
      </c>
      <c r="AC102" s="22">
        <f>IF('[1]Indicator Data'!AT103="No data","x",ROUND(IF('[1]Indicator Data'!AT103&gt;AC$4,10,IF('[1]Indicator Data'!AT103&lt;AC$3,0,10-(AC$4-'[1]Indicator Data'!AT103)/(AC$4-AC$3)*10)),1))</f>
        <v>2.6</v>
      </c>
      <c r="AD102" s="23">
        <f t="shared" si="31"/>
        <v>1.8</v>
      </c>
      <c r="AE102" s="26">
        <f>('[1]Indicator Data'!BD103+'[1]Indicator Data'!BC103*0.5+'[1]Indicator Data'!BB103*0.25)/1000</f>
        <v>5.0075000000000003</v>
      </c>
      <c r="AF102" s="29">
        <f>AE102*1000/'[1]Indicator Data'!CA103</f>
        <v>7.2875721826202284E-4</v>
      </c>
      <c r="AG102" s="23">
        <f t="shared" si="21"/>
        <v>0.1</v>
      </c>
      <c r="AH102" s="22">
        <f>IF('[1]Indicator Data'!BH103="No data","x",ROUND(IF('[1]Indicator Data'!BH103&lt;$AH$3,10,IF('[1]Indicator Data'!BH103&gt;$AH$4,0,($AH$4-'[1]Indicator Data'!BH103)/($AH$4-$AH$3)*10)),1))</f>
        <v>2</v>
      </c>
      <c r="AI102" s="22">
        <f>IF('[1]Indicator Data'!BI103="No data","x",ROUND(IF('[1]Indicator Data'!BI103&gt;$AI$4,10,IF('[1]Indicator Data'!BI103&lt;$AI$3,0,10-($AI$4-'[1]Indicator Data'!BI103)/($AI$4-$AI$3)*10)),1))</f>
        <v>0.5</v>
      </c>
      <c r="AJ102" s="23">
        <f t="shared" si="22"/>
        <v>1.3</v>
      </c>
      <c r="AK102" s="28">
        <f t="shared" si="23"/>
        <v>0.9</v>
      </c>
      <c r="AL102" s="30">
        <f t="shared" si="24"/>
        <v>5.5</v>
      </c>
    </row>
    <row r="103" spans="1:38" s="19" customFormat="1" x14ac:dyDescent="0.3">
      <c r="A103" s="20" t="str">
        <f>'[1]Indicator Data'!A104</f>
        <v>Liechtenstein</v>
      </c>
      <c r="B103" s="21">
        <f>ROUND(IF('[1]Indicator Data'!AL104="No data",IF((0.1022*LN('[1]Indicator Data'!BZ104)-0.1711)&gt;B$4,0,IF((0.1022*LN('[1]Indicator Data'!BZ104)-0.1711)&lt;B$3,10,(B$4-(0.1022*LN('[1]Indicator Data'!BZ104)-0.1711))/(B$4-B$3)*10)),IF('[1]Indicator Data'!AL104&gt;B$4,0,IF('[1]Indicator Data'!AL104&lt;B$3,10,(B$4-'[1]Indicator Data'!AL104)/(B$4-B$3)*10))),1)</f>
        <v>0</v>
      </c>
      <c r="C103" s="22" t="str">
        <f>IF('[1]Indicator Data'!AM104="No data","x",ROUND((IF(LOG('[1]Indicator Data'!AM104*1000)&gt;C$4,10,IF(LOG('[1]Indicator Data'!AM104*1000)&lt;C$3,0,10-(C$4-LOG('[1]Indicator Data'!AM104*1000))/(C$4-C$3)*10))),1))</f>
        <v>x</v>
      </c>
      <c r="D103" s="23">
        <f t="shared" si="25"/>
        <v>0</v>
      </c>
      <c r="E103" s="22" t="str">
        <f>IF('[1]Indicator Data'!AZ104="No data","x",ROUND(IF('[1]Indicator Data'!AZ104&gt;E$4,10,IF('[1]Indicator Data'!AZ104&lt;E$3,0,10-(E$4-'[1]Indicator Data'!AZ104)/(E$4-E$3)*10)),1))</f>
        <v>x</v>
      </c>
      <c r="F103" s="22" t="str">
        <f>IF('[1]Indicator Data'!BA104="No data","x",ROUND(IF('[1]Indicator Data'!BA104&gt;F$4,10,IF('[1]Indicator Data'!BA104&lt;F$3,0,10-(F$4-'[1]Indicator Data'!BA104)/(F$4-F$3)*10)),1))</f>
        <v>x</v>
      </c>
      <c r="G103" s="23" t="str">
        <f t="shared" si="26"/>
        <v>x</v>
      </c>
      <c r="H103" s="24">
        <f>SUM(IF('[1]Indicator Data'!AN104=0,0,'[1]Indicator Data'!AN104),SUM('[1]Indicator Data'!AO104:AP104))</f>
        <v>0</v>
      </c>
      <c r="I103" s="24">
        <f>H103/'[1]Indicator Data'!CA104*1000000</f>
        <v>0</v>
      </c>
      <c r="J103" s="22">
        <f t="shared" si="16"/>
        <v>0</v>
      </c>
      <c r="K103" s="22" t="str">
        <f>IF('[1]Indicator Data'!AQ104="No data","x",ROUND(IF('[1]Indicator Data'!AQ104&gt;K$4,10,IF('[1]Indicator Data'!AQ104&lt;K$3,0,10-(K$4-'[1]Indicator Data'!AQ104)/(K$4-K$3)*10)),1))</f>
        <v>x</v>
      </c>
      <c r="L103" s="22" t="str">
        <f>IF('[1]Indicator Data'!AR104="No data","x",IF('[1]Indicator Data'!AR104=0,0,ROUND(IF('[1]Indicator Data'!AR104&gt;L$4,10,IF('[1]Indicator Data'!AR104&lt;L$3,0,10-(L$4-'[1]Indicator Data'!AR104)/(L$4-L$3)*10)),1)))</f>
        <v>x</v>
      </c>
      <c r="M103" s="23">
        <f t="shared" si="27"/>
        <v>0</v>
      </c>
      <c r="N103" s="25">
        <f t="shared" si="28"/>
        <v>0</v>
      </c>
      <c r="O103" s="26">
        <f>IF(AND('[1]Indicator Data'!BE104="No data",'[1]Indicator Data'!BF104="No data"),0,SUM('[1]Indicator Data'!BE104:BG104)/1000)</f>
        <v>0.17399999999999999</v>
      </c>
      <c r="P103" s="22">
        <f t="shared" si="17"/>
        <v>0</v>
      </c>
      <c r="Q103" s="27">
        <f>O103*1000/'[1]Indicator Data'!CA104</f>
        <v>4.5624983611715656E-3</v>
      </c>
      <c r="R103" s="22">
        <f t="shared" si="18"/>
        <v>4.5999999999999996</v>
      </c>
      <c r="S103" s="28">
        <f t="shared" si="29"/>
        <v>2.2999999999999998</v>
      </c>
      <c r="T103" s="22" t="str">
        <f>IF('[1]Indicator Data'!AV104="No data","x",ROUND(IF('[1]Indicator Data'!AV104&gt;T$4,10,IF('[1]Indicator Data'!AV104&lt;T$3,0,10-(T$4-'[1]Indicator Data'!AV104)/(T$4-T$3)*10)),1))</f>
        <v>x</v>
      </c>
      <c r="U103" s="22" t="str">
        <f>IF('[1]Indicator Data'!AW104="No data","x",IF('[1]Indicator Data'!AW104=0,0,ROUND(IF('[1]Indicator Data'!AW104&gt;U$4,10,IF('[1]Indicator Data'!AW104&lt;U$3,0,10-(U$4-'[1]Indicator Data'!AW104)/(U$4-U$3)*10)),1)))</f>
        <v>x</v>
      </c>
      <c r="V103" s="22" t="str">
        <f t="shared" si="30"/>
        <v>x</v>
      </c>
      <c r="W103" s="22" t="str">
        <f>IF('[1]Indicator Data'!AU104="No data","x",ROUND(IF('[1]Indicator Data'!AU104&gt;W$4,10,IF('[1]Indicator Data'!AU104&lt;W$3,0,10-(W$4-'[1]Indicator Data'!AU104)/(W$4-W$3)*10)),1))</f>
        <v>x</v>
      </c>
      <c r="X103" s="22" t="str">
        <f>IF('[1]Indicator Data'!AX104="No data","x",ROUND(IF('[1]Indicator Data'!AX104&gt;X$4,10,IF('[1]Indicator Data'!AX104&lt;X$3,0,10-(X$4-'[1]Indicator Data'!AX104)/(X$4-X$3)*10)),1))</f>
        <v>x</v>
      </c>
      <c r="Y103" s="27" t="str">
        <f>IF('[1]Indicator Data'!AY104="No data","x",IF(('[1]Indicator Data'!AY104/'[1]Indicator Data'!CA104)&gt;1,1,IF('[1]Indicator Data'!AY104&gt;'[1]Indicator Data'!AY104,1,'[1]Indicator Data'!AY104/'[1]Indicator Data'!CA104)))</f>
        <v>x</v>
      </c>
      <c r="Z103" s="22" t="str">
        <f t="shared" si="19"/>
        <v>x</v>
      </c>
      <c r="AA103" s="23" t="str">
        <f t="shared" si="20"/>
        <v>x</v>
      </c>
      <c r="AB103" s="22" t="str">
        <f>IF('[1]Indicator Data'!AS104="No data","x",ROUND(IF('[1]Indicator Data'!AS104&gt;AB$4,10,IF('[1]Indicator Data'!AS104&lt;AB$3,0,10-(AB$4-'[1]Indicator Data'!AS104)/(AB$4-AB$3)*10)),1))</f>
        <v>x</v>
      </c>
      <c r="AC103" s="22" t="str">
        <f>IF('[1]Indicator Data'!AT104="No data","x",ROUND(IF('[1]Indicator Data'!AT104&gt;AC$4,10,IF('[1]Indicator Data'!AT104&lt;AC$3,0,10-(AC$4-'[1]Indicator Data'!AT104)/(AC$4-AC$3)*10)),1))</f>
        <v>x</v>
      </c>
      <c r="AD103" s="23" t="str">
        <f t="shared" si="31"/>
        <v>x</v>
      </c>
      <c r="AE103" s="26">
        <f>('[1]Indicator Data'!BD104+'[1]Indicator Data'!BC104*0.5+'[1]Indicator Data'!BB104*0.25)/1000</f>
        <v>0</v>
      </c>
      <c r="AF103" s="29">
        <f>AE103*1000/'[1]Indicator Data'!CA104</f>
        <v>0</v>
      </c>
      <c r="AG103" s="23">
        <f t="shared" si="21"/>
        <v>0</v>
      </c>
      <c r="AH103" s="22">
        <f>IF('[1]Indicator Data'!BH104="No data","x",ROUND(IF('[1]Indicator Data'!BH104&lt;$AH$3,10,IF('[1]Indicator Data'!BH104&gt;$AH$4,0,($AH$4-'[1]Indicator Data'!BH104)/($AH$4-$AH$3)*10)),1))</f>
        <v>1.3</v>
      </c>
      <c r="AI103" s="22">
        <f>IF('[1]Indicator Data'!BI104="No data","x",ROUND(IF('[1]Indicator Data'!BI104&gt;$AI$4,10,IF('[1]Indicator Data'!BI104&lt;$AI$3,0,10-($AI$4-'[1]Indicator Data'!BI104)/($AI$4-$AI$3)*10)),1))</f>
        <v>0</v>
      </c>
      <c r="AJ103" s="23">
        <f t="shared" si="22"/>
        <v>0.7</v>
      </c>
      <c r="AK103" s="28">
        <f t="shared" si="23"/>
        <v>0.4</v>
      </c>
      <c r="AL103" s="30">
        <f t="shared" si="24"/>
        <v>1.4</v>
      </c>
    </row>
    <row r="104" spans="1:38" s="19" customFormat="1" x14ac:dyDescent="0.3">
      <c r="A104" s="20" t="str">
        <f>'[1]Indicator Data'!A105</f>
        <v>Lithuania</v>
      </c>
      <c r="B104" s="21">
        <f>ROUND(IF('[1]Indicator Data'!AL105="No data",IF((0.1022*LN('[1]Indicator Data'!BZ105)-0.1711)&gt;B$4,0,IF((0.1022*LN('[1]Indicator Data'!BZ105)-0.1711)&lt;B$3,10,(B$4-(0.1022*LN('[1]Indicator Data'!BZ105)-0.1711))/(B$4-B$3)*10)),IF('[1]Indicator Data'!AL105&gt;B$4,0,IF('[1]Indicator Data'!AL105&lt;B$3,10,(B$4-'[1]Indicator Data'!AL105)/(B$4-B$3)*10))),1)</f>
        <v>0.4</v>
      </c>
      <c r="C104" s="22" t="str">
        <f>IF('[1]Indicator Data'!AM105="No data","x",ROUND((IF(LOG('[1]Indicator Data'!AM105*1000)&gt;C$4,10,IF(LOG('[1]Indicator Data'!AM105*1000)&lt;C$3,0,10-(C$4-LOG('[1]Indicator Data'!AM105*1000))/(C$4-C$3)*10))),1))</f>
        <v>x</v>
      </c>
      <c r="D104" s="23">
        <f t="shared" si="25"/>
        <v>0.4</v>
      </c>
      <c r="E104" s="22">
        <f>IF('[1]Indicator Data'!AZ105="No data","x",ROUND(IF('[1]Indicator Data'!AZ105&gt;E$4,10,IF('[1]Indicator Data'!AZ105&lt;E$3,0,10-(E$4-'[1]Indicator Data'!AZ105)/(E$4-E$3)*10)),1))</f>
        <v>1.7</v>
      </c>
      <c r="F104" s="22">
        <f>IF('[1]Indicator Data'!BA105="No data","x",ROUND(IF('[1]Indicator Data'!BA105&gt;F$4,10,IF('[1]Indicator Data'!BA105&lt;F$3,0,10-(F$4-'[1]Indicator Data'!BA105)/(F$4-F$3)*10)),1))</f>
        <v>2.7</v>
      </c>
      <c r="G104" s="23">
        <f t="shared" si="26"/>
        <v>2.2000000000000002</v>
      </c>
      <c r="H104" s="24">
        <f>SUM(IF('[1]Indicator Data'!AN105=0,0,'[1]Indicator Data'!AN105),SUM('[1]Indicator Data'!AO105:AP105))</f>
        <v>0</v>
      </c>
      <c r="I104" s="24">
        <f>H104/'[1]Indicator Data'!CA105*1000000</f>
        <v>0</v>
      </c>
      <c r="J104" s="22">
        <f t="shared" si="16"/>
        <v>0</v>
      </c>
      <c r="K104" s="22" t="str">
        <f>IF('[1]Indicator Data'!AQ105="No data","x",ROUND(IF('[1]Indicator Data'!AQ105&gt;K$4,10,IF('[1]Indicator Data'!AQ105&lt;K$3,0,10-(K$4-'[1]Indicator Data'!AQ105)/(K$4-K$3)*10)),1))</f>
        <v>x</v>
      </c>
      <c r="L104" s="22">
        <f>IF('[1]Indicator Data'!AR105="No data","x",IF('[1]Indicator Data'!AR105=0,0,ROUND(IF('[1]Indicator Data'!AR105&gt;L$4,10,IF('[1]Indicator Data'!AR105&lt;L$3,0,10-(L$4-'[1]Indicator Data'!AR105)/(L$4-L$3)*10)),1)))</f>
        <v>0.5</v>
      </c>
      <c r="M104" s="23">
        <f t="shared" si="27"/>
        <v>0.3</v>
      </c>
      <c r="N104" s="25">
        <f t="shared" si="28"/>
        <v>0.8</v>
      </c>
      <c r="O104" s="26">
        <f>IF(AND('[1]Indicator Data'!BE105="No data",'[1]Indicator Data'!BF105="No data"),0,SUM('[1]Indicator Data'!BE105:BG105)/1000)</f>
        <v>2.0369999999999999</v>
      </c>
      <c r="P104" s="22">
        <f t="shared" si="17"/>
        <v>1</v>
      </c>
      <c r="Q104" s="27">
        <f>O104*1000/'[1]Indicator Data'!CA105</f>
        <v>7.4826680909572123E-4</v>
      </c>
      <c r="R104" s="22">
        <f t="shared" si="18"/>
        <v>3</v>
      </c>
      <c r="S104" s="28">
        <f t="shared" si="29"/>
        <v>2</v>
      </c>
      <c r="T104" s="22">
        <f>IF('[1]Indicator Data'!AV105="No data","x",ROUND(IF('[1]Indicator Data'!AV105&gt;T$4,10,IF('[1]Indicator Data'!AV105&lt;T$3,0,10-(T$4-'[1]Indicator Data'!AV105)/(T$4-T$3)*10)),1))</f>
        <v>0.4</v>
      </c>
      <c r="U104" s="22">
        <f>IF('[1]Indicator Data'!AW105="No data","x",IF('[1]Indicator Data'!AW105=0,0,ROUND(IF('[1]Indicator Data'!AW105&gt;U$4,10,IF('[1]Indicator Data'!AW105&lt;U$3,0,10-(U$4-'[1]Indicator Data'!AW105)/(U$4-U$3)*10)),1)))</f>
        <v>0.6</v>
      </c>
      <c r="V104" s="22">
        <f t="shared" si="30"/>
        <v>0.5</v>
      </c>
      <c r="W104" s="22">
        <f>IF('[1]Indicator Data'!AU105="No data","x",ROUND(IF('[1]Indicator Data'!AU105&gt;W$4,10,IF('[1]Indicator Data'!AU105&lt;W$3,0,10-(W$4-'[1]Indicator Data'!AU105)/(W$4-W$3)*10)),1))</f>
        <v>0.8</v>
      </c>
      <c r="X104" s="22" t="str">
        <f>IF('[1]Indicator Data'!AX105="No data","x",ROUND(IF('[1]Indicator Data'!AX105&gt;X$4,10,IF('[1]Indicator Data'!AX105&lt;X$3,0,10-(X$4-'[1]Indicator Data'!AX105)/(X$4-X$3)*10)),1))</f>
        <v>x</v>
      </c>
      <c r="Y104" s="27">
        <f>IF('[1]Indicator Data'!AY105="No data","x",IF(('[1]Indicator Data'!AY105/'[1]Indicator Data'!CA105)&gt;1,1,IF('[1]Indicator Data'!AY105&gt;'[1]Indicator Data'!AY105,1,'[1]Indicator Data'!AY105/'[1]Indicator Data'!CA105)))</f>
        <v>1.8734220551733815E-5</v>
      </c>
      <c r="Z104" s="22">
        <f t="shared" si="19"/>
        <v>0</v>
      </c>
      <c r="AA104" s="23">
        <f t="shared" si="20"/>
        <v>0.4</v>
      </c>
      <c r="AB104" s="22">
        <f>IF('[1]Indicator Data'!AS105="No data","x",ROUND(IF('[1]Indicator Data'!AS105&gt;AB$4,10,IF('[1]Indicator Data'!AS105&lt;AB$3,0,10-(AB$4-'[1]Indicator Data'!AS105)/(AB$4-AB$3)*10)),1))</f>
        <v>0.3</v>
      </c>
      <c r="AC104" s="22" t="str">
        <f>IF('[1]Indicator Data'!AT105="No data","x",ROUND(IF('[1]Indicator Data'!AT105&gt;AC$4,10,IF('[1]Indicator Data'!AT105&lt;AC$3,0,10-(AC$4-'[1]Indicator Data'!AT105)/(AC$4-AC$3)*10)),1))</f>
        <v>x</v>
      </c>
      <c r="AD104" s="23">
        <f t="shared" si="31"/>
        <v>0.3</v>
      </c>
      <c r="AE104" s="26">
        <f>('[1]Indicator Data'!BD105+'[1]Indicator Data'!BC105*0.5+'[1]Indicator Data'!BB105*0.25)/1000</f>
        <v>0</v>
      </c>
      <c r="AF104" s="29">
        <f>AE104*1000/'[1]Indicator Data'!CA105</f>
        <v>0</v>
      </c>
      <c r="AG104" s="23">
        <f t="shared" si="21"/>
        <v>0</v>
      </c>
      <c r="AH104" s="22">
        <f>IF('[1]Indicator Data'!BH105="No data","x",ROUND(IF('[1]Indicator Data'!BH105&lt;$AH$3,10,IF('[1]Indicator Data'!BH105&gt;$AH$4,0,($AH$4-'[1]Indicator Data'!BH105)/($AH$4-$AH$3)*10)),1))</f>
        <v>1.3</v>
      </c>
      <c r="AI104" s="22">
        <f>IF('[1]Indicator Data'!BI105="No data","x",ROUND(IF('[1]Indicator Data'!BI105&gt;$AI$4,10,IF('[1]Indicator Data'!BI105&lt;$AI$3,0,10-($AI$4-'[1]Indicator Data'!BI105)/($AI$4-$AI$3)*10)),1))</f>
        <v>0</v>
      </c>
      <c r="AJ104" s="23">
        <f t="shared" si="22"/>
        <v>0.7</v>
      </c>
      <c r="AK104" s="28">
        <f t="shared" si="23"/>
        <v>0.4</v>
      </c>
      <c r="AL104" s="30">
        <f t="shared" si="24"/>
        <v>1.2</v>
      </c>
    </row>
    <row r="105" spans="1:38" s="19" customFormat="1" x14ac:dyDescent="0.3">
      <c r="A105" s="20" t="str">
        <f>'[1]Indicator Data'!A106</f>
        <v>Luxembourg</v>
      </c>
      <c r="B105" s="21">
        <f>ROUND(IF('[1]Indicator Data'!AL106="No data",IF((0.1022*LN('[1]Indicator Data'!BZ106)-0.1711)&gt;B$4,0,IF((0.1022*LN('[1]Indicator Data'!BZ106)-0.1711)&lt;B$3,10,(B$4-(0.1022*LN('[1]Indicator Data'!BZ106)-0.1711))/(B$4-B$3)*10)),IF('[1]Indicator Data'!AL106&gt;B$4,0,IF('[1]Indicator Data'!AL106&lt;B$3,10,(B$4-'[1]Indicator Data'!AL106)/(B$4-B$3)*10))),1)</f>
        <v>0</v>
      </c>
      <c r="C105" s="22" t="str">
        <f>IF('[1]Indicator Data'!AM106="No data","x",ROUND((IF(LOG('[1]Indicator Data'!AM106*1000)&gt;C$4,10,IF(LOG('[1]Indicator Data'!AM106*1000)&lt;C$3,0,10-(C$4-LOG('[1]Indicator Data'!AM106*1000))/(C$4-C$3)*10))),1))</f>
        <v>x</v>
      </c>
      <c r="D105" s="23">
        <f t="shared" si="25"/>
        <v>0</v>
      </c>
      <c r="E105" s="22">
        <f>IF('[1]Indicator Data'!AZ106="No data","x",ROUND(IF('[1]Indicator Data'!AZ106&gt;E$4,10,IF('[1]Indicator Data'!AZ106&lt;E$3,0,10-(E$4-'[1]Indicator Data'!AZ106)/(E$4-E$3)*10)),1))</f>
        <v>0.9</v>
      </c>
      <c r="F105" s="22">
        <f>IF('[1]Indicator Data'!BA106="No data","x",ROUND(IF('[1]Indicator Data'!BA106&gt;F$4,10,IF('[1]Indicator Data'!BA106&lt;F$3,0,10-(F$4-'[1]Indicator Data'!BA106)/(F$4-F$3)*10)),1))</f>
        <v>2.6</v>
      </c>
      <c r="G105" s="23">
        <f t="shared" si="26"/>
        <v>1.8</v>
      </c>
      <c r="H105" s="24">
        <f>SUM(IF('[1]Indicator Data'!AN106=0,0,'[1]Indicator Data'!AN106),SUM('[1]Indicator Data'!AO106:AP106))</f>
        <v>-1.193181</v>
      </c>
      <c r="I105" s="24">
        <f>H105/'[1]Indicator Data'!CA106*1000000</f>
        <v>-1.9061130139174667</v>
      </c>
      <c r="J105" s="22">
        <f t="shared" si="16"/>
        <v>0</v>
      </c>
      <c r="K105" s="22" t="str">
        <f>IF('[1]Indicator Data'!AQ106="No data","x",ROUND(IF('[1]Indicator Data'!AQ106&gt;K$4,10,IF('[1]Indicator Data'!AQ106&lt;K$3,0,10-(K$4-'[1]Indicator Data'!AQ106)/(K$4-K$3)*10)),1))</f>
        <v>x</v>
      </c>
      <c r="L105" s="22">
        <f>IF('[1]Indicator Data'!AR106="No data","x",IF('[1]Indicator Data'!AR106=0,0,ROUND(IF('[1]Indicator Data'!AR106&gt;L$4,10,IF('[1]Indicator Data'!AR106&lt;L$3,0,10-(L$4-'[1]Indicator Data'!AR106)/(L$4-L$3)*10)),1)))</f>
        <v>1</v>
      </c>
      <c r="M105" s="23">
        <f t="shared" si="27"/>
        <v>0.5</v>
      </c>
      <c r="N105" s="25">
        <f t="shared" si="28"/>
        <v>0.6</v>
      </c>
      <c r="O105" s="26">
        <f>IF(AND('[1]Indicator Data'!BE106="No data",'[1]Indicator Data'!BF106="No data"),0,SUM('[1]Indicator Data'!BE106:BG106)/1000)</f>
        <v>6.6130000000000004</v>
      </c>
      <c r="P105" s="22">
        <f t="shared" si="17"/>
        <v>2.7</v>
      </c>
      <c r="Q105" s="27">
        <f>O105*1000/'[1]Indicator Data'!CA106</f>
        <v>1.0564302784771301E-2</v>
      </c>
      <c r="R105" s="22">
        <f t="shared" si="18"/>
        <v>5.7</v>
      </c>
      <c r="S105" s="28">
        <f t="shared" si="29"/>
        <v>4.2</v>
      </c>
      <c r="T105" s="22" t="str">
        <f>IF('[1]Indicator Data'!AV106="No data","x",ROUND(IF('[1]Indicator Data'!AV106&gt;T$4,10,IF('[1]Indicator Data'!AV106&lt;T$3,0,10-(T$4-'[1]Indicator Data'!AV106)/(T$4-T$3)*10)),1))</f>
        <v>x</v>
      </c>
      <c r="U105" s="22" t="str">
        <f>IF('[1]Indicator Data'!AW106="No data","x",IF('[1]Indicator Data'!AW106=0,0,ROUND(IF('[1]Indicator Data'!AW106&gt;U$4,10,IF('[1]Indicator Data'!AW106&lt;U$3,0,10-(U$4-'[1]Indicator Data'!AW106)/(U$4-U$3)*10)),1)))</f>
        <v>x</v>
      </c>
      <c r="V105" s="22" t="str">
        <f t="shared" si="30"/>
        <v>x</v>
      </c>
      <c r="W105" s="22">
        <f>IF('[1]Indicator Data'!AU106="No data","x",ROUND(IF('[1]Indicator Data'!AU106&gt;W$4,10,IF('[1]Indicator Data'!AU106&lt;W$3,0,10-(W$4-'[1]Indicator Data'!AU106)/(W$4-W$3)*10)),1))</f>
        <v>0.2</v>
      </c>
      <c r="X105" s="22" t="str">
        <f>IF('[1]Indicator Data'!AX106="No data","x",ROUND(IF('[1]Indicator Data'!AX106&gt;X$4,10,IF('[1]Indicator Data'!AX106&lt;X$3,0,10-(X$4-'[1]Indicator Data'!AX106)/(X$4-X$3)*10)),1))</f>
        <v>x</v>
      </c>
      <c r="Y105" s="27">
        <f>IF('[1]Indicator Data'!AY106="No data","x",IF(('[1]Indicator Data'!AY106/'[1]Indicator Data'!CA106)&gt;1,1,IF('[1]Indicator Data'!AY106&gt;'[1]Indicator Data'!AY106,1,'[1]Indicator Data'!AY106/'[1]Indicator Data'!CA106)))</f>
        <v>1.597505335667821E-6</v>
      </c>
      <c r="Z105" s="22">
        <f t="shared" si="19"/>
        <v>0</v>
      </c>
      <c r="AA105" s="23">
        <f t="shared" si="20"/>
        <v>0.1</v>
      </c>
      <c r="AB105" s="22">
        <f>IF('[1]Indicator Data'!AS106="No data","x",ROUND(IF('[1]Indicator Data'!AS106&gt;AB$4,10,IF('[1]Indicator Data'!AS106&lt;AB$3,0,10-(AB$4-'[1]Indicator Data'!AS106)/(AB$4-AB$3)*10)),1))</f>
        <v>0.2</v>
      </c>
      <c r="AC105" s="22" t="str">
        <f>IF('[1]Indicator Data'!AT106="No data","x",ROUND(IF('[1]Indicator Data'!AT106&gt;AC$4,10,IF('[1]Indicator Data'!AT106&lt;AC$3,0,10-(AC$4-'[1]Indicator Data'!AT106)/(AC$4-AC$3)*10)),1))</f>
        <v>x</v>
      </c>
      <c r="AD105" s="23">
        <f t="shared" si="31"/>
        <v>0.2</v>
      </c>
      <c r="AE105" s="26">
        <f>('[1]Indicator Data'!BD106+'[1]Indicator Data'!BC106*0.5+'[1]Indicator Data'!BB106*0.25)/1000</f>
        <v>0.37974999999999998</v>
      </c>
      <c r="AF105" s="29">
        <f>AE105*1000/'[1]Indicator Data'!CA106</f>
        <v>6.0665265121985512E-4</v>
      </c>
      <c r="AG105" s="23">
        <f t="shared" si="21"/>
        <v>0.1</v>
      </c>
      <c r="AH105" s="22">
        <f>IF('[1]Indicator Data'!BH106="No data","x",ROUND(IF('[1]Indicator Data'!BH106&lt;$AH$3,10,IF('[1]Indicator Data'!BH106&gt;$AH$4,0,($AH$4-'[1]Indicator Data'!BH106)/($AH$4-$AH$3)*10)),1))</f>
        <v>2</v>
      </c>
      <c r="AI105" s="22">
        <f>IF('[1]Indicator Data'!BI106="No data","x",ROUND(IF('[1]Indicator Data'!BI106&gt;$AI$4,10,IF('[1]Indicator Data'!BI106&lt;$AI$3,0,10-($AI$4-'[1]Indicator Data'!BI106)/($AI$4-$AI$3)*10)),1))</f>
        <v>0</v>
      </c>
      <c r="AJ105" s="23">
        <f t="shared" si="22"/>
        <v>1</v>
      </c>
      <c r="AK105" s="28">
        <f t="shared" si="23"/>
        <v>0.4</v>
      </c>
      <c r="AL105" s="30">
        <f t="shared" si="24"/>
        <v>2.5</v>
      </c>
    </row>
    <row r="106" spans="1:38" s="19" customFormat="1" x14ac:dyDescent="0.3">
      <c r="A106" s="20" t="str">
        <f>'[1]Indicator Data'!A107</f>
        <v>Madagascar</v>
      </c>
      <c r="B106" s="21">
        <f>ROUND(IF('[1]Indicator Data'!AL107="No data",IF((0.1022*LN('[1]Indicator Data'!BZ107)-0.1711)&gt;B$4,0,IF((0.1022*LN('[1]Indicator Data'!BZ107)-0.1711)&lt;B$3,10,(B$4-(0.1022*LN('[1]Indicator Data'!BZ107)-0.1711))/(B$4-B$3)*10)),IF('[1]Indicator Data'!AL107&gt;B$4,0,IF('[1]Indicator Data'!AL107&lt;B$3,10,(B$4-'[1]Indicator Data'!AL107)/(B$4-B$3)*10))),1)</f>
        <v>7.4</v>
      </c>
      <c r="C106" s="22">
        <f>IF('[1]Indicator Data'!AM107="No data","x",ROUND((IF(LOG('[1]Indicator Data'!AM107*1000)&gt;C$4,10,IF(LOG('[1]Indicator Data'!AM107*1000)&lt;C$3,0,10-(C$4-LOG('[1]Indicator Data'!AM107*1000))/(C$4-C$3)*10))),1))</f>
        <v>9.6</v>
      </c>
      <c r="D106" s="23">
        <f t="shared" si="25"/>
        <v>8.6999999999999993</v>
      </c>
      <c r="E106" s="22" t="str">
        <f>IF('[1]Indicator Data'!AZ107="No data","x",ROUND(IF('[1]Indicator Data'!AZ107&gt;E$4,10,IF('[1]Indicator Data'!AZ107&lt;E$3,0,10-(E$4-'[1]Indicator Data'!AZ107)/(E$4-E$3)*10)),1))</f>
        <v>x</v>
      </c>
      <c r="F106" s="22">
        <f>IF('[1]Indicator Data'!BA107="No data","x",ROUND(IF('[1]Indicator Data'!BA107&gt;F$4,10,IF('[1]Indicator Data'!BA107&lt;F$3,0,10-(F$4-'[1]Indicator Data'!BA107)/(F$4-F$3)*10)),1))</f>
        <v>4.4000000000000004</v>
      </c>
      <c r="G106" s="23">
        <f t="shared" si="26"/>
        <v>4.4000000000000004</v>
      </c>
      <c r="H106" s="24">
        <f>SUM(IF('[1]Indicator Data'!AN107=0,0,'[1]Indicator Data'!AN107),SUM('[1]Indicator Data'!AO107:AP107))</f>
        <v>803.9434490000001</v>
      </c>
      <c r="I106" s="24">
        <f>H106/'[1]Indicator Data'!CA107*1000000</f>
        <v>29.032642280155891</v>
      </c>
      <c r="J106" s="22">
        <f t="shared" si="16"/>
        <v>0.6</v>
      </c>
      <c r="K106" s="22">
        <f>IF('[1]Indicator Data'!AQ107="No data","x",ROUND(IF('[1]Indicator Data'!AQ107&gt;K$4,10,IF('[1]Indicator Data'!AQ107&lt;K$3,0,10-(K$4-'[1]Indicator Data'!AQ107)/(K$4-K$3)*10)),1))</f>
        <v>3.7</v>
      </c>
      <c r="L106" s="22">
        <f>IF('[1]Indicator Data'!AR107="No data","x",IF('[1]Indicator Data'!AR107=0,0,ROUND(IF('[1]Indicator Data'!AR107&gt;L$4,10,IF('[1]Indicator Data'!AR107&lt;L$3,0,10-(L$4-'[1]Indicator Data'!AR107)/(L$4-L$3)*10)),1)))</f>
        <v>1</v>
      </c>
      <c r="M106" s="23">
        <f t="shared" si="27"/>
        <v>1.8</v>
      </c>
      <c r="N106" s="25">
        <f t="shared" si="28"/>
        <v>5.9</v>
      </c>
      <c r="O106" s="26">
        <f>IF(AND('[1]Indicator Data'!BE107="No data",'[1]Indicator Data'!BF107="No data"),0,SUM('[1]Indicator Data'!BE107:BG107)/1000)</f>
        <v>1.8160000000000001</v>
      </c>
      <c r="P106" s="22">
        <f t="shared" si="17"/>
        <v>0.9</v>
      </c>
      <c r="Q106" s="27">
        <f>O106*1000/'[1]Indicator Data'!CA107</f>
        <v>6.5580829654553343E-5</v>
      </c>
      <c r="R106" s="22">
        <f t="shared" si="18"/>
        <v>1.6</v>
      </c>
      <c r="S106" s="28">
        <f t="shared" si="29"/>
        <v>1.3</v>
      </c>
      <c r="T106" s="22">
        <f>IF('[1]Indicator Data'!AV107="No data","x",ROUND(IF('[1]Indicator Data'!AV107&gt;T$4,10,IF('[1]Indicator Data'!AV107&lt;T$3,0,10-(T$4-'[1]Indicator Data'!AV107)/(T$4-T$3)*10)),1))</f>
        <v>0.6</v>
      </c>
      <c r="U106" s="22">
        <f>IF('[1]Indicator Data'!AW107="No data","x",IF('[1]Indicator Data'!AW107=0,0,ROUND(IF('[1]Indicator Data'!AW107&gt;U$4,10,IF('[1]Indicator Data'!AW107&lt;U$3,0,10-(U$4-'[1]Indicator Data'!AW107)/(U$4-U$3)*10)),1)))</f>
        <v>1.3</v>
      </c>
      <c r="V106" s="22">
        <f t="shared" si="30"/>
        <v>0.95</v>
      </c>
      <c r="W106" s="22">
        <f>IF('[1]Indicator Data'!AU107="No data","x",ROUND(IF('[1]Indicator Data'!AU107&gt;W$4,10,IF('[1]Indicator Data'!AU107&lt;W$3,0,10-(W$4-'[1]Indicator Data'!AU107)/(W$4-W$3)*10)),1))</f>
        <v>4.2</v>
      </c>
      <c r="X106" s="22">
        <f>IF('[1]Indicator Data'!AX107="No data","x",ROUND(IF('[1]Indicator Data'!AX107&gt;X$4,10,IF('[1]Indicator Data'!AX107&lt;X$3,0,10-(X$4-'[1]Indicator Data'!AX107)/(X$4-X$3)*10)),1))</f>
        <v>2.1</v>
      </c>
      <c r="Y106" s="27">
        <f>IF('[1]Indicator Data'!AY107="No data","x",IF(('[1]Indicator Data'!AY107/'[1]Indicator Data'!CA107)&gt;1,1,IF('[1]Indicator Data'!AY107&gt;'[1]Indicator Data'!AY107,1,'[1]Indicator Data'!AY107/'[1]Indicator Data'!CA107)))</f>
        <v>0.76290915838091766</v>
      </c>
      <c r="Z106" s="22">
        <f t="shared" si="19"/>
        <v>8.5</v>
      </c>
      <c r="AA106" s="23">
        <f t="shared" si="20"/>
        <v>3.9</v>
      </c>
      <c r="AB106" s="22">
        <f>IF('[1]Indicator Data'!AS107="No data","x",ROUND(IF('[1]Indicator Data'!AS107&gt;AB$4,10,IF('[1]Indicator Data'!AS107&lt;AB$3,0,10-(AB$4-'[1]Indicator Data'!AS107)/(AB$4-AB$3)*10)),1))</f>
        <v>3.9</v>
      </c>
      <c r="AC106" s="22">
        <f>IF('[1]Indicator Data'!AT107="No data","x",ROUND(IF('[1]Indicator Data'!AT107&gt;AC$4,10,IF('[1]Indicator Data'!AT107&lt;AC$3,0,10-(AC$4-'[1]Indicator Data'!AT107)/(AC$4-AC$3)*10)),1))</f>
        <v>5.9</v>
      </c>
      <c r="AD106" s="23">
        <f t="shared" si="31"/>
        <v>4.9000000000000004</v>
      </c>
      <c r="AE106" s="26">
        <f>('[1]Indicator Data'!BD107+'[1]Indicator Data'!BC107*0.5+'[1]Indicator Data'!BB107*0.25)/1000</f>
        <v>712.77125000000001</v>
      </c>
      <c r="AF106" s="29">
        <f>AE106*1000/'[1]Indicator Data'!CA107</f>
        <v>2.5740159652485162E-2</v>
      </c>
      <c r="AG106" s="23">
        <f t="shared" si="21"/>
        <v>2.6</v>
      </c>
      <c r="AH106" s="22">
        <f>IF('[1]Indicator Data'!BH107="No data","x",ROUND(IF('[1]Indicator Data'!BH107&lt;$AH$3,10,IF('[1]Indicator Data'!BH107&gt;$AH$4,0,($AH$4-'[1]Indicator Data'!BH107)/($AH$4-$AH$3)*10)),1))</f>
        <v>8.3000000000000007</v>
      </c>
      <c r="AI106" s="22">
        <f>IF('[1]Indicator Data'!BI107="No data","x",ROUND(IF('[1]Indicator Data'!BI107&gt;$AI$4,10,IF('[1]Indicator Data'!BI107&lt;$AI$3,0,10-($AI$4-'[1]Indicator Data'!BI107)/($AI$4-$AI$3)*10)),1))</f>
        <v>10</v>
      </c>
      <c r="AJ106" s="23">
        <f t="shared" si="22"/>
        <v>9.1999999999999993</v>
      </c>
      <c r="AK106" s="28">
        <f t="shared" si="23"/>
        <v>5.9</v>
      </c>
      <c r="AL106" s="30">
        <f t="shared" si="24"/>
        <v>4</v>
      </c>
    </row>
    <row r="107" spans="1:38" s="19" customFormat="1" x14ac:dyDescent="0.3">
      <c r="A107" s="20" t="str">
        <f>'[1]Indicator Data'!A108</f>
        <v>Malawi</v>
      </c>
      <c r="B107" s="21">
        <f>ROUND(IF('[1]Indicator Data'!AL108="No data",IF((0.1022*LN('[1]Indicator Data'!BZ108)-0.1711)&gt;B$4,0,IF((0.1022*LN('[1]Indicator Data'!BZ108)-0.1711)&lt;B$3,10,(B$4-(0.1022*LN('[1]Indicator Data'!BZ108)-0.1711))/(B$4-B$3)*10)),IF('[1]Indicator Data'!AL108&gt;B$4,0,IF('[1]Indicator Data'!AL108&lt;B$3,10,(B$4-'[1]Indicator Data'!AL108)/(B$4-B$3)*10))),1)</f>
        <v>8.3000000000000007</v>
      </c>
      <c r="C107" s="22">
        <f>IF('[1]Indicator Data'!AM108="No data","x",ROUND((IF(LOG('[1]Indicator Data'!AM108*1000)&gt;C$4,10,IF(LOG('[1]Indicator Data'!AM108*1000)&lt;C$3,0,10-(C$4-LOG('[1]Indicator Data'!AM108*1000))/(C$4-C$3)*10))),1))</f>
        <v>8.8000000000000007</v>
      </c>
      <c r="D107" s="23">
        <f t="shared" si="25"/>
        <v>8.6</v>
      </c>
      <c r="E107" s="22">
        <f>IF('[1]Indicator Data'!AZ108="No data","x",ROUND(IF('[1]Indicator Data'!AZ108&gt;E$4,10,IF('[1]Indicator Data'!AZ108&lt;E$3,0,10-(E$4-'[1]Indicator Data'!AZ108)/(E$4-E$3)*10)),1))</f>
        <v>7.5</v>
      </c>
      <c r="F107" s="22">
        <f>IF('[1]Indicator Data'!BA108="No data","x",ROUND(IF('[1]Indicator Data'!BA108&gt;F$4,10,IF('[1]Indicator Data'!BA108&lt;F$3,0,10-(F$4-'[1]Indicator Data'!BA108)/(F$4-F$3)*10)),1))</f>
        <v>4.9000000000000004</v>
      </c>
      <c r="G107" s="23">
        <f t="shared" si="26"/>
        <v>6.2</v>
      </c>
      <c r="H107" s="24">
        <f>SUM(IF('[1]Indicator Data'!AN108=0,0,'[1]Indicator Data'!AN108),SUM('[1]Indicator Data'!AO108:AP108))</f>
        <v>1475.3548539999999</v>
      </c>
      <c r="I107" s="24">
        <f>H107/'[1]Indicator Data'!CA108*1000000</f>
        <v>77.122756117303979</v>
      </c>
      <c r="J107" s="22">
        <f t="shared" si="16"/>
        <v>1.5</v>
      </c>
      <c r="K107" s="22">
        <f>IF('[1]Indicator Data'!AQ108="No data","x",ROUND(IF('[1]Indicator Data'!AQ108&gt;K$4,10,IF('[1]Indicator Data'!AQ108&lt;K$3,0,10-(K$4-'[1]Indicator Data'!AQ108)/(K$4-K$3)*10)),1))</f>
        <v>7.5</v>
      </c>
      <c r="L107" s="22">
        <f>IF('[1]Indicator Data'!AR108="No data","x",IF('[1]Indicator Data'!AR108=0,0,ROUND(IF('[1]Indicator Data'!AR108&gt;L$4,10,IF('[1]Indicator Data'!AR108&lt;L$3,0,10-(L$4-'[1]Indicator Data'!AR108)/(L$4-L$3)*10)),1)))</f>
        <v>0.5</v>
      </c>
      <c r="M107" s="23">
        <f t="shared" si="27"/>
        <v>3.2</v>
      </c>
      <c r="N107" s="25">
        <f t="shared" si="28"/>
        <v>6.7</v>
      </c>
      <c r="O107" s="26">
        <f>IF(AND('[1]Indicator Data'!BE108="No data",'[1]Indicator Data'!BF108="No data"),0,SUM('[1]Indicator Data'!BE108:BG108)/1000)</f>
        <v>49.496000000000002</v>
      </c>
      <c r="P107" s="22">
        <f t="shared" si="17"/>
        <v>5.6</v>
      </c>
      <c r="Q107" s="27">
        <f>O107*1000/'[1]Indicator Data'!CA108</f>
        <v>2.5873557987982723E-3</v>
      </c>
      <c r="R107" s="22">
        <f t="shared" si="18"/>
        <v>4</v>
      </c>
      <c r="S107" s="28">
        <f t="shared" si="29"/>
        <v>4.8</v>
      </c>
      <c r="T107" s="22">
        <f>IF('[1]Indicator Data'!AV108="No data","x",ROUND(IF('[1]Indicator Data'!AV108&gt;T$4,10,IF('[1]Indicator Data'!AV108&lt;T$3,0,10-(T$4-'[1]Indicator Data'!AV108)/(T$4-T$3)*10)),1))</f>
        <v>10</v>
      </c>
      <c r="U107" s="22">
        <f>IF('[1]Indicator Data'!AW108="No data","x",IF('[1]Indicator Data'!AW108=0,0,ROUND(IF('[1]Indicator Data'!AW108&gt;U$4,10,IF('[1]Indicator Data'!AW108&lt;U$3,0,10-(U$4-'[1]Indicator Data'!AW108)/(U$4-U$3)*10)),1)))</f>
        <v>10</v>
      </c>
      <c r="V107" s="22">
        <f t="shared" si="30"/>
        <v>10</v>
      </c>
      <c r="W107" s="22">
        <f>IF('[1]Indicator Data'!AU108="No data","x",ROUND(IF('[1]Indicator Data'!AU108&gt;W$4,10,IF('[1]Indicator Data'!AU108&lt;W$3,0,10-(W$4-'[1]Indicator Data'!AU108)/(W$4-W$3)*10)),1))</f>
        <v>2.7</v>
      </c>
      <c r="X107" s="22">
        <f>IF('[1]Indicator Data'!AX108="No data","x",ROUND(IF('[1]Indicator Data'!AX108&gt;X$4,10,IF('[1]Indicator Data'!AX108&lt;X$3,0,10-(X$4-'[1]Indicator Data'!AX108)/(X$4-X$3)*10)),1))</f>
        <v>5.3</v>
      </c>
      <c r="Y107" s="27">
        <f>IF('[1]Indicator Data'!AY108="No data","x",IF(('[1]Indicator Data'!AY108/'[1]Indicator Data'!CA108)&gt;1,1,IF('[1]Indicator Data'!AY108&gt;'[1]Indicator Data'!AY108,1,'[1]Indicator Data'!AY108/'[1]Indicator Data'!CA108)))</f>
        <v>0.64784015435478026</v>
      </c>
      <c r="Z107" s="22">
        <f t="shared" si="19"/>
        <v>7.2</v>
      </c>
      <c r="AA107" s="23">
        <f t="shared" si="20"/>
        <v>6.3</v>
      </c>
      <c r="AB107" s="22">
        <f>IF('[1]Indicator Data'!AS108="No data","x",ROUND(IF('[1]Indicator Data'!AS108&gt;AB$4,10,IF('[1]Indicator Data'!AS108&lt;AB$3,0,10-(AB$4-'[1]Indicator Data'!AS108)/(AB$4-AB$3)*10)),1))</f>
        <v>3.2</v>
      </c>
      <c r="AC107" s="22">
        <f>IF('[1]Indicator Data'!AT108="No data","x",ROUND(IF('[1]Indicator Data'!AT108&gt;AC$4,10,IF('[1]Indicator Data'!AT108&lt;AC$3,0,10-(AC$4-'[1]Indicator Data'!AT108)/(AC$4-AC$3)*10)),1))</f>
        <v>2.6</v>
      </c>
      <c r="AD107" s="23">
        <f t="shared" si="31"/>
        <v>2.9</v>
      </c>
      <c r="AE107" s="26">
        <f>('[1]Indicator Data'!BD108+'[1]Indicator Data'!BC108*0.5+'[1]Indicator Data'!BB108*0.25)/1000</f>
        <v>249.06375</v>
      </c>
      <c r="AF107" s="29">
        <f>AE107*1000/'[1]Indicator Data'!CA108</f>
        <v>1.3019568002120235E-2</v>
      </c>
      <c r="AG107" s="23">
        <f t="shared" si="21"/>
        <v>1.3</v>
      </c>
      <c r="AH107" s="22">
        <f>IF('[1]Indicator Data'!BH108="No data","x",ROUND(IF('[1]Indicator Data'!BH108&lt;$AH$3,10,IF('[1]Indicator Data'!BH108&gt;$AH$4,0,($AH$4-'[1]Indicator Data'!BH108)/($AH$4-$AH$3)*10)),1))</f>
        <v>4</v>
      </c>
      <c r="AI107" s="22">
        <f>IF('[1]Indicator Data'!BI108="No data","x",ROUND(IF('[1]Indicator Data'!BI108&gt;$AI$4,10,IF('[1]Indicator Data'!BI108&lt;$AI$3,0,10-($AI$4-'[1]Indicator Data'!BI108)/($AI$4-$AI$3)*10)),1))</f>
        <v>4.0999999999999996</v>
      </c>
      <c r="AJ107" s="23">
        <f t="shared" si="22"/>
        <v>4.0999999999999996</v>
      </c>
      <c r="AK107" s="28">
        <f t="shared" si="23"/>
        <v>3.9</v>
      </c>
      <c r="AL107" s="30">
        <f t="shared" si="24"/>
        <v>4.4000000000000004</v>
      </c>
    </row>
    <row r="108" spans="1:38" s="19" customFormat="1" x14ac:dyDescent="0.3">
      <c r="A108" s="20" t="str">
        <f>'[1]Indicator Data'!A109</f>
        <v>Malaysia</v>
      </c>
      <c r="B108" s="21">
        <f>ROUND(IF('[1]Indicator Data'!AL109="No data",IF((0.1022*LN('[1]Indicator Data'!BZ109)-0.1711)&gt;B$4,0,IF((0.1022*LN('[1]Indicator Data'!BZ109)-0.1711)&lt;B$3,10,(B$4-(0.1022*LN('[1]Indicator Data'!BZ109)-0.1711))/(B$4-B$3)*10)),IF('[1]Indicator Data'!AL109&gt;B$4,0,IF('[1]Indicator Data'!AL109&lt;B$3,10,(B$4-'[1]Indicator Data'!AL109)/(B$4-B$3)*10))),1)</f>
        <v>1.8</v>
      </c>
      <c r="C108" s="22" t="str">
        <f>IF('[1]Indicator Data'!AM109="No data","x",ROUND((IF(LOG('[1]Indicator Data'!AM109*1000)&gt;C$4,10,IF(LOG('[1]Indicator Data'!AM109*1000)&lt;C$3,0,10-(C$4-LOG('[1]Indicator Data'!AM109*1000))/(C$4-C$3)*10))),1))</f>
        <v>x</v>
      </c>
      <c r="D108" s="23">
        <f t="shared" si="25"/>
        <v>1.8</v>
      </c>
      <c r="E108" s="22">
        <f>IF('[1]Indicator Data'!AZ109="No data","x",ROUND(IF('[1]Indicator Data'!AZ109&gt;E$4,10,IF('[1]Indicator Data'!AZ109&lt;E$3,0,10-(E$4-'[1]Indicator Data'!AZ109)/(E$4-E$3)*10)),1))</f>
        <v>3.4</v>
      </c>
      <c r="F108" s="22">
        <f>IF('[1]Indicator Data'!BA109="No data","x",ROUND(IF('[1]Indicator Data'!BA109&gt;F$4,10,IF('[1]Indicator Data'!BA109&lt;F$3,0,10-(F$4-'[1]Indicator Data'!BA109)/(F$4-F$3)*10)),1))</f>
        <v>4</v>
      </c>
      <c r="G108" s="23">
        <f t="shared" si="26"/>
        <v>3.7</v>
      </c>
      <c r="H108" s="24">
        <f>SUM(IF('[1]Indicator Data'!AN109=0,0,'[1]Indicator Data'!AN109),SUM('[1]Indicator Data'!AO109:AP109))</f>
        <v>-65.530247000000003</v>
      </c>
      <c r="I108" s="24">
        <f>H108/'[1]Indicator Data'!CA109*1000000</f>
        <v>-2.024663259263626</v>
      </c>
      <c r="J108" s="22">
        <f t="shared" si="16"/>
        <v>0</v>
      </c>
      <c r="K108" s="22" t="str">
        <f>IF('[1]Indicator Data'!AQ109="No data","x",ROUND(IF('[1]Indicator Data'!AQ109&gt;K$4,10,IF('[1]Indicator Data'!AQ109&lt;K$3,0,10-(K$4-'[1]Indicator Data'!AQ109)/(K$4-K$3)*10)),1))</f>
        <v>x</v>
      </c>
      <c r="L108" s="22">
        <f>IF('[1]Indicator Data'!AR109="No data","x",IF('[1]Indicator Data'!AR109=0,0,ROUND(IF('[1]Indicator Data'!AR109&gt;L$4,10,IF('[1]Indicator Data'!AR109&lt;L$3,0,10-(L$4-'[1]Indicator Data'!AR109)/(L$4-L$3)*10)),1)))</f>
        <v>0.1</v>
      </c>
      <c r="M108" s="23">
        <f t="shared" si="27"/>
        <v>0.1</v>
      </c>
      <c r="N108" s="25">
        <f t="shared" si="28"/>
        <v>1.9</v>
      </c>
      <c r="O108" s="26">
        <f>IF(AND('[1]Indicator Data'!BE109="No data",'[1]Indicator Data'!BF109="No data"),0,SUM('[1]Indicator Data'!BE109:BG109)/1000)</f>
        <v>179.74600000000001</v>
      </c>
      <c r="P108" s="22">
        <f t="shared" si="17"/>
        <v>7.5</v>
      </c>
      <c r="Q108" s="27">
        <f>O108*1000/'[1]Indicator Data'!CA109</f>
        <v>5.5535441854751393E-3</v>
      </c>
      <c r="R108" s="22">
        <f t="shared" si="18"/>
        <v>4.9000000000000004</v>
      </c>
      <c r="S108" s="28">
        <f t="shared" si="29"/>
        <v>6.2</v>
      </c>
      <c r="T108" s="22">
        <f>IF('[1]Indicator Data'!AV109="No data","x",ROUND(IF('[1]Indicator Data'!AV109&gt;T$4,10,IF('[1]Indicator Data'!AV109&lt;T$3,0,10-(T$4-'[1]Indicator Data'!AV109)/(T$4-T$3)*10)),1))</f>
        <v>0.8</v>
      </c>
      <c r="U108" s="22">
        <f>IF('[1]Indicator Data'!AW109="No data","x",IF('[1]Indicator Data'!AW109=0,0,ROUND(IF('[1]Indicator Data'!AW109&gt;U$4,10,IF('[1]Indicator Data'!AW109&lt;U$3,0,10-(U$4-'[1]Indicator Data'!AW109)/(U$4-U$3)*10)),1)))</f>
        <v>1.1000000000000001</v>
      </c>
      <c r="V108" s="22">
        <f t="shared" si="30"/>
        <v>0.95000000000000007</v>
      </c>
      <c r="W108" s="22">
        <f>IF('[1]Indicator Data'!AU109="No data","x",ROUND(IF('[1]Indicator Data'!AU109&gt;W$4,10,IF('[1]Indicator Data'!AU109&lt;W$3,0,10-(W$4-'[1]Indicator Data'!AU109)/(W$4-W$3)*10)),1))</f>
        <v>1.7</v>
      </c>
      <c r="X108" s="22" t="str">
        <f>IF('[1]Indicator Data'!AX109="No data","x",ROUND(IF('[1]Indicator Data'!AX109&gt;X$4,10,IF('[1]Indicator Data'!AX109&lt;X$3,0,10-(X$4-'[1]Indicator Data'!AX109)/(X$4-X$3)*10)),1))</f>
        <v>x</v>
      </c>
      <c r="Y108" s="27">
        <f>IF('[1]Indicator Data'!AY109="No data","x",IF(('[1]Indicator Data'!AY109/'[1]Indicator Data'!CA109)&gt;1,1,IF('[1]Indicator Data'!AY109&gt;'[1]Indicator Data'!AY109,1,'[1]Indicator Data'!AY109/'[1]Indicator Data'!CA109)))</f>
        <v>3.9424707373460263E-3</v>
      </c>
      <c r="Z108" s="22">
        <f t="shared" si="19"/>
        <v>0</v>
      </c>
      <c r="AA108" s="23">
        <f t="shared" si="20"/>
        <v>0.9</v>
      </c>
      <c r="AB108" s="22">
        <f>IF('[1]Indicator Data'!AS109="No data","x",ROUND(IF('[1]Indicator Data'!AS109&gt;AB$4,10,IF('[1]Indicator Data'!AS109&lt;AB$3,0,10-(AB$4-'[1]Indicator Data'!AS109)/(AB$4-AB$3)*10)),1))</f>
        <v>0.7</v>
      </c>
      <c r="AC108" s="22">
        <f>IF('[1]Indicator Data'!AT109="No data","x",ROUND(IF('[1]Indicator Data'!AT109&gt;AC$4,10,IF('[1]Indicator Data'!AT109&lt;AC$3,0,10-(AC$4-'[1]Indicator Data'!AT109)/(AC$4-AC$3)*10)),1))</f>
        <v>3</v>
      </c>
      <c r="AD108" s="23">
        <f t="shared" si="31"/>
        <v>1.9</v>
      </c>
      <c r="AE108" s="26">
        <f>('[1]Indicator Data'!BD109+'[1]Indicator Data'!BC109*0.5+'[1]Indicator Data'!BB109*0.25)/1000</f>
        <v>55.118749999999999</v>
      </c>
      <c r="AF108" s="29">
        <f>AE108*1000/'[1]Indicator Data'!CA109</f>
        <v>1.7029831738851371E-3</v>
      </c>
      <c r="AG108" s="23">
        <f t="shared" si="21"/>
        <v>0.2</v>
      </c>
      <c r="AH108" s="22">
        <f>IF('[1]Indicator Data'!BH109="No data","x",ROUND(IF('[1]Indicator Data'!BH109&lt;$AH$3,10,IF('[1]Indicator Data'!BH109&gt;$AH$4,0,($AH$4-'[1]Indicator Data'!BH109)/($AH$4-$AH$3)*10)),1))</f>
        <v>4</v>
      </c>
      <c r="AI108" s="22">
        <f>IF('[1]Indicator Data'!BI109="No data","x",ROUND(IF('[1]Indicator Data'!BI109&gt;$AI$4,10,IF('[1]Indicator Data'!BI109&lt;$AI$3,0,10-($AI$4-'[1]Indicator Data'!BI109)/($AI$4-$AI$3)*10)),1))</f>
        <v>0</v>
      </c>
      <c r="AJ108" s="23">
        <f t="shared" si="22"/>
        <v>2</v>
      </c>
      <c r="AK108" s="28">
        <f t="shared" si="23"/>
        <v>1.3</v>
      </c>
      <c r="AL108" s="30">
        <f t="shared" si="24"/>
        <v>4.2</v>
      </c>
    </row>
    <row r="109" spans="1:38" s="19" customFormat="1" x14ac:dyDescent="0.3">
      <c r="A109" s="20" t="str">
        <f>'[1]Indicator Data'!A110</f>
        <v>Maldives</v>
      </c>
      <c r="B109" s="21">
        <f>ROUND(IF('[1]Indicator Data'!AL110="No data",IF((0.1022*LN('[1]Indicator Data'!BZ110)-0.1711)&gt;B$4,0,IF((0.1022*LN('[1]Indicator Data'!BZ110)-0.1711)&lt;B$3,10,(B$4-(0.1022*LN('[1]Indicator Data'!BZ110)-0.1711))/(B$4-B$3)*10)),IF('[1]Indicator Data'!AL110&gt;B$4,0,IF('[1]Indicator Data'!AL110&lt;B$3,10,(B$4-'[1]Indicator Data'!AL110)/(B$4-B$3)*10))),1)</f>
        <v>3.2</v>
      </c>
      <c r="C109" s="22">
        <f>IF('[1]Indicator Data'!AM110="No data","x",ROUND((IF(LOG('[1]Indicator Data'!AM110*1000)&gt;C$4,10,IF(LOG('[1]Indicator Data'!AM110*1000)&lt;C$3,0,10-(C$4-LOG('[1]Indicator Data'!AM110*1000))/(C$4-C$3)*10))),1))</f>
        <v>1.6</v>
      </c>
      <c r="D109" s="23">
        <f t="shared" si="25"/>
        <v>2.4</v>
      </c>
      <c r="E109" s="22">
        <f>IF('[1]Indicator Data'!AZ110="No data","x",ROUND(IF('[1]Indicator Data'!AZ110&gt;E$4,10,IF('[1]Indicator Data'!AZ110&lt;E$3,0,10-(E$4-'[1]Indicator Data'!AZ110)/(E$4-E$3)*10)),1))</f>
        <v>4.9000000000000004</v>
      </c>
      <c r="F109" s="22">
        <f>IF('[1]Indicator Data'!BA110="No data","x",ROUND(IF('[1]Indicator Data'!BA110&gt;F$4,10,IF('[1]Indicator Data'!BA110&lt;F$3,0,10-(F$4-'[1]Indicator Data'!BA110)/(F$4-F$3)*10)),1))</f>
        <v>1.6</v>
      </c>
      <c r="G109" s="23">
        <f t="shared" si="26"/>
        <v>3.3</v>
      </c>
      <c r="H109" s="24">
        <f>SUM(IF('[1]Indicator Data'!AN110=0,0,'[1]Indicator Data'!AN110),SUM('[1]Indicator Data'!AO110:AP110))</f>
        <v>36.724730999999998</v>
      </c>
      <c r="I109" s="24">
        <f>H109/'[1]Indicator Data'!CA110*1000000</f>
        <v>67.940568910463938</v>
      </c>
      <c r="J109" s="22">
        <f t="shared" si="16"/>
        <v>1.4</v>
      </c>
      <c r="K109" s="22">
        <f>IF('[1]Indicator Data'!AQ110="No data","x",ROUND(IF('[1]Indicator Data'!AQ110&gt;K$4,10,IF('[1]Indicator Data'!AQ110&lt;K$3,0,10-(K$4-'[1]Indicator Data'!AQ110)/(K$4-K$3)*10)),1))</f>
        <v>0.9</v>
      </c>
      <c r="L109" s="22">
        <f>IF('[1]Indicator Data'!AR110="No data","x",IF('[1]Indicator Data'!AR110=0,0,ROUND(IF('[1]Indicator Data'!AR110&gt;L$4,10,IF('[1]Indicator Data'!AR110&lt;L$3,0,10-(L$4-'[1]Indicator Data'!AR110)/(L$4-L$3)*10)),1)))</f>
        <v>0</v>
      </c>
      <c r="M109" s="23">
        <f t="shared" si="27"/>
        <v>0.8</v>
      </c>
      <c r="N109" s="25">
        <f t="shared" si="28"/>
        <v>2.2000000000000002</v>
      </c>
      <c r="O109" s="26">
        <f>IF(AND('[1]Indicator Data'!BE110="No data",'[1]Indicator Data'!BF110="No data"),0,SUM('[1]Indicator Data'!BE110:BG110)/1000)</f>
        <v>0</v>
      </c>
      <c r="P109" s="22">
        <f t="shared" si="17"/>
        <v>0</v>
      </c>
      <c r="Q109" s="27">
        <f>O109*1000/'[1]Indicator Data'!CA110</f>
        <v>0</v>
      </c>
      <c r="R109" s="22">
        <f t="shared" si="18"/>
        <v>0</v>
      </c>
      <c r="S109" s="28">
        <f t="shared" si="29"/>
        <v>0</v>
      </c>
      <c r="T109" s="22" t="str">
        <f>IF('[1]Indicator Data'!AV110="No data","x",ROUND(IF('[1]Indicator Data'!AV110&gt;T$4,10,IF('[1]Indicator Data'!AV110&lt;T$3,0,10-(T$4-'[1]Indicator Data'!AV110)/(T$4-T$3)*10)),1))</f>
        <v>x</v>
      </c>
      <c r="U109" s="22" t="str">
        <f>IF('[1]Indicator Data'!AW110="No data","x",IF('[1]Indicator Data'!AW110=0,0,ROUND(IF('[1]Indicator Data'!AW110&gt;U$4,10,IF('[1]Indicator Data'!AW110&lt;U$3,0,10-(U$4-'[1]Indicator Data'!AW110)/(U$4-U$3)*10)),1)))</f>
        <v>x</v>
      </c>
      <c r="V109" s="22" t="str">
        <f t="shared" si="30"/>
        <v>x</v>
      </c>
      <c r="W109" s="22">
        <f>IF('[1]Indicator Data'!AU110="No data","x",ROUND(IF('[1]Indicator Data'!AU110&gt;W$4,10,IF('[1]Indicator Data'!AU110&lt;W$3,0,10-(W$4-'[1]Indicator Data'!AU110)/(W$4-W$3)*10)),1))</f>
        <v>0.7</v>
      </c>
      <c r="X109" s="22" t="str">
        <f>IF('[1]Indicator Data'!AX110="No data","x",ROUND(IF('[1]Indicator Data'!AX110&gt;X$4,10,IF('[1]Indicator Data'!AX110&lt;X$3,0,10-(X$4-'[1]Indicator Data'!AX110)/(X$4-X$3)*10)),1))</f>
        <v>x</v>
      </c>
      <c r="Y109" s="27">
        <f>IF('[1]Indicator Data'!AY110="No data","x",IF(('[1]Indicator Data'!AY110/'[1]Indicator Data'!CA110)&gt;1,1,IF('[1]Indicator Data'!AY110&gt;'[1]Indicator Data'!AY110,1,'[1]Indicator Data'!AY110/'[1]Indicator Data'!CA110)))</f>
        <v>9.2740249601326076E-3</v>
      </c>
      <c r="Z109" s="22">
        <f t="shared" si="19"/>
        <v>0.1</v>
      </c>
      <c r="AA109" s="23">
        <f t="shared" si="20"/>
        <v>0.4</v>
      </c>
      <c r="AB109" s="22">
        <f>IF('[1]Indicator Data'!AS110="No data","x",ROUND(IF('[1]Indicator Data'!AS110&gt;AB$4,10,IF('[1]Indicator Data'!AS110&lt;AB$3,0,10-(AB$4-'[1]Indicator Data'!AS110)/(AB$4-AB$3)*10)),1))</f>
        <v>0.6</v>
      </c>
      <c r="AC109" s="22">
        <f>IF('[1]Indicator Data'!AT110="No data","x",ROUND(IF('[1]Indicator Data'!AT110&gt;AC$4,10,IF('[1]Indicator Data'!AT110&lt;AC$3,0,10-(AC$4-'[1]Indicator Data'!AT110)/(AC$4-AC$3)*10)),1))</f>
        <v>3.9</v>
      </c>
      <c r="AD109" s="23">
        <f t="shared" si="31"/>
        <v>2.2999999999999998</v>
      </c>
      <c r="AE109" s="26">
        <f>('[1]Indicator Data'!BD110+'[1]Indicator Data'!BC110*0.5+'[1]Indicator Data'!BB110*0.25)/1000</f>
        <v>1.77</v>
      </c>
      <c r="AF109" s="29">
        <f>AE109*1000/'[1]Indicator Data'!CA110</f>
        <v>3.2744911588738711E-3</v>
      </c>
      <c r="AG109" s="23">
        <f t="shared" si="21"/>
        <v>0.3</v>
      </c>
      <c r="AH109" s="22">
        <f>IF('[1]Indicator Data'!BH110="No data","x",ROUND(IF('[1]Indicator Data'!BH110&lt;$AH$3,10,IF('[1]Indicator Data'!BH110&gt;$AH$4,0,($AH$4-'[1]Indicator Data'!BH110)/($AH$4-$AH$3)*10)),1))</f>
        <v>8</v>
      </c>
      <c r="AI109" s="22">
        <f>IF('[1]Indicator Data'!BI110="No data","x",ROUND(IF('[1]Indicator Data'!BI110&gt;$AI$4,10,IF('[1]Indicator Data'!BI110&lt;$AI$3,0,10-($AI$4-'[1]Indicator Data'!BI110)/($AI$4-$AI$3)*10)),1))</f>
        <v>3</v>
      </c>
      <c r="AJ109" s="23">
        <f t="shared" si="22"/>
        <v>5.5</v>
      </c>
      <c r="AK109" s="28">
        <f t="shared" si="23"/>
        <v>2.4</v>
      </c>
      <c r="AL109" s="30">
        <f t="shared" si="24"/>
        <v>1.3</v>
      </c>
    </row>
    <row r="110" spans="1:38" s="19" customFormat="1" x14ac:dyDescent="0.3">
      <c r="A110" s="20" t="str">
        <f>'[1]Indicator Data'!A111</f>
        <v>Mali</v>
      </c>
      <c r="B110" s="21">
        <f>ROUND(IF('[1]Indicator Data'!AL111="No data",IF((0.1022*LN('[1]Indicator Data'!BZ111)-0.1711)&gt;B$4,0,IF((0.1022*LN('[1]Indicator Data'!BZ111)-0.1711)&lt;B$3,10,(B$4-(0.1022*LN('[1]Indicator Data'!BZ111)-0.1711))/(B$4-B$3)*10)),IF('[1]Indicator Data'!AL111&gt;B$4,0,IF('[1]Indicator Data'!AL111&lt;B$3,10,(B$4-'[1]Indicator Data'!AL111)/(B$4-B$3)*10))),1)</f>
        <v>9.3000000000000007</v>
      </c>
      <c r="C110" s="22">
        <f>IF('[1]Indicator Data'!AM111="No data","x",ROUND((IF(LOG('[1]Indicator Data'!AM111*1000)&gt;C$4,10,IF(LOG('[1]Indicator Data'!AM111*1000)&lt;C$3,0,10-(C$4-LOG('[1]Indicator Data'!AM111*1000))/(C$4-C$3)*10))),1))</f>
        <v>9.5</v>
      </c>
      <c r="D110" s="23">
        <f t="shared" si="25"/>
        <v>9.4</v>
      </c>
      <c r="E110" s="22">
        <f>IF('[1]Indicator Data'!AZ111="No data","x",ROUND(IF('[1]Indicator Data'!AZ111&gt;E$4,10,IF('[1]Indicator Data'!AZ111&lt;E$3,0,10-(E$4-'[1]Indicator Data'!AZ111)/(E$4-E$3)*10)),1))</f>
        <v>8.9</v>
      </c>
      <c r="F110" s="22">
        <f>IF('[1]Indicator Data'!BA111="No data","x",ROUND(IF('[1]Indicator Data'!BA111&gt;F$4,10,IF('[1]Indicator Data'!BA111&lt;F$3,0,10-(F$4-'[1]Indicator Data'!BA111)/(F$4-F$3)*10)),1))</f>
        <v>2</v>
      </c>
      <c r="G110" s="23">
        <f t="shared" si="26"/>
        <v>5.5</v>
      </c>
      <c r="H110" s="24">
        <f>SUM(IF('[1]Indicator Data'!AN111=0,0,'[1]Indicator Data'!AN111),SUM('[1]Indicator Data'!AO111:AP111))</f>
        <v>2340.120453</v>
      </c>
      <c r="I110" s="24">
        <f>H110/'[1]Indicator Data'!CA111*1000000</f>
        <v>115.55674462592503</v>
      </c>
      <c r="J110" s="22">
        <f t="shared" si="16"/>
        <v>2.2999999999999998</v>
      </c>
      <c r="K110" s="22">
        <f>IF('[1]Indicator Data'!AQ111="No data","x",ROUND(IF('[1]Indicator Data'!AQ111&gt;K$4,10,IF('[1]Indicator Data'!AQ111&lt;K$3,0,10-(K$4-'[1]Indicator Data'!AQ111)/(K$4-K$3)*10)),1))</f>
        <v>7.5</v>
      </c>
      <c r="L110" s="22">
        <f>IF('[1]Indicator Data'!AR111="No data","x",IF('[1]Indicator Data'!AR111=0,0,ROUND(IF('[1]Indicator Data'!AR111&gt;L$4,10,IF('[1]Indicator Data'!AR111&lt;L$3,0,10-(L$4-'[1]Indicator Data'!AR111)/(L$4-L$3)*10)),1)))</f>
        <v>1.9</v>
      </c>
      <c r="M110" s="23">
        <f t="shared" si="27"/>
        <v>3.9</v>
      </c>
      <c r="N110" s="25">
        <f t="shared" si="28"/>
        <v>7.1</v>
      </c>
      <c r="O110" s="26">
        <f>IF(AND('[1]Indicator Data'!BE111="No data",'[1]Indicator Data'!BF111="No data"),0,SUM('[1]Indicator Data'!BE111:BG111)/1000)</f>
        <v>342.07600000000002</v>
      </c>
      <c r="P110" s="22">
        <f t="shared" si="17"/>
        <v>8.4</v>
      </c>
      <c r="Q110" s="27">
        <f>O110*1000/'[1]Indicator Data'!CA111</f>
        <v>1.689194627737307E-2</v>
      </c>
      <c r="R110" s="22">
        <f t="shared" si="18"/>
        <v>6.4</v>
      </c>
      <c r="S110" s="28">
        <f t="shared" si="29"/>
        <v>7.4</v>
      </c>
      <c r="T110" s="22">
        <f>IF('[1]Indicator Data'!AV111="No data","x",ROUND(IF('[1]Indicator Data'!AV111&gt;T$4,10,IF('[1]Indicator Data'!AV111&lt;T$3,0,10-(T$4-'[1]Indicator Data'!AV111)/(T$4-T$3)*10)),1))</f>
        <v>2.4</v>
      </c>
      <c r="U110" s="22" t="str">
        <f>IF('[1]Indicator Data'!AW111="No data","x",IF('[1]Indicator Data'!AW111=0,0,ROUND(IF('[1]Indicator Data'!AW111&gt;U$4,10,IF('[1]Indicator Data'!AW111&lt;U$3,0,10-(U$4-'[1]Indicator Data'!AW111)/(U$4-U$3)*10)),1)))</f>
        <v>x</v>
      </c>
      <c r="V110" s="22">
        <f t="shared" si="30"/>
        <v>2.4</v>
      </c>
      <c r="W110" s="22">
        <f>IF('[1]Indicator Data'!AU111="No data","x",ROUND(IF('[1]Indicator Data'!AU111&gt;W$4,10,IF('[1]Indicator Data'!AU111&lt;W$3,0,10-(W$4-'[1]Indicator Data'!AU111)/(W$4-W$3)*10)),1))</f>
        <v>0.9</v>
      </c>
      <c r="X110" s="22">
        <f>IF('[1]Indicator Data'!AX111="No data","x",ROUND(IF('[1]Indicator Data'!AX111&gt;X$4,10,IF('[1]Indicator Data'!AX111&lt;X$3,0,10-(X$4-'[1]Indicator Data'!AX111)/(X$4-X$3)*10)),1))</f>
        <v>9.6999999999999993</v>
      </c>
      <c r="Y110" s="27">
        <f>IF('[1]Indicator Data'!AY111="No data","x",IF(('[1]Indicator Data'!AY111/'[1]Indicator Data'!CA111)&gt;1,1,IF('[1]Indicator Data'!AY111&gt;'[1]Indicator Data'!AY111,1,'[1]Indicator Data'!AY111/'[1]Indicator Data'!CA111)))</f>
        <v>0.38200629169149281</v>
      </c>
      <c r="Z110" s="22">
        <f t="shared" si="19"/>
        <v>4.2</v>
      </c>
      <c r="AA110" s="23">
        <f t="shared" si="20"/>
        <v>4.3</v>
      </c>
      <c r="AB110" s="22">
        <f>IF('[1]Indicator Data'!AS111="No data","x",ROUND(IF('[1]Indicator Data'!AS111&gt;AB$4,10,IF('[1]Indicator Data'!AS111&lt;AB$3,0,10-(AB$4-'[1]Indicator Data'!AS111)/(AB$4-AB$3)*10)),1))</f>
        <v>7.2</v>
      </c>
      <c r="AC110" s="22">
        <f>IF('[1]Indicator Data'!AT111="No data","x",ROUND(IF('[1]Indicator Data'!AT111&gt;AC$4,10,IF('[1]Indicator Data'!AT111&lt;AC$3,0,10-(AC$4-'[1]Indicator Data'!AT111)/(AC$4-AC$3)*10)),1))</f>
        <v>4.0999999999999996</v>
      </c>
      <c r="AD110" s="23">
        <f t="shared" si="31"/>
        <v>5.7</v>
      </c>
      <c r="AE110" s="26">
        <f>('[1]Indicator Data'!BD111+'[1]Indicator Data'!BC111*0.5+'[1]Indicator Data'!BB111*0.25)/1000</f>
        <v>3401.7452499999999</v>
      </c>
      <c r="AF110" s="29">
        <f>AE110*1000/'[1]Indicator Data'!CA111</f>
        <v>0.16798050144502691</v>
      </c>
      <c r="AG110" s="23">
        <f t="shared" si="21"/>
        <v>10</v>
      </c>
      <c r="AH110" s="22">
        <f>IF('[1]Indicator Data'!BH111="No data","x",ROUND(IF('[1]Indicator Data'!BH111&lt;$AH$3,10,IF('[1]Indicator Data'!BH111&gt;$AH$4,0,($AH$4-'[1]Indicator Data'!BH111)/($AH$4-$AH$3)*10)),1))</f>
        <v>2.4</v>
      </c>
      <c r="AI110" s="22">
        <f>IF('[1]Indicator Data'!BI111="No data","x",ROUND(IF('[1]Indicator Data'!BI111&gt;$AI$4,10,IF('[1]Indicator Data'!BI111&lt;$AI$3,0,10-($AI$4-'[1]Indicator Data'!BI111)/($AI$4-$AI$3)*10)),1))</f>
        <v>1.8</v>
      </c>
      <c r="AJ110" s="23">
        <f t="shared" si="22"/>
        <v>2.1</v>
      </c>
      <c r="AK110" s="28">
        <f t="shared" si="23"/>
        <v>6.7</v>
      </c>
      <c r="AL110" s="30">
        <f t="shared" si="24"/>
        <v>7.1</v>
      </c>
    </row>
    <row r="111" spans="1:38" s="19" customFormat="1" x14ac:dyDescent="0.3">
      <c r="A111" s="20" t="str">
        <f>'[1]Indicator Data'!A112</f>
        <v>Malta</v>
      </c>
      <c r="B111" s="21">
        <f>ROUND(IF('[1]Indicator Data'!AL112="No data",IF((0.1022*LN('[1]Indicator Data'!BZ112)-0.1711)&gt;B$4,0,IF((0.1022*LN('[1]Indicator Data'!BZ112)-0.1711)&lt;B$3,10,(B$4-(0.1022*LN('[1]Indicator Data'!BZ112)-0.1711))/(B$4-B$3)*10)),IF('[1]Indicator Data'!AL112&gt;B$4,0,IF('[1]Indicator Data'!AL112&lt;B$3,10,(B$4-'[1]Indicator Data'!AL112)/(B$4-B$3)*10))),1)</f>
        <v>0.1</v>
      </c>
      <c r="C111" s="22" t="str">
        <f>IF('[1]Indicator Data'!AM112="No data","x",ROUND((IF(LOG('[1]Indicator Data'!AM112*1000)&gt;C$4,10,IF(LOG('[1]Indicator Data'!AM112*1000)&lt;C$3,0,10-(C$4-LOG('[1]Indicator Data'!AM112*1000))/(C$4-C$3)*10))),1))</f>
        <v>x</v>
      </c>
      <c r="D111" s="23">
        <f t="shared" si="25"/>
        <v>0.1</v>
      </c>
      <c r="E111" s="22">
        <f>IF('[1]Indicator Data'!AZ112="No data","x",ROUND(IF('[1]Indicator Data'!AZ112&gt;E$4,10,IF('[1]Indicator Data'!AZ112&lt;E$3,0,10-(E$4-'[1]Indicator Data'!AZ112)/(E$4-E$3)*10)),1))</f>
        <v>2.2999999999999998</v>
      </c>
      <c r="F111" s="22">
        <f>IF('[1]Indicator Data'!BA112="No data","x",ROUND(IF('[1]Indicator Data'!BA112&gt;F$4,10,IF('[1]Indicator Data'!BA112&lt;F$3,0,10-(F$4-'[1]Indicator Data'!BA112)/(F$4-F$3)*10)),1))</f>
        <v>0.9</v>
      </c>
      <c r="G111" s="23">
        <f t="shared" si="26"/>
        <v>1.6</v>
      </c>
      <c r="H111" s="24">
        <f>SUM(IF('[1]Indicator Data'!AN112=0,0,'[1]Indicator Data'!AN112),SUM('[1]Indicator Data'!AO112:AP112))</f>
        <v>0</v>
      </c>
      <c r="I111" s="24">
        <f>H111/'[1]Indicator Data'!CA112*1000000</f>
        <v>0</v>
      </c>
      <c r="J111" s="22">
        <f t="shared" si="16"/>
        <v>0</v>
      </c>
      <c r="K111" s="22" t="str">
        <f>IF('[1]Indicator Data'!AQ112="No data","x",ROUND(IF('[1]Indicator Data'!AQ112&gt;K$4,10,IF('[1]Indicator Data'!AQ112&lt;K$3,0,10-(K$4-'[1]Indicator Data'!AQ112)/(K$4-K$3)*10)),1))</f>
        <v>x</v>
      </c>
      <c r="L111" s="22">
        <f>IF('[1]Indicator Data'!AR112="No data","x",IF('[1]Indicator Data'!AR112=0,0,ROUND(IF('[1]Indicator Data'!AR112&gt;L$4,10,IF('[1]Indicator Data'!AR112&lt;L$3,0,10-(L$4-'[1]Indicator Data'!AR112)/(L$4-L$3)*10)),1)))</f>
        <v>0.6</v>
      </c>
      <c r="M111" s="23">
        <f t="shared" si="27"/>
        <v>0.3</v>
      </c>
      <c r="N111" s="25">
        <f t="shared" si="28"/>
        <v>0.5</v>
      </c>
      <c r="O111" s="26">
        <f>IF(AND('[1]Indicator Data'!BE112="No data",'[1]Indicator Data'!BF112="No data"),0,SUM('[1]Indicator Data'!BE112:BG112)/1000)</f>
        <v>13.255000000000001</v>
      </c>
      <c r="P111" s="22">
        <f t="shared" si="17"/>
        <v>3.7</v>
      </c>
      <c r="Q111" s="27">
        <f>O111*1000/'[1]Indicator Data'!CA112</f>
        <v>3.0019998233451632E-2</v>
      </c>
      <c r="R111" s="22">
        <f t="shared" si="18"/>
        <v>7.4</v>
      </c>
      <c r="S111" s="28">
        <f t="shared" si="29"/>
        <v>5.6</v>
      </c>
      <c r="T111" s="22" t="str">
        <f>IF('[1]Indicator Data'!AV112="No data","x",ROUND(IF('[1]Indicator Data'!AV112&gt;T$4,10,IF('[1]Indicator Data'!AV112&lt;T$3,0,10-(T$4-'[1]Indicator Data'!AV112)/(T$4-T$3)*10)),1))</f>
        <v>x</v>
      </c>
      <c r="U111" s="22" t="str">
        <f>IF('[1]Indicator Data'!AW112="No data","x",IF('[1]Indicator Data'!AW112=0,0,ROUND(IF('[1]Indicator Data'!AW112&gt;U$4,10,IF('[1]Indicator Data'!AW112&lt;U$3,0,10-(U$4-'[1]Indicator Data'!AW112)/(U$4-U$3)*10)),1)))</f>
        <v>x</v>
      </c>
      <c r="V111" s="22" t="str">
        <f t="shared" si="30"/>
        <v>x</v>
      </c>
      <c r="W111" s="22">
        <f>IF('[1]Indicator Data'!AU112="No data","x",ROUND(IF('[1]Indicator Data'!AU112&gt;W$4,10,IF('[1]Indicator Data'!AU112&lt;W$3,0,10-(W$4-'[1]Indicator Data'!AU112)/(W$4-W$3)*10)),1))</f>
        <v>0.3</v>
      </c>
      <c r="X111" s="22" t="str">
        <f>IF('[1]Indicator Data'!AX112="No data","x",ROUND(IF('[1]Indicator Data'!AX112&gt;X$4,10,IF('[1]Indicator Data'!AX112&lt;X$3,0,10-(X$4-'[1]Indicator Data'!AX112)/(X$4-X$3)*10)),1))</f>
        <v>x</v>
      </c>
      <c r="Y111" s="27">
        <f>IF('[1]Indicator Data'!AY112="No data","x",IF(('[1]Indicator Data'!AY112/'[1]Indicator Data'!CA112)&gt;1,1,IF('[1]Indicator Data'!AY112&gt;'[1]Indicator Data'!AY112,1,'[1]Indicator Data'!AY112/'[1]Indicator Data'!CA112)))</f>
        <v>2.2648056004112886E-6</v>
      </c>
      <c r="Z111" s="22">
        <f t="shared" si="19"/>
        <v>0</v>
      </c>
      <c r="AA111" s="23">
        <f t="shared" si="20"/>
        <v>0.2</v>
      </c>
      <c r="AB111" s="22">
        <f>IF('[1]Indicator Data'!AS112="No data","x",ROUND(IF('[1]Indicator Data'!AS112&gt;AB$4,10,IF('[1]Indicator Data'!AS112&lt;AB$3,0,10-(AB$4-'[1]Indicator Data'!AS112)/(AB$4-AB$3)*10)),1))</f>
        <v>0.5</v>
      </c>
      <c r="AC111" s="22" t="str">
        <f>IF('[1]Indicator Data'!AT112="No data","x",ROUND(IF('[1]Indicator Data'!AT112&gt;AC$4,10,IF('[1]Indicator Data'!AT112&lt;AC$3,0,10-(AC$4-'[1]Indicator Data'!AT112)/(AC$4-AC$3)*10)),1))</f>
        <v>x</v>
      </c>
      <c r="AD111" s="23">
        <f t="shared" si="31"/>
        <v>0.5</v>
      </c>
      <c r="AE111" s="26">
        <f>('[1]Indicator Data'!BD112+'[1]Indicator Data'!BC112*0.5+'[1]Indicator Data'!BB112*0.25)/1000</f>
        <v>0</v>
      </c>
      <c r="AF111" s="29">
        <f>AE111*1000/'[1]Indicator Data'!CA112</f>
        <v>0</v>
      </c>
      <c r="AG111" s="23">
        <f t="shared" si="21"/>
        <v>0</v>
      </c>
      <c r="AH111" s="22">
        <f>IF('[1]Indicator Data'!BH112="No data","x",ROUND(IF('[1]Indicator Data'!BH112&lt;$AH$3,10,IF('[1]Indicator Data'!BH112&gt;$AH$4,0,($AH$4-'[1]Indicator Data'!BH112)/($AH$4-$AH$3)*10)),1))</f>
        <v>1.7</v>
      </c>
      <c r="AI111" s="22">
        <f>IF('[1]Indicator Data'!BI112="No data","x",ROUND(IF('[1]Indicator Data'!BI112&gt;$AI$4,10,IF('[1]Indicator Data'!BI112&lt;$AI$3,0,10-($AI$4-'[1]Indicator Data'!BI112)/($AI$4-$AI$3)*10)),1))</f>
        <v>0</v>
      </c>
      <c r="AJ111" s="23">
        <f t="shared" si="22"/>
        <v>0.9</v>
      </c>
      <c r="AK111" s="28">
        <f t="shared" si="23"/>
        <v>0.4</v>
      </c>
      <c r="AL111" s="30">
        <f t="shared" si="24"/>
        <v>3.4</v>
      </c>
    </row>
    <row r="112" spans="1:38" s="19" customFormat="1" x14ac:dyDescent="0.3">
      <c r="A112" s="20" t="str">
        <f>'[1]Indicator Data'!A113</f>
        <v>Marshall Islands</v>
      </c>
      <c r="B112" s="21">
        <f>ROUND(IF('[1]Indicator Data'!AL113="No data",IF((0.1022*LN('[1]Indicator Data'!BZ113)-0.1711)&gt;B$4,0,IF((0.1022*LN('[1]Indicator Data'!BZ113)-0.1711)&lt;B$3,10,(B$4-(0.1022*LN('[1]Indicator Data'!BZ113)-0.1711))/(B$4-B$3)*10)),IF('[1]Indicator Data'!AL113&gt;B$4,0,IF('[1]Indicator Data'!AL113&lt;B$3,10,(B$4-'[1]Indicator Data'!AL113)/(B$4-B$3)*10))),1)</f>
        <v>3.9</v>
      </c>
      <c r="C112" s="22" t="str">
        <f>IF('[1]Indicator Data'!AM113="No data","x",ROUND((IF(LOG('[1]Indicator Data'!AM113*1000)&gt;C$4,10,IF(LOG('[1]Indicator Data'!AM113*1000)&lt;C$3,0,10-(C$4-LOG('[1]Indicator Data'!AM113*1000))/(C$4-C$3)*10))),1))</f>
        <v>x</v>
      </c>
      <c r="D112" s="23">
        <f t="shared" si="25"/>
        <v>3.9</v>
      </c>
      <c r="E112" s="22" t="str">
        <f>IF('[1]Indicator Data'!AZ113="No data","x",ROUND(IF('[1]Indicator Data'!AZ113&gt;E$4,10,IF('[1]Indicator Data'!AZ113&lt;E$3,0,10-(E$4-'[1]Indicator Data'!AZ113)/(E$4-E$3)*10)),1))</f>
        <v>x</v>
      </c>
      <c r="F112" s="22" t="str">
        <f>IF('[1]Indicator Data'!BA113="No data","x",ROUND(IF('[1]Indicator Data'!BA113&gt;F$4,10,IF('[1]Indicator Data'!BA113&lt;F$3,0,10-(F$4-'[1]Indicator Data'!BA113)/(F$4-F$3)*10)),1))</f>
        <v>x</v>
      </c>
      <c r="G112" s="23" t="str">
        <f t="shared" si="26"/>
        <v>x</v>
      </c>
      <c r="H112" s="24">
        <f>SUM(IF('[1]Indicator Data'!AN113=0,0,'[1]Indicator Data'!AN113),SUM('[1]Indicator Data'!AO113:AP113))</f>
        <v>124.91024299999999</v>
      </c>
      <c r="I112" s="24">
        <f>H112/'[1]Indicator Data'!CA113*1000000</f>
        <v>2110.1841909653008</v>
      </c>
      <c r="J112" s="22">
        <f t="shared" si="16"/>
        <v>10</v>
      </c>
      <c r="K112" s="22">
        <f>IF('[1]Indicator Data'!AQ113="No data","x",ROUND(IF('[1]Indicator Data'!AQ113&gt;K$4,10,IF('[1]Indicator Data'!AQ113&lt;K$3,0,10-(K$4-'[1]Indicator Data'!AQ113)/(K$4-K$3)*10)),1))</f>
        <v>10</v>
      </c>
      <c r="L112" s="22">
        <f>IF('[1]Indicator Data'!AR113="No data","x",IF('[1]Indicator Data'!AR113=0,0,ROUND(IF('[1]Indicator Data'!AR113&gt;L$4,10,IF('[1]Indicator Data'!AR113&lt;L$3,0,10-(L$4-'[1]Indicator Data'!AR113)/(L$4-L$3)*10)),1)))</f>
        <v>4.4000000000000004</v>
      </c>
      <c r="M112" s="23">
        <f t="shared" si="27"/>
        <v>8.1</v>
      </c>
      <c r="N112" s="25">
        <f t="shared" si="28"/>
        <v>5.3</v>
      </c>
      <c r="O112" s="26">
        <f>IF(AND('[1]Indicator Data'!BE113="No data",'[1]Indicator Data'!BF113="No data"),0,SUM('[1]Indicator Data'!BE113:BG113)/1000)</f>
        <v>0</v>
      </c>
      <c r="P112" s="22">
        <f t="shared" si="17"/>
        <v>0</v>
      </c>
      <c r="Q112" s="27">
        <f>O112*1000/'[1]Indicator Data'!CA113</f>
        <v>0</v>
      </c>
      <c r="R112" s="22">
        <f t="shared" si="18"/>
        <v>0</v>
      </c>
      <c r="S112" s="28">
        <f t="shared" si="29"/>
        <v>0</v>
      </c>
      <c r="T112" s="22" t="str">
        <f>IF('[1]Indicator Data'!AV113="No data","x",ROUND(IF('[1]Indicator Data'!AV113&gt;T$4,10,IF('[1]Indicator Data'!AV113&lt;T$3,0,10-(T$4-'[1]Indicator Data'!AV113)/(T$4-T$3)*10)),1))</f>
        <v>x</v>
      </c>
      <c r="U112" s="22" t="str">
        <f>IF('[1]Indicator Data'!AW113="No data","x",IF('[1]Indicator Data'!AW113=0,0,ROUND(IF('[1]Indicator Data'!AW113&gt;U$4,10,IF('[1]Indicator Data'!AW113&lt;U$3,0,10-(U$4-'[1]Indicator Data'!AW113)/(U$4-U$3)*10)),1)))</f>
        <v>x</v>
      </c>
      <c r="V112" s="22" t="str">
        <f t="shared" si="30"/>
        <v>x</v>
      </c>
      <c r="W112" s="22">
        <f>IF('[1]Indicator Data'!AU113="No data","x",ROUND(IF('[1]Indicator Data'!AU113&gt;W$4,10,IF('[1]Indicator Data'!AU113&lt;W$3,0,10-(W$4-'[1]Indicator Data'!AU113)/(W$4-W$3)*10)),1))</f>
        <v>8.8000000000000007</v>
      </c>
      <c r="X112" s="22" t="str">
        <f>IF('[1]Indicator Data'!AX113="No data","x",ROUND(IF('[1]Indicator Data'!AX113&gt;X$4,10,IF('[1]Indicator Data'!AX113&lt;X$3,0,10-(X$4-'[1]Indicator Data'!AX113)/(X$4-X$3)*10)),1))</f>
        <v>x</v>
      </c>
      <c r="Y112" s="27">
        <f>IF('[1]Indicator Data'!AY113="No data","x",IF(('[1]Indicator Data'!AY113/'[1]Indicator Data'!CA113)&gt;1,1,IF('[1]Indicator Data'!AY113&gt;'[1]Indicator Data'!AY113,1,'[1]Indicator Data'!AY113/'[1]Indicator Data'!CA113)))</f>
        <v>0.33101327837280803</v>
      </c>
      <c r="Z112" s="22">
        <f t="shared" si="19"/>
        <v>3.7</v>
      </c>
      <c r="AA112" s="23">
        <f t="shared" si="20"/>
        <v>6.3</v>
      </c>
      <c r="AB112" s="22">
        <f>IF('[1]Indicator Data'!AS113="No data","x",ROUND(IF('[1]Indicator Data'!AS113&gt;AB$4,10,IF('[1]Indicator Data'!AS113&lt;AB$3,0,10-(AB$4-'[1]Indicator Data'!AS113)/(AB$4-AB$3)*10)),1))</f>
        <v>2.4</v>
      </c>
      <c r="AC112" s="22">
        <f>IF('[1]Indicator Data'!AT113="No data","x",ROUND(IF('[1]Indicator Data'!AT113&gt;AC$4,10,IF('[1]Indicator Data'!AT113&lt;AC$3,0,10-(AC$4-'[1]Indicator Data'!AT113)/(AC$4-AC$3)*10)),1))</f>
        <v>2.6</v>
      </c>
      <c r="AD112" s="23">
        <f t="shared" si="31"/>
        <v>2.5</v>
      </c>
      <c r="AE112" s="26">
        <f>('[1]Indicator Data'!BD113+'[1]Indicator Data'!BC113*0.5+'[1]Indicator Data'!BB113*0.25)/1000</f>
        <v>0</v>
      </c>
      <c r="AF112" s="29">
        <f>AE112*1000/'[1]Indicator Data'!CA113</f>
        <v>0</v>
      </c>
      <c r="AG112" s="23">
        <f t="shared" si="21"/>
        <v>0</v>
      </c>
      <c r="AH112" s="22">
        <f>IF('[1]Indicator Data'!BH113="No data","x",ROUND(IF('[1]Indicator Data'!BH113&lt;$AH$3,10,IF('[1]Indicator Data'!BH113&gt;$AH$4,0,($AH$4-'[1]Indicator Data'!BH113)/($AH$4-$AH$3)*10)),1))</f>
        <v>10</v>
      </c>
      <c r="AI112" s="22">
        <f>IF('[1]Indicator Data'!BI113="No data","x",ROUND(IF('[1]Indicator Data'!BI113&gt;$AI$4,10,IF('[1]Indicator Data'!BI113&lt;$AI$3,0,10-($AI$4-'[1]Indicator Data'!BI113)/($AI$4-$AI$3)*10)),1))</f>
        <v>0</v>
      </c>
      <c r="AJ112" s="23">
        <f t="shared" si="22"/>
        <v>5</v>
      </c>
      <c r="AK112" s="28">
        <f t="shared" si="23"/>
        <v>3.8</v>
      </c>
      <c r="AL112" s="30">
        <f t="shared" si="24"/>
        <v>2.1</v>
      </c>
    </row>
    <row r="113" spans="1:38" s="19" customFormat="1" x14ac:dyDescent="0.3">
      <c r="A113" s="20" t="str">
        <f>'[1]Indicator Data'!A114</f>
        <v>Mauritania</v>
      </c>
      <c r="B113" s="21">
        <f>ROUND(IF('[1]Indicator Data'!AL114="No data",IF((0.1022*LN('[1]Indicator Data'!BZ114)-0.1711)&gt;B$4,0,IF((0.1022*LN('[1]Indicator Data'!BZ114)-0.1711)&lt;B$3,10,(B$4-(0.1022*LN('[1]Indicator Data'!BZ114)-0.1711))/(B$4-B$3)*10)),IF('[1]Indicator Data'!AL114&gt;B$4,0,IF('[1]Indicator Data'!AL114&lt;B$3,10,(B$4-'[1]Indicator Data'!AL114)/(B$4-B$3)*10))),1)</f>
        <v>7.1</v>
      </c>
      <c r="C113" s="22">
        <f>IF('[1]Indicator Data'!AM114="No data","x",ROUND((IF(LOG('[1]Indicator Data'!AM114*1000)&gt;C$4,10,IF(LOG('[1]Indicator Data'!AM114*1000)&lt;C$3,0,10-(C$4-LOG('[1]Indicator Data'!AM114*1000))/(C$4-C$3)*10))),1))</f>
        <v>8.9</v>
      </c>
      <c r="D113" s="23">
        <f t="shared" si="25"/>
        <v>8.1</v>
      </c>
      <c r="E113" s="22">
        <f>IF('[1]Indicator Data'!AZ114="No data","x",ROUND(IF('[1]Indicator Data'!AZ114&gt;E$4,10,IF('[1]Indicator Data'!AZ114&lt;E$3,0,10-(E$4-'[1]Indicator Data'!AZ114)/(E$4-E$3)*10)),1))</f>
        <v>8.5</v>
      </c>
      <c r="F113" s="22">
        <f>IF('[1]Indicator Data'!BA114="No data","x",ROUND(IF('[1]Indicator Data'!BA114&gt;F$4,10,IF('[1]Indicator Data'!BA114&lt;F$3,0,10-(F$4-'[1]Indicator Data'!BA114)/(F$4-F$3)*10)),1))</f>
        <v>1.9</v>
      </c>
      <c r="G113" s="23">
        <f t="shared" si="26"/>
        <v>5.2</v>
      </c>
      <c r="H113" s="24">
        <f>SUM(IF('[1]Indicator Data'!AN114=0,0,'[1]Indicator Data'!AN114),SUM('[1]Indicator Data'!AO114:AP114))</f>
        <v>316.61820399999999</v>
      </c>
      <c r="I113" s="24">
        <f>H113/'[1]Indicator Data'!CA114*1000000</f>
        <v>68.094915327142189</v>
      </c>
      <c r="J113" s="22">
        <f t="shared" si="16"/>
        <v>1.4</v>
      </c>
      <c r="K113" s="22">
        <f>IF('[1]Indicator Data'!AQ114="No data","x",ROUND(IF('[1]Indicator Data'!AQ114&gt;K$4,10,IF('[1]Indicator Data'!AQ114&lt;K$3,0,10-(K$4-'[1]Indicator Data'!AQ114)/(K$4-K$3)*10)),1))</f>
        <v>3.7</v>
      </c>
      <c r="L113" s="22">
        <f>IF('[1]Indicator Data'!AR114="No data","x",IF('[1]Indicator Data'!AR114=0,0,ROUND(IF('[1]Indicator Data'!AR114&gt;L$4,10,IF('[1]Indicator Data'!AR114&lt;L$3,0,10-(L$4-'[1]Indicator Data'!AR114)/(L$4-L$3)*10)),1)))</f>
        <v>0.3</v>
      </c>
      <c r="M113" s="23">
        <f t="shared" si="27"/>
        <v>1.8</v>
      </c>
      <c r="N113" s="25">
        <f t="shared" si="28"/>
        <v>5.8</v>
      </c>
      <c r="O113" s="26">
        <f>IF(AND('[1]Indicator Data'!BE114="No data",'[1]Indicator Data'!BF114="No data"),0,SUM('[1]Indicator Data'!BE114:BG114)/1000)</f>
        <v>101.806</v>
      </c>
      <c r="P113" s="22">
        <f t="shared" si="17"/>
        <v>6.7</v>
      </c>
      <c r="Q113" s="27">
        <f>O113*1000/'[1]Indicator Data'!CA114</f>
        <v>2.189536439223513E-2</v>
      </c>
      <c r="R113" s="22">
        <f t="shared" si="18"/>
        <v>6.8</v>
      </c>
      <c r="S113" s="28">
        <f t="shared" si="29"/>
        <v>6.8</v>
      </c>
      <c r="T113" s="22">
        <f>IF('[1]Indicator Data'!AV114="No data","x",ROUND(IF('[1]Indicator Data'!AV114&gt;T$4,10,IF('[1]Indicator Data'!AV114&lt;T$3,0,10-(T$4-'[1]Indicator Data'!AV114)/(T$4-T$3)*10)),1))</f>
        <v>0.4</v>
      </c>
      <c r="U113" s="22" t="str">
        <f>IF('[1]Indicator Data'!AW114="No data","x",IF('[1]Indicator Data'!AW114=0,0,ROUND(IF('[1]Indicator Data'!AW114&gt;U$4,10,IF('[1]Indicator Data'!AW114&lt;U$3,0,10-(U$4-'[1]Indicator Data'!AW114)/(U$4-U$3)*10)),1)))</f>
        <v>x</v>
      </c>
      <c r="V113" s="22">
        <f t="shared" si="30"/>
        <v>0.4</v>
      </c>
      <c r="W113" s="22">
        <f>IF('[1]Indicator Data'!AU114="No data","x",ROUND(IF('[1]Indicator Data'!AU114&gt;W$4,10,IF('[1]Indicator Data'!AU114&lt;W$3,0,10-(W$4-'[1]Indicator Data'!AU114)/(W$4-W$3)*10)),1))</f>
        <v>1.6</v>
      </c>
      <c r="X113" s="22">
        <f>IF('[1]Indicator Data'!AX114="No data","x",ROUND(IF('[1]Indicator Data'!AX114&gt;X$4,10,IF('[1]Indicator Data'!AX114&lt;X$3,0,10-(X$4-'[1]Indicator Data'!AX114)/(X$4-X$3)*10)),1))</f>
        <v>1</v>
      </c>
      <c r="Y113" s="27">
        <f>IF('[1]Indicator Data'!AY114="No data","x",IF(('[1]Indicator Data'!AY114/'[1]Indicator Data'!CA114)&gt;1,1,IF('[1]Indicator Data'!AY114&gt;'[1]Indicator Data'!AY114,1,'[1]Indicator Data'!AY114/'[1]Indicator Data'!CA114)))</f>
        <v>0.17782526034161639</v>
      </c>
      <c r="Z113" s="22">
        <f t="shared" si="19"/>
        <v>2</v>
      </c>
      <c r="AA113" s="23">
        <f t="shared" si="20"/>
        <v>1.3</v>
      </c>
      <c r="AB113" s="22">
        <f>IF('[1]Indicator Data'!AS114="No data","x",ROUND(IF('[1]Indicator Data'!AS114&gt;AB$4,10,IF('[1]Indicator Data'!AS114&lt;AB$3,0,10-(AB$4-'[1]Indicator Data'!AS114)/(AB$4-AB$3)*10)),1))</f>
        <v>5.6</v>
      </c>
      <c r="AC113" s="22">
        <f>IF('[1]Indicator Data'!AT114="No data","x",ROUND(IF('[1]Indicator Data'!AT114&gt;AC$4,10,IF('[1]Indicator Data'!AT114&lt;AC$3,0,10-(AC$4-'[1]Indicator Data'!AT114)/(AC$4-AC$3)*10)),1))</f>
        <v>4.3</v>
      </c>
      <c r="AD113" s="23">
        <f t="shared" si="31"/>
        <v>5</v>
      </c>
      <c r="AE113" s="26">
        <f>('[1]Indicator Data'!BD114+'[1]Indicator Data'!BC114*0.5+'[1]Indicator Data'!BB114*0.25)/1000</f>
        <v>322.98099999999999</v>
      </c>
      <c r="AF113" s="29">
        <f>AE113*1000/'[1]Indicator Data'!CA114</f>
        <v>6.9463358611167272E-2</v>
      </c>
      <c r="AG113" s="23">
        <f t="shared" si="21"/>
        <v>6.9</v>
      </c>
      <c r="AH113" s="22">
        <f>IF('[1]Indicator Data'!BH114="No data","x",ROUND(IF('[1]Indicator Data'!BH114&lt;$AH$3,10,IF('[1]Indicator Data'!BH114&gt;$AH$4,0,($AH$4-'[1]Indicator Data'!BH114)/($AH$4-$AH$3)*10)),1))</f>
        <v>2.9</v>
      </c>
      <c r="AI113" s="22">
        <f>IF('[1]Indicator Data'!BI114="No data","x",ROUND(IF('[1]Indicator Data'!BI114&gt;$AI$4,10,IF('[1]Indicator Data'!BI114&lt;$AI$3,0,10-($AI$4-'[1]Indicator Data'!BI114)/($AI$4-$AI$3)*10)),1))</f>
        <v>1.4</v>
      </c>
      <c r="AJ113" s="23">
        <f t="shared" si="22"/>
        <v>2.2000000000000002</v>
      </c>
      <c r="AK113" s="28">
        <f t="shared" si="23"/>
        <v>4.2</v>
      </c>
      <c r="AL113" s="30">
        <f t="shared" si="24"/>
        <v>5.7</v>
      </c>
    </row>
    <row r="114" spans="1:38" s="19" customFormat="1" x14ac:dyDescent="0.3">
      <c r="A114" s="20" t="str">
        <f>'[1]Indicator Data'!A115</f>
        <v>Mauritius</v>
      </c>
      <c r="B114" s="21">
        <f>ROUND(IF('[1]Indicator Data'!AL115="No data",IF((0.1022*LN('[1]Indicator Data'!BZ115)-0.1711)&gt;B$4,0,IF((0.1022*LN('[1]Indicator Data'!BZ115)-0.1711)&lt;B$3,10,(B$4-(0.1022*LN('[1]Indicator Data'!BZ115)-0.1711))/(B$4-B$3)*10)),IF('[1]Indicator Data'!AL115&gt;B$4,0,IF('[1]Indicator Data'!AL115&lt;B$3,10,(B$4-'[1]Indicator Data'!AL115)/(B$4-B$3)*10))),1)</f>
        <v>1.9</v>
      </c>
      <c r="C114" s="22" t="str">
        <f>IF('[1]Indicator Data'!AM115="No data","x",ROUND((IF(LOG('[1]Indicator Data'!AM115*1000)&gt;C$4,10,IF(LOG('[1]Indicator Data'!AM115*1000)&lt;C$3,0,10-(C$4-LOG('[1]Indicator Data'!AM115*1000))/(C$4-C$3)*10))),1))</f>
        <v>x</v>
      </c>
      <c r="D114" s="23">
        <f t="shared" si="25"/>
        <v>1.9</v>
      </c>
      <c r="E114" s="22">
        <f>IF('[1]Indicator Data'!AZ115="No data","x",ROUND(IF('[1]Indicator Data'!AZ115&gt;E$4,10,IF('[1]Indicator Data'!AZ115&lt;E$3,0,10-(E$4-'[1]Indicator Data'!AZ115)/(E$4-E$3)*10)),1))</f>
        <v>4.5999999999999996</v>
      </c>
      <c r="F114" s="22">
        <f>IF('[1]Indicator Data'!BA115="No data","x",ROUND(IF('[1]Indicator Data'!BA115&gt;F$4,10,IF('[1]Indicator Data'!BA115&lt;F$3,0,10-(F$4-'[1]Indicator Data'!BA115)/(F$4-F$3)*10)),1))</f>
        <v>2.9</v>
      </c>
      <c r="G114" s="23">
        <f t="shared" si="26"/>
        <v>3.8</v>
      </c>
      <c r="H114" s="24">
        <f>SUM(IF('[1]Indicator Data'!AN115=0,0,'[1]Indicator Data'!AN115),SUM('[1]Indicator Data'!AO115:AP115))</f>
        <v>47.526212999999998</v>
      </c>
      <c r="I114" s="24">
        <f>H114/'[1]Indicator Data'!CA115*1000000</f>
        <v>37.370220331239913</v>
      </c>
      <c r="J114" s="22">
        <f t="shared" si="16"/>
        <v>0.7</v>
      </c>
      <c r="K114" s="22">
        <f>IF('[1]Indicator Data'!AQ115="No data","x",ROUND(IF('[1]Indicator Data'!AQ115&gt;K$4,10,IF('[1]Indicator Data'!AQ115&lt;K$3,0,10-(K$4-'[1]Indicator Data'!AQ115)/(K$4-K$3)*10)),1))</f>
        <v>0.1</v>
      </c>
      <c r="L114" s="22">
        <f>IF('[1]Indicator Data'!AR115="No data","x",IF('[1]Indicator Data'!AR115=0,0,ROUND(IF('[1]Indicator Data'!AR115&gt;L$4,10,IF('[1]Indicator Data'!AR115&lt;L$3,0,10-(L$4-'[1]Indicator Data'!AR115)/(L$4-L$3)*10)),1)))</f>
        <v>0.8</v>
      </c>
      <c r="M114" s="23">
        <f t="shared" si="27"/>
        <v>0.5</v>
      </c>
      <c r="N114" s="25">
        <f t="shared" si="28"/>
        <v>2</v>
      </c>
      <c r="O114" s="26">
        <f>IF(AND('[1]Indicator Data'!BE115="No data",'[1]Indicator Data'!BF115="No data"),0,SUM('[1]Indicator Data'!BE115:BG115)/1000)</f>
        <v>0.02</v>
      </c>
      <c r="P114" s="22">
        <f t="shared" si="17"/>
        <v>0</v>
      </c>
      <c r="Q114" s="27">
        <f>O114*1000/'[1]Indicator Data'!CA115</f>
        <v>1.5726151095287108E-5</v>
      </c>
      <c r="R114" s="22">
        <f t="shared" si="18"/>
        <v>0</v>
      </c>
      <c r="S114" s="28">
        <f t="shared" si="29"/>
        <v>0</v>
      </c>
      <c r="T114" s="22">
        <f>IF('[1]Indicator Data'!AV115="No data","x",ROUND(IF('[1]Indicator Data'!AV115&gt;T$4,10,IF('[1]Indicator Data'!AV115&lt;T$3,0,10-(T$4-'[1]Indicator Data'!AV115)/(T$4-T$3)*10)),1))</f>
        <v>2.4</v>
      </c>
      <c r="U114" s="22">
        <f>IF('[1]Indicator Data'!AW115="No data","x",IF('[1]Indicator Data'!AW115=0,0,ROUND(IF('[1]Indicator Data'!AW115&gt;U$4,10,IF('[1]Indicator Data'!AW115&lt;U$3,0,10-(U$4-'[1]Indicator Data'!AW115)/(U$4-U$3)*10)),1)))</f>
        <v>3.2</v>
      </c>
      <c r="V114" s="22">
        <f t="shared" si="30"/>
        <v>2.8</v>
      </c>
      <c r="W114" s="22">
        <f>IF('[1]Indicator Data'!AU115="No data","x",ROUND(IF('[1]Indicator Data'!AU115&gt;W$4,10,IF('[1]Indicator Data'!AU115&lt;W$3,0,10-(W$4-'[1]Indicator Data'!AU115)/(W$4-W$3)*10)),1))</f>
        <v>0.2</v>
      </c>
      <c r="X114" s="22" t="str">
        <f>IF('[1]Indicator Data'!AX115="No data","x",ROUND(IF('[1]Indicator Data'!AX115&gt;X$4,10,IF('[1]Indicator Data'!AX115&lt;X$3,0,10-(X$4-'[1]Indicator Data'!AX115)/(X$4-X$3)*10)),1))</f>
        <v>x</v>
      </c>
      <c r="Y114" s="27">
        <f>IF('[1]Indicator Data'!AY115="No data","x",IF(('[1]Indicator Data'!AY115/'[1]Indicator Data'!CA115)&gt;1,1,IF('[1]Indicator Data'!AY115&gt;'[1]Indicator Data'!AY115,1,'[1]Indicator Data'!AY115/'[1]Indicator Data'!CA115)))</f>
        <v>0</v>
      </c>
      <c r="Z114" s="22">
        <f t="shared" si="19"/>
        <v>0</v>
      </c>
      <c r="AA114" s="23">
        <f t="shared" si="20"/>
        <v>1</v>
      </c>
      <c r="AB114" s="22">
        <f>IF('[1]Indicator Data'!AS115="No data","x",ROUND(IF('[1]Indicator Data'!AS115&gt;AB$4,10,IF('[1]Indicator Data'!AS115&lt;AB$3,0,10-(AB$4-'[1]Indicator Data'!AS115)/(AB$4-AB$3)*10)),1))</f>
        <v>1.2</v>
      </c>
      <c r="AC114" s="22" t="str">
        <f>IF('[1]Indicator Data'!AT115="No data","x",ROUND(IF('[1]Indicator Data'!AT115&gt;AC$4,10,IF('[1]Indicator Data'!AT115&lt;AC$3,0,10-(AC$4-'[1]Indicator Data'!AT115)/(AC$4-AC$3)*10)),1))</f>
        <v>x</v>
      </c>
      <c r="AD114" s="23">
        <f t="shared" si="31"/>
        <v>1.2</v>
      </c>
      <c r="AE114" s="26">
        <f>('[1]Indicator Data'!BD115+'[1]Indicator Data'!BC115*0.5+'[1]Indicator Data'!BB115*0.25)/1000</f>
        <v>0</v>
      </c>
      <c r="AF114" s="29">
        <f>AE114*1000/'[1]Indicator Data'!CA115</f>
        <v>0</v>
      </c>
      <c r="AG114" s="23">
        <f t="shared" si="21"/>
        <v>0</v>
      </c>
      <c r="AH114" s="22">
        <f>IF('[1]Indicator Data'!BH115="No data","x",ROUND(IF('[1]Indicator Data'!BH115&lt;$AH$3,10,IF('[1]Indicator Data'!BH115&gt;$AH$4,0,($AH$4-'[1]Indicator Data'!BH115)/($AH$4-$AH$3)*10)),1))</f>
        <v>3.2</v>
      </c>
      <c r="AI114" s="22">
        <f>IF('[1]Indicator Data'!BI115="No data","x",ROUND(IF('[1]Indicator Data'!BI115&gt;$AI$4,10,IF('[1]Indicator Data'!BI115&lt;$AI$3,0,10-($AI$4-'[1]Indicator Data'!BI115)/($AI$4-$AI$3)*10)),1))</f>
        <v>0.4</v>
      </c>
      <c r="AJ114" s="23">
        <f t="shared" si="22"/>
        <v>1.8</v>
      </c>
      <c r="AK114" s="28">
        <f t="shared" si="23"/>
        <v>1</v>
      </c>
      <c r="AL114" s="30">
        <f t="shared" si="24"/>
        <v>0.5</v>
      </c>
    </row>
    <row r="115" spans="1:38" s="19" customFormat="1" x14ac:dyDescent="0.3">
      <c r="A115" s="20" t="str">
        <f>'[1]Indicator Data'!A116</f>
        <v>Mexico</v>
      </c>
      <c r="B115" s="21">
        <f>ROUND(IF('[1]Indicator Data'!AL116="No data",IF((0.1022*LN('[1]Indicator Data'!BZ116)-0.1711)&gt;B$4,0,IF((0.1022*LN('[1]Indicator Data'!BZ116)-0.1711)&lt;B$3,10,(B$4-(0.1022*LN('[1]Indicator Data'!BZ116)-0.1711))/(B$4-B$3)*10)),IF('[1]Indicator Data'!AL116&gt;B$4,0,IF('[1]Indicator Data'!AL116&lt;B$3,10,(B$4-'[1]Indicator Data'!AL116)/(B$4-B$3)*10))),1)</f>
        <v>2.4</v>
      </c>
      <c r="C115" s="22">
        <f>IF('[1]Indicator Data'!AM116="No data","x",ROUND((IF(LOG('[1]Indicator Data'!AM116*1000)&gt;C$4,10,IF(LOG('[1]Indicator Data'!AM116*1000)&lt;C$3,0,10-(C$4-LOG('[1]Indicator Data'!AM116*1000))/(C$4-C$3)*10))),1))</f>
        <v>5.2</v>
      </c>
      <c r="D115" s="23">
        <f t="shared" si="25"/>
        <v>3.9</v>
      </c>
      <c r="E115" s="22">
        <f>IF('[1]Indicator Data'!AZ116="No data","x",ROUND(IF('[1]Indicator Data'!AZ116&gt;E$4,10,IF('[1]Indicator Data'!AZ116&lt;E$3,0,10-(E$4-'[1]Indicator Data'!AZ116)/(E$4-E$3)*10)),1))</f>
        <v>4.3</v>
      </c>
      <c r="F115" s="22">
        <f>IF('[1]Indicator Data'!BA116="No data","x",ROUND(IF('[1]Indicator Data'!BA116&gt;F$4,10,IF('[1]Indicator Data'!BA116&lt;F$3,0,10-(F$4-'[1]Indicator Data'!BA116)/(F$4-F$3)*10)),1))</f>
        <v>5.0999999999999996</v>
      </c>
      <c r="G115" s="23">
        <f t="shared" si="26"/>
        <v>4.7</v>
      </c>
      <c r="H115" s="24">
        <f>SUM(IF('[1]Indicator Data'!AN116=0,0,'[1]Indicator Data'!AN116),SUM('[1]Indicator Data'!AO116:AP116))</f>
        <v>1135.263553</v>
      </c>
      <c r="I115" s="24">
        <f>H115/'[1]Indicator Data'!CA116*1000000</f>
        <v>8.8050827007471106</v>
      </c>
      <c r="J115" s="22">
        <f t="shared" si="16"/>
        <v>0.2</v>
      </c>
      <c r="K115" s="22">
        <f>IF('[1]Indicator Data'!AQ116="No data","x",ROUND(IF('[1]Indicator Data'!AQ116&gt;K$4,10,IF('[1]Indicator Data'!AQ116&lt;K$3,0,10-(K$4-'[1]Indicator Data'!AQ116)/(K$4-K$3)*10)),1))</f>
        <v>0</v>
      </c>
      <c r="L115" s="22">
        <f>IF('[1]Indicator Data'!AR116="No data","x",IF('[1]Indicator Data'!AR116=0,0,ROUND(IF('[1]Indicator Data'!AR116&gt;L$4,10,IF('[1]Indicator Data'!AR116&lt;L$3,0,10-(L$4-'[1]Indicator Data'!AR116)/(L$4-L$3)*10)),1)))</f>
        <v>1.3</v>
      </c>
      <c r="M115" s="23">
        <f t="shared" si="27"/>
        <v>0.5</v>
      </c>
      <c r="N115" s="25">
        <f t="shared" si="28"/>
        <v>3.3</v>
      </c>
      <c r="O115" s="26">
        <f>IF(AND('[1]Indicator Data'!BE116="No data",'[1]Indicator Data'!BF116="No data"),0,SUM('[1]Indicator Data'!BE116:BG116)/1000)</f>
        <v>568.11300000000006</v>
      </c>
      <c r="P115" s="22">
        <f t="shared" si="17"/>
        <v>9.1999999999999993</v>
      </c>
      <c r="Q115" s="27">
        <f>O115*1000/'[1]Indicator Data'!CA116</f>
        <v>4.4062737107614536E-3</v>
      </c>
      <c r="R115" s="22">
        <f t="shared" si="18"/>
        <v>4.5999999999999996</v>
      </c>
      <c r="S115" s="28">
        <f t="shared" si="29"/>
        <v>6.9</v>
      </c>
      <c r="T115" s="22" t="str">
        <f>IF('[1]Indicator Data'!AV116="No data","x",ROUND(IF('[1]Indicator Data'!AV116&gt;T$4,10,IF('[1]Indicator Data'!AV116&lt;T$3,0,10-(T$4-'[1]Indicator Data'!AV116)/(T$4-T$3)*10)),1))</f>
        <v>x</v>
      </c>
      <c r="U115" s="22" t="str">
        <f>IF('[1]Indicator Data'!AW116="No data","x",IF('[1]Indicator Data'!AW116=0,0,ROUND(IF('[1]Indicator Data'!AW116&gt;U$4,10,IF('[1]Indicator Data'!AW116&lt;U$3,0,10-(U$4-'[1]Indicator Data'!AW116)/(U$4-U$3)*10)),1)))</f>
        <v>x</v>
      </c>
      <c r="V115" s="22" t="str">
        <f t="shared" si="30"/>
        <v>x</v>
      </c>
      <c r="W115" s="22">
        <f>IF('[1]Indicator Data'!AU116="No data","x",ROUND(IF('[1]Indicator Data'!AU116&gt;W$4,10,IF('[1]Indicator Data'!AU116&lt;W$3,0,10-(W$4-'[1]Indicator Data'!AU116)/(W$4-W$3)*10)),1))</f>
        <v>0.4</v>
      </c>
      <c r="X115" s="22">
        <f>IF('[1]Indicator Data'!AX116="No data","x",ROUND(IF('[1]Indicator Data'!AX116&gt;X$4,10,IF('[1]Indicator Data'!AX116&lt;X$3,0,10-(X$4-'[1]Indicator Data'!AX116)/(X$4-X$3)*10)),1))</f>
        <v>0</v>
      </c>
      <c r="Y115" s="27">
        <f>IF('[1]Indicator Data'!AY116="No data","x",IF(('[1]Indicator Data'!AY116/'[1]Indicator Data'!CA116)&gt;1,1,IF('[1]Indicator Data'!AY116&gt;'[1]Indicator Data'!AY116,1,'[1]Indicator Data'!AY116/'[1]Indicator Data'!CA116)))</f>
        <v>0.15434539740262895</v>
      </c>
      <c r="Z115" s="22">
        <f t="shared" si="19"/>
        <v>1.7</v>
      </c>
      <c r="AA115" s="23">
        <f t="shared" si="20"/>
        <v>0.7</v>
      </c>
      <c r="AB115" s="22">
        <f>IF('[1]Indicator Data'!AS116="No data","x",ROUND(IF('[1]Indicator Data'!AS116&gt;AB$4,10,IF('[1]Indicator Data'!AS116&lt;AB$3,0,10-(AB$4-'[1]Indicator Data'!AS116)/(AB$4-AB$3)*10)),1))</f>
        <v>1.1000000000000001</v>
      </c>
      <c r="AC115" s="22">
        <f>IF('[1]Indicator Data'!AT116="No data","x",ROUND(IF('[1]Indicator Data'!AT116&gt;AC$4,10,IF('[1]Indicator Data'!AT116&lt;AC$3,0,10-(AC$4-'[1]Indicator Data'!AT116)/(AC$4-AC$3)*10)),1))</f>
        <v>0.9</v>
      </c>
      <c r="AD115" s="23">
        <f t="shared" si="31"/>
        <v>1</v>
      </c>
      <c r="AE115" s="26">
        <f>('[1]Indicator Data'!BD116+'[1]Indicator Data'!BC116*0.5+'[1]Indicator Data'!BB116*0.25)/1000</f>
        <v>64.230999999999995</v>
      </c>
      <c r="AF115" s="29">
        <f>AE115*1000/'[1]Indicator Data'!CA116</f>
        <v>4.9817442430628931E-4</v>
      </c>
      <c r="AG115" s="23">
        <f t="shared" si="21"/>
        <v>0</v>
      </c>
      <c r="AH115" s="22">
        <f>IF('[1]Indicator Data'!BH116="No data","x",ROUND(IF('[1]Indicator Data'!BH116&lt;$AH$3,10,IF('[1]Indicator Data'!BH116&gt;$AH$4,0,($AH$4-'[1]Indicator Data'!BH116)/($AH$4-$AH$3)*10)),1))</f>
        <v>2.2999999999999998</v>
      </c>
      <c r="AI115" s="22">
        <f>IF('[1]Indicator Data'!BI116="No data","x",ROUND(IF('[1]Indicator Data'!BI116&gt;$AI$4,10,IF('[1]Indicator Data'!BI116&lt;$AI$3,0,10-($AI$4-'[1]Indicator Data'!BI116)/($AI$4-$AI$3)*10)),1))</f>
        <v>0.7</v>
      </c>
      <c r="AJ115" s="23">
        <f t="shared" si="22"/>
        <v>1.5</v>
      </c>
      <c r="AK115" s="28">
        <f t="shared" si="23"/>
        <v>0.8</v>
      </c>
      <c r="AL115" s="30">
        <f t="shared" si="24"/>
        <v>4.5</v>
      </c>
    </row>
    <row r="116" spans="1:38" s="19" customFormat="1" x14ac:dyDescent="0.3">
      <c r="A116" s="20" t="str">
        <f>'[1]Indicator Data'!A117</f>
        <v>Micronesia</v>
      </c>
      <c r="B116" s="21">
        <f>ROUND(IF('[1]Indicator Data'!AL117="No data",IF((0.1022*LN('[1]Indicator Data'!BZ117)-0.1711)&gt;B$4,0,IF((0.1022*LN('[1]Indicator Data'!BZ117)-0.1711)&lt;B$3,10,(B$4-(0.1022*LN('[1]Indicator Data'!BZ117)-0.1711))/(B$4-B$3)*10)),IF('[1]Indicator Data'!AL117&gt;B$4,0,IF('[1]Indicator Data'!AL117&lt;B$3,10,(B$4-'[1]Indicator Data'!AL117)/(B$4-B$3)*10))),1)</f>
        <v>5.6</v>
      </c>
      <c r="C116" s="22" t="str">
        <f>IF('[1]Indicator Data'!AM117="No data","x",ROUND((IF(LOG('[1]Indicator Data'!AM117*1000)&gt;C$4,10,IF(LOG('[1]Indicator Data'!AM117*1000)&lt;C$3,0,10-(C$4-LOG('[1]Indicator Data'!AM117*1000))/(C$4-C$3)*10))),1))</f>
        <v>x</v>
      </c>
      <c r="D116" s="23">
        <f t="shared" si="25"/>
        <v>5.6</v>
      </c>
      <c r="E116" s="22" t="str">
        <f>IF('[1]Indicator Data'!AZ117="No data","x",ROUND(IF('[1]Indicator Data'!AZ117&gt;E$4,10,IF('[1]Indicator Data'!AZ117&lt;E$3,0,10-(E$4-'[1]Indicator Data'!AZ117)/(E$4-E$3)*10)),1))</f>
        <v>x</v>
      </c>
      <c r="F116" s="22">
        <f>IF('[1]Indicator Data'!BA117="No data","x",ROUND(IF('[1]Indicator Data'!BA117&gt;F$4,10,IF('[1]Indicator Data'!BA117&lt;F$3,0,10-(F$4-'[1]Indicator Data'!BA117)/(F$4-F$3)*10)),1))</f>
        <v>3.8</v>
      </c>
      <c r="G116" s="23">
        <f t="shared" si="26"/>
        <v>3.8</v>
      </c>
      <c r="H116" s="24">
        <f>SUM(IF('[1]Indicator Data'!AN117=0,0,'[1]Indicator Data'!AN117),SUM('[1]Indicator Data'!AO117:AP117))</f>
        <v>183.297585</v>
      </c>
      <c r="I116" s="24">
        <f>H116/'[1]Indicator Data'!CA117*1000000</f>
        <v>1593.6010380713087</v>
      </c>
      <c r="J116" s="22">
        <f t="shared" si="16"/>
        <v>10</v>
      </c>
      <c r="K116" s="22">
        <f>IF('[1]Indicator Data'!AQ117="No data","x",ROUND(IF('[1]Indicator Data'!AQ117&gt;K$4,10,IF('[1]Indicator Data'!AQ117&lt;K$3,0,10-(K$4-'[1]Indicator Data'!AQ117)/(K$4-K$3)*10)),1))</f>
        <v>10</v>
      </c>
      <c r="L116" s="22">
        <f>IF('[1]Indicator Data'!AR117="No data","x",IF('[1]Indicator Data'!AR117=0,0,ROUND(IF('[1]Indicator Data'!AR117&gt;L$4,10,IF('[1]Indicator Data'!AR117&lt;L$3,0,10-(L$4-'[1]Indicator Data'!AR117)/(L$4-L$3)*10)),1)))</f>
        <v>1.9</v>
      </c>
      <c r="M116" s="23">
        <f t="shared" si="27"/>
        <v>7.3</v>
      </c>
      <c r="N116" s="25">
        <f t="shared" si="28"/>
        <v>5.6</v>
      </c>
      <c r="O116" s="26">
        <f>IF(AND('[1]Indicator Data'!BE117="No data",'[1]Indicator Data'!BF117="No data"),0,SUM('[1]Indicator Data'!BE117:BG117)/1000)</f>
        <v>0</v>
      </c>
      <c r="P116" s="22">
        <f t="shared" si="17"/>
        <v>0</v>
      </c>
      <c r="Q116" s="27">
        <f>O116*1000/'[1]Indicator Data'!CA117</f>
        <v>0</v>
      </c>
      <c r="R116" s="22">
        <f t="shared" si="18"/>
        <v>0</v>
      </c>
      <c r="S116" s="28">
        <f t="shared" si="29"/>
        <v>0</v>
      </c>
      <c r="T116" s="22" t="str">
        <f>IF('[1]Indicator Data'!AV117="No data","x",ROUND(IF('[1]Indicator Data'!AV117&gt;T$4,10,IF('[1]Indicator Data'!AV117&lt;T$3,0,10-(T$4-'[1]Indicator Data'!AV117)/(T$4-T$3)*10)),1))</f>
        <v>x</v>
      </c>
      <c r="U116" s="22" t="str">
        <f>IF('[1]Indicator Data'!AW117="No data","x",IF('[1]Indicator Data'!AW117=0,0,ROUND(IF('[1]Indicator Data'!AW117&gt;U$4,10,IF('[1]Indicator Data'!AW117&lt;U$3,0,10-(U$4-'[1]Indicator Data'!AW117)/(U$4-U$3)*10)),1)))</f>
        <v>x</v>
      </c>
      <c r="V116" s="22" t="str">
        <f t="shared" si="30"/>
        <v>x</v>
      </c>
      <c r="W116" s="22">
        <f>IF('[1]Indicator Data'!AU117="No data","x",ROUND(IF('[1]Indicator Data'!AU117&gt;W$4,10,IF('[1]Indicator Data'!AU117&lt;W$3,0,10-(W$4-'[1]Indicator Data'!AU117)/(W$4-W$3)*10)),1))</f>
        <v>1.8</v>
      </c>
      <c r="X116" s="22" t="str">
        <f>IF('[1]Indicator Data'!AX117="No data","x",ROUND(IF('[1]Indicator Data'!AX117&gt;X$4,10,IF('[1]Indicator Data'!AX117&lt;X$3,0,10-(X$4-'[1]Indicator Data'!AX117)/(X$4-X$3)*10)),1))</f>
        <v>x</v>
      </c>
      <c r="Y116" s="27">
        <f>IF('[1]Indicator Data'!AY117="No data","x",IF(('[1]Indicator Data'!AY117/'[1]Indicator Data'!CA117)&gt;1,1,IF('[1]Indicator Data'!AY117&gt;'[1]Indicator Data'!AY117,1,'[1]Indicator Data'!AY117/'[1]Indicator Data'!CA117)))</f>
        <v>0.61498335086636358</v>
      </c>
      <c r="Z116" s="22">
        <f t="shared" si="19"/>
        <v>6.8</v>
      </c>
      <c r="AA116" s="23">
        <f t="shared" si="20"/>
        <v>4.3</v>
      </c>
      <c r="AB116" s="22">
        <f>IF('[1]Indicator Data'!AS117="No data","x",ROUND(IF('[1]Indicator Data'!AS117&gt;AB$4,10,IF('[1]Indicator Data'!AS117&lt;AB$3,0,10-(AB$4-'[1]Indicator Data'!AS117)/(AB$4-AB$3)*10)),1))</f>
        <v>2.2999999999999998</v>
      </c>
      <c r="AC116" s="22" t="str">
        <f>IF('[1]Indicator Data'!AT117="No data","x",ROUND(IF('[1]Indicator Data'!AT117&gt;AC$4,10,IF('[1]Indicator Data'!AT117&lt;AC$3,0,10-(AC$4-'[1]Indicator Data'!AT117)/(AC$4-AC$3)*10)),1))</f>
        <v>x</v>
      </c>
      <c r="AD116" s="23">
        <f t="shared" si="31"/>
        <v>2.2999999999999998</v>
      </c>
      <c r="AE116" s="26">
        <f>('[1]Indicator Data'!BD117+'[1]Indicator Data'!BC117*0.5+'[1]Indicator Data'!BB117*0.25)/1000</f>
        <v>2.5</v>
      </c>
      <c r="AF116" s="29">
        <f>AE116*1000/'[1]Indicator Data'!CA117</f>
        <v>2.1735161405308595E-2</v>
      </c>
      <c r="AG116" s="23">
        <f t="shared" si="21"/>
        <v>2.2000000000000002</v>
      </c>
      <c r="AH116" s="22">
        <f>IF('[1]Indicator Data'!BH117="No data","x",ROUND(IF('[1]Indicator Data'!BH117&lt;$AH$3,10,IF('[1]Indicator Data'!BH117&gt;$AH$4,0,($AH$4-'[1]Indicator Data'!BH117)/($AH$4-$AH$3)*10)),1))</f>
        <v>10</v>
      </c>
      <c r="AI116" s="22">
        <f>IF('[1]Indicator Data'!BI117="No data","x",ROUND(IF('[1]Indicator Data'!BI117&gt;$AI$4,10,IF('[1]Indicator Data'!BI117&lt;$AI$3,0,10-($AI$4-'[1]Indicator Data'!BI117)/($AI$4-$AI$3)*10)),1))</f>
        <v>0</v>
      </c>
      <c r="AJ116" s="23">
        <f t="shared" si="22"/>
        <v>5</v>
      </c>
      <c r="AK116" s="28">
        <f t="shared" si="23"/>
        <v>3.6</v>
      </c>
      <c r="AL116" s="30">
        <f t="shared" si="24"/>
        <v>2</v>
      </c>
    </row>
    <row r="117" spans="1:38" s="19" customFormat="1" x14ac:dyDescent="0.3">
      <c r="A117" s="20" t="str">
        <f>'[1]Indicator Data'!A118</f>
        <v>Moldova Republic of</v>
      </c>
      <c r="B117" s="21">
        <f>ROUND(IF('[1]Indicator Data'!AL118="No data",IF((0.1022*LN('[1]Indicator Data'!BZ118)-0.1711)&gt;B$4,0,IF((0.1022*LN('[1]Indicator Data'!BZ118)-0.1711)&lt;B$3,10,(B$4-(0.1022*LN('[1]Indicator Data'!BZ118)-0.1711))/(B$4-B$3)*10)),IF('[1]Indicator Data'!AL118&gt;B$4,0,IF('[1]Indicator Data'!AL118&lt;B$3,10,(B$4-'[1]Indicator Data'!AL118)/(B$4-B$3)*10))),1)</f>
        <v>3</v>
      </c>
      <c r="C117" s="22">
        <f>IF('[1]Indicator Data'!AM118="No data","x",ROUND((IF(LOG('[1]Indicator Data'!AM118*1000)&gt;C$4,10,IF(LOG('[1]Indicator Data'!AM118*1000)&lt;C$3,0,10-(C$4-LOG('[1]Indicator Data'!AM118*1000))/(C$4-C$3)*10))),1))</f>
        <v>2</v>
      </c>
      <c r="D117" s="23">
        <f t="shared" si="25"/>
        <v>2.5</v>
      </c>
      <c r="E117" s="22">
        <f>IF('[1]Indicator Data'!AZ118="No data","x",ROUND(IF('[1]Indicator Data'!AZ118&gt;E$4,10,IF('[1]Indicator Data'!AZ118&lt;E$3,0,10-(E$4-'[1]Indicator Data'!AZ118)/(E$4-E$3)*10)),1))</f>
        <v>2.7</v>
      </c>
      <c r="F117" s="22">
        <f>IF('[1]Indicator Data'!BA118="No data","x",ROUND(IF('[1]Indicator Data'!BA118&gt;F$4,10,IF('[1]Indicator Data'!BA118&lt;F$3,0,10-(F$4-'[1]Indicator Data'!BA118)/(F$4-F$3)*10)),1))</f>
        <v>0.2</v>
      </c>
      <c r="G117" s="23">
        <f t="shared" si="26"/>
        <v>1.5</v>
      </c>
      <c r="H117" s="24">
        <f>SUM(IF('[1]Indicator Data'!AN118=0,0,'[1]Indicator Data'!AN118),SUM('[1]Indicator Data'!AO118:AP118))</f>
        <v>201.97759499999998</v>
      </c>
      <c r="I117" s="24">
        <f>H117/'[1]Indicator Data'!CA118*1000000</f>
        <v>50.069273069683575</v>
      </c>
      <c r="J117" s="22">
        <f t="shared" si="16"/>
        <v>1</v>
      </c>
      <c r="K117" s="22">
        <f>IF('[1]Indicator Data'!AQ118="No data","x",ROUND(IF('[1]Indicator Data'!AQ118&gt;K$4,10,IF('[1]Indicator Data'!AQ118&lt;K$3,0,10-(K$4-'[1]Indicator Data'!AQ118)/(K$4-K$3)*10)),1))</f>
        <v>1.8</v>
      </c>
      <c r="L117" s="22">
        <f>IF('[1]Indicator Data'!AR118="No data","x",IF('[1]Indicator Data'!AR118=0,0,ROUND(IF('[1]Indicator Data'!AR118&gt;L$4,10,IF('[1]Indicator Data'!AR118&lt;L$3,0,10-(L$4-'[1]Indicator Data'!AR118)/(L$4-L$3)*10)),1)))</f>
        <v>5.2</v>
      </c>
      <c r="M117" s="23">
        <f t="shared" si="27"/>
        <v>2.7</v>
      </c>
      <c r="N117" s="25">
        <f t="shared" si="28"/>
        <v>2.2999999999999998</v>
      </c>
      <c r="O117" s="26">
        <f>IF(AND('[1]Indicator Data'!BE118="No data",'[1]Indicator Data'!BF118="No data"),0,SUM('[1]Indicator Data'!BE118:BG118)/1000)</f>
        <v>0.49399999999999999</v>
      </c>
      <c r="P117" s="22">
        <f t="shared" si="17"/>
        <v>0</v>
      </c>
      <c r="Q117" s="27">
        <f>O117*1000/'[1]Indicator Data'!CA118</f>
        <v>1.2246022087956682E-4</v>
      </c>
      <c r="R117" s="22">
        <f t="shared" si="18"/>
        <v>1.9</v>
      </c>
      <c r="S117" s="28">
        <f t="shared" si="29"/>
        <v>1</v>
      </c>
      <c r="T117" s="22">
        <f>IF('[1]Indicator Data'!AV118="No data","x",ROUND(IF('[1]Indicator Data'!AV118&gt;T$4,10,IF('[1]Indicator Data'!AV118&lt;T$3,0,10-(T$4-'[1]Indicator Data'!AV118)/(T$4-T$3)*10)),1))</f>
        <v>1.4</v>
      </c>
      <c r="U117" s="22">
        <f>IF('[1]Indicator Data'!AW118="No data","x",IF('[1]Indicator Data'!AW118=0,0,ROUND(IF('[1]Indicator Data'!AW118&gt;U$4,10,IF('[1]Indicator Data'!AW118&lt;U$3,0,10-(U$4-'[1]Indicator Data'!AW118)/(U$4-U$3)*10)),1)))</f>
        <v>1.5</v>
      </c>
      <c r="V117" s="22">
        <f t="shared" si="30"/>
        <v>1.45</v>
      </c>
      <c r="W117" s="22">
        <f>IF('[1]Indicator Data'!AU118="No data","x",ROUND(IF('[1]Indicator Data'!AU118&gt;W$4,10,IF('[1]Indicator Data'!AU118&lt;W$3,0,10-(W$4-'[1]Indicator Data'!AU118)/(W$4-W$3)*10)),1))</f>
        <v>1.5</v>
      </c>
      <c r="X117" s="22" t="str">
        <f>IF('[1]Indicator Data'!AX118="No data","x",ROUND(IF('[1]Indicator Data'!AX118&gt;X$4,10,IF('[1]Indicator Data'!AX118&lt;X$3,0,10-(X$4-'[1]Indicator Data'!AX118)/(X$4-X$3)*10)),1))</f>
        <v>x</v>
      </c>
      <c r="Y117" s="27">
        <f>IF('[1]Indicator Data'!AY118="No data","x",IF(('[1]Indicator Data'!AY118/'[1]Indicator Data'!CA118)&gt;1,1,IF('[1]Indicator Data'!AY118&gt;'[1]Indicator Data'!AY118,1,'[1]Indicator Data'!AY118/'[1]Indicator Data'!CA118)))</f>
        <v>0</v>
      </c>
      <c r="Z117" s="22">
        <f t="shared" si="19"/>
        <v>0</v>
      </c>
      <c r="AA117" s="23">
        <f t="shared" si="20"/>
        <v>1</v>
      </c>
      <c r="AB117" s="22">
        <f>IF('[1]Indicator Data'!AS118="No data","x",ROUND(IF('[1]Indicator Data'!AS118&gt;AB$4,10,IF('[1]Indicator Data'!AS118&lt;AB$3,0,10-(AB$4-'[1]Indicator Data'!AS118)/(AB$4-AB$3)*10)),1))</f>
        <v>1.1000000000000001</v>
      </c>
      <c r="AC117" s="22">
        <f>IF('[1]Indicator Data'!AT118="No data","x",ROUND(IF('[1]Indicator Data'!AT118&gt;AC$4,10,IF('[1]Indicator Data'!AT118&lt;AC$3,0,10-(AC$4-'[1]Indicator Data'!AT118)/(AC$4-AC$3)*10)),1))</f>
        <v>0.5</v>
      </c>
      <c r="AD117" s="23">
        <f t="shared" si="31"/>
        <v>0.8</v>
      </c>
      <c r="AE117" s="26">
        <f>('[1]Indicator Data'!BD118+'[1]Indicator Data'!BC118*0.5+'[1]Indicator Data'!BB118*0.25)/1000</f>
        <v>1.365</v>
      </c>
      <c r="AF117" s="29">
        <f>AE117*1000/'[1]Indicator Data'!CA118</f>
        <v>3.383769261145925E-4</v>
      </c>
      <c r="AG117" s="23">
        <f t="shared" si="21"/>
        <v>0</v>
      </c>
      <c r="AH117" s="22">
        <f>IF('[1]Indicator Data'!BH118="No data","x",ROUND(IF('[1]Indicator Data'!BH118&lt;$AH$3,10,IF('[1]Indicator Data'!BH118&gt;$AH$4,0,($AH$4-'[1]Indicator Data'!BH118)/($AH$4-$AH$3)*10)),1))</f>
        <v>7.2</v>
      </c>
      <c r="AI117" s="22">
        <f>IF('[1]Indicator Data'!BI118="No data","x",ROUND(IF('[1]Indicator Data'!BI118&gt;$AI$4,10,IF('[1]Indicator Data'!BI118&lt;$AI$3,0,10-($AI$4-'[1]Indicator Data'!BI118)/($AI$4-$AI$3)*10)),1))</f>
        <v>0</v>
      </c>
      <c r="AJ117" s="23">
        <f t="shared" si="22"/>
        <v>3.6</v>
      </c>
      <c r="AK117" s="28">
        <f t="shared" si="23"/>
        <v>1.5</v>
      </c>
      <c r="AL117" s="30">
        <f t="shared" si="24"/>
        <v>1.3</v>
      </c>
    </row>
    <row r="118" spans="1:38" s="19" customFormat="1" x14ac:dyDescent="0.3">
      <c r="A118" s="20" t="str">
        <f>'[1]Indicator Data'!A119</f>
        <v>Mongolia</v>
      </c>
      <c r="B118" s="21">
        <f>ROUND(IF('[1]Indicator Data'!AL119="No data",IF((0.1022*LN('[1]Indicator Data'!BZ119)-0.1711)&gt;B$4,0,IF((0.1022*LN('[1]Indicator Data'!BZ119)-0.1711)&lt;B$3,10,(B$4-(0.1022*LN('[1]Indicator Data'!BZ119)-0.1711))/(B$4-B$3)*10)),IF('[1]Indicator Data'!AL119&gt;B$4,0,IF('[1]Indicator Data'!AL119&lt;B$3,10,(B$4-'[1]Indicator Data'!AL119)/(B$4-B$3)*10))),1)</f>
        <v>3.3</v>
      </c>
      <c r="C118" s="22">
        <f>IF('[1]Indicator Data'!AM119="No data","x",ROUND((IF(LOG('[1]Indicator Data'!AM119*1000)&gt;C$4,10,IF(LOG('[1]Indicator Data'!AM119*1000)&lt;C$3,0,10-(C$4-LOG('[1]Indicator Data'!AM119*1000))/(C$4-C$3)*10))),1))</f>
        <v>5.4</v>
      </c>
      <c r="D118" s="23">
        <f t="shared" si="25"/>
        <v>4.4000000000000004</v>
      </c>
      <c r="E118" s="22">
        <f>IF('[1]Indicator Data'!AZ119="No data","x",ROUND(IF('[1]Indicator Data'!AZ119&gt;E$4,10,IF('[1]Indicator Data'!AZ119&lt;E$3,0,10-(E$4-'[1]Indicator Data'!AZ119)/(E$4-E$3)*10)),1))</f>
        <v>4.3</v>
      </c>
      <c r="F118" s="22">
        <f>IF('[1]Indicator Data'!BA119="No data","x",ROUND(IF('[1]Indicator Data'!BA119&gt;F$4,10,IF('[1]Indicator Data'!BA119&lt;F$3,0,10-(F$4-'[1]Indicator Data'!BA119)/(F$4-F$3)*10)),1))</f>
        <v>1.9</v>
      </c>
      <c r="G118" s="23">
        <f t="shared" si="26"/>
        <v>3.1</v>
      </c>
      <c r="H118" s="24">
        <f>SUM(IF('[1]Indicator Data'!AN119=0,0,'[1]Indicator Data'!AN119),SUM('[1]Indicator Data'!AO119:AP119))</f>
        <v>500.53789499999999</v>
      </c>
      <c r="I118" s="24">
        <f>H118/'[1]Indicator Data'!CA119*1000000</f>
        <v>152.68252339937993</v>
      </c>
      <c r="J118" s="22">
        <f t="shared" si="16"/>
        <v>3.1</v>
      </c>
      <c r="K118" s="22">
        <f>IF('[1]Indicator Data'!AQ119="No data","x",ROUND(IF('[1]Indicator Data'!AQ119&gt;K$4,10,IF('[1]Indicator Data'!AQ119&lt;K$3,0,10-(K$4-'[1]Indicator Data'!AQ119)/(K$4-K$3)*10)),1))</f>
        <v>1.7</v>
      </c>
      <c r="L118" s="22">
        <f>IF('[1]Indicator Data'!AR119="No data","x",IF('[1]Indicator Data'!AR119=0,0,ROUND(IF('[1]Indicator Data'!AR119&gt;L$4,10,IF('[1]Indicator Data'!AR119&lt;L$3,0,10-(L$4-'[1]Indicator Data'!AR119)/(L$4-L$3)*10)),1)))</f>
        <v>1.4</v>
      </c>
      <c r="M118" s="23">
        <f t="shared" si="27"/>
        <v>2.1</v>
      </c>
      <c r="N118" s="25">
        <f t="shared" si="28"/>
        <v>3.5</v>
      </c>
      <c r="O118" s="26">
        <f>IF(AND('[1]Indicator Data'!BE119="No data",'[1]Indicator Data'!BF119="No data"),0,SUM('[1]Indicator Data'!BE119:BG119)/1000)</f>
        <v>0.02</v>
      </c>
      <c r="P118" s="22">
        <f t="shared" si="17"/>
        <v>0</v>
      </c>
      <c r="Q118" s="27">
        <f>O118*1000/'[1]Indicator Data'!CA119</f>
        <v>6.1007378232323415E-6</v>
      </c>
      <c r="R118" s="22">
        <f t="shared" si="18"/>
        <v>0</v>
      </c>
      <c r="S118" s="28">
        <f t="shared" si="29"/>
        <v>0</v>
      </c>
      <c r="T118" s="22">
        <f>IF('[1]Indicator Data'!AV119="No data","x",ROUND(IF('[1]Indicator Data'!AV119&gt;T$4,10,IF('[1]Indicator Data'!AV119&lt;T$3,0,10-(T$4-'[1]Indicator Data'!AV119)/(T$4-T$3)*10)),1))</f>
        <v>0.2</v>
      </c>
      <c r="U118" s="22">
        <f>IF('[1]Indicator Data'!AW119="No data","x",IF('[1]Indicator Data'!AW119=0,0,ROUND(IF('[1]Indicator Data'!AW119&gt;U$4,10,IF('[1]Indicator Data'!AW119&lt;U$3,0,10-(U$4-'[1]Indicator Data'!AW119)/(U$4-U$3)*10)),1)))</f>
        <v>0.1</v>
      </c>
      <c r="V118" s="22">
        <f t="shared" si="30"/>
        <v>0.15000000000000002</v>
      </c>
      <c r="W118" s="22">
        <f>IF('[1]Indicator Data'!AU119="No data","x",ROUND(IF('[1]Indicator Data'!AU119&gt;W$4,10,IF('[1]Indicator Data'!AU119&lt;W$3,0,10-(W$4-'[1]Indicator Data'!AU119)/(W$4-W$3)*10)),1))</f>
        <v>7.8</v>
      </c>
      <c r="X118" s="22" t="str">
        <f>IF('[1]Indicator Data'!AX119="No data","x",ROUND(IF('[1]Indicator Data'!AX119&gt;X$4,10,IF('[1]Indicator Data'!AX119&lt;X$3,0,10-(X$4-'[1]Indicator Data'!AX119)/(X$4-X$3)*10)),1))</f>
        <v>x</v>
      </c>
      <c r="Y118" s="27">
        <f>IF('[1]Indicator Data'!AY119="No data","x",IF(('[1]Indicator Data'!AY119/'[1]Indicator Data'!CA119)&gt;1,1,IF('[1]Indicator Data'!AY119&gt;'[1]Indicator Data'!AY119,1,'[1]Indicator Data'!AY119/'[1]Indicator Data'!CA119)))</f>
        <v>0</v>
      </c>
      <c r="Z118" s="22">
        <f t="shared" si="19"/>
        <v>0</v>
      </c>
      <c r="AA118" s="23">
        <f t="shared" si="20"/>
        <v>2.7</v>
      </c>
      <c r="AB118" s="22">
        <f>IF('[1]Indicator Data'!AS119="No data","x",ROUND(IF('[1]Indicator Data'!AS119&gt;AB$4,10,IF('[1]Indicator Data'!AS119&lt;AB$3,0,10-(AB$4-'[1]Indicator Data'!AS119)/(AB$4-AB$3)*10)),1))</f>
        <v>1.2</v>
      </c>
      <c r="AC118" s="22">
        <f>IF('[1]Indicator Data'!AT119="No data","x",ROUND(IF('[1]Indicator Data'!AT119&gt;AC$4,10,IF('[1]Indicator Data'!AT119&lt;AC$3,0,10-(AC$4-'[1]Indicator Data'!AT119)/(AC$4-AC$3)*10)),1))</f>
        <v>0.4</v>
      </c>
      <c r="AD118" s="23">
        <f t="shared" si="31"/>
        <v>0.8</v>
      </c>
      <c r="AE118" s="26">
        <f>('[1]Indicator Data'!BD119+'[1]Indicator Data'!BC119*0.5+'[1]Indicator Data'!BB119*0.25)/1000</f>
        <v>38.978499999999997</v>
      </c>
      <c r="AF118" s="29">
        <f>AE118*1000/'[1]Indicator Data'!CA119</f>
        <v>1.1889880462143091E-2</v>
      </c>
      <c r="AG118" s="23">
        <f t="shared" si="21"/>
        <v>1.2</v>
      </c>
      <c r="AH118" s="22">
        <f>IF('[1]Indicator Data'!BH119="No data","x",ROUND(IF('[1]Indicator Data'!BH119&lt;$AH$3,10,IF('[1]Indicator Data'!BH119&gt;$AH$4,0,($AH$4-'[1]Indicator Data'!BH119)/($AH$4-$AH$3)*10)),1))</f>
        <v>3.3</v>
      </c>
      <c r="AI118" s="22">
        <f>IF('[1]Indicator Data'!BI119="No data","x",ROUND(IF('[1]Indicator Data'!BI119&gt;$AI$4,10,IF('[1]Indicator Data'!BI119&lt;$AI$3,0,10-($AI$4-'[1]Indicator Data'!BI119)/($AI$4-$AI$3)*10)),1))</f>
        <v>0</v>
      </c>
      <c r="AJ118" s="23">
        <f t="shared" si="22"/>
        <v>1.7</v>
      </c>
      <c r="AK118" s="28">
        <f t="shared" si="23"/>
        <v>1.6</v>
      </c>
      <c r="AL118" s="30">
        <f t="shared" si="24"/>
        <v>0.8</v>
      </c>
    </row>
    <row r="119" spans="1:38" s="19" customFormat="1" x14ac:dyDescent="0.3">
      <c r="A119" s="20" t="str">
        <f>'[1]Indicator Data'!A120</f>
        <v>Montenegro</v>
      </c>
      <c r="B119" s="21">
        <f>ROUND(IF('[1]Indicator Data'!AL120="No data",IF((0.1022*LN('[1]Indicator Data'!BZ120)-0.1711)&gt;B$4,0,IF((0.1022*LN('[1]Indicator Data'!BZ120)-0.1711)&lt;B$3,10,(B$4-(0.1022*LN('[1]Indicator Data'!BZ120)-0.1711))/(B$4-B$3)*10)),IF('[1]Indicator Data'!AL120&gt;B$4,0,IF('[1]Indicator Data'!AL120&lt;B$3,10,(B$4-'[1]Indicator Data'!AL120)/(B$4-B$3)*10))),1)</f>
        <v>1.4</v>
      </c>
      <c r="C119" s="22">
        <f>IF('[1]Indicator Data'!AM120="No data","x",ROUND((IF(LOG('[1]Indicator Data'!AM120*1000)&gt;C$4,10,IF(LOG('[1]Indicator Data'!AM120*1000)&lt;C$3,0,10-(C$4-LOG('[1]Indicator Data'!AM120*1000))/(C$4-C$3)*10))),1))</f>
        <v>2.6</v>
      </c>
      <c r="D119" s="23">
        <f t="shared" si="25"/>
        <v>2</v>
      </c>
      <c r="E119" s="22">
        <f>IF('[1]Indicator Data'!AZ120="No data","x",ROUND(IF('[1]Indicator Data'!AZ120&gt;E$4,10,IF('[1]Indicator Data'!AZ120&lt;E$3,0,10-(E$4-'[1]Indicator Data'!AZ120)/(E$4-E$3)*10)),1))</f>
        <v>1.5</v>
      </c>
      <c r="F119" s="22">
        <f>IF('[1]Indicator Data'!BA120="No data","x",ROUND(IF('[1]Indicator Data'!BA120&gt;F$4,10,IF('[1]Indicator Data'!BA120&lt;F$3,0,10-(F$4-'[1]Indicator Data'!BA120)/(F$4-F$3)*10)),1))</f>
        <v>3.4</v>
      </c>
      <c r="G119" s="23">
        <f t="shared" si="26"/>
        <v>2.5</v>
      </c>
      <c r="H119" s="24">
        <f>SUM(IF('[1]Indicator Data'!AN120=0,0,'[1]Indicator Data'!AN120),SUM('[1]Indicator Data'!AO120:AP120))</f>
        <v>18.886339</v>
      </c>
      <c r="I119" s="24">
        <f>H119/'[1]Indicator Data'!CA120*1000000</f>
        <v>30.070819441392725</v>
      </c>
      <c r="J119" s="22">
        <f t="shared" si="16"/>
        <v>0.6</v>
      </c>
      <c r="K119" s="22">
        <f>IF('[1]Indicator Data'!AQ120="No data","x",ROUND(IF('[1]Indicator Data'!AQ120&gt;K$4,10,IF('[1]Indicator Data'!AQ120&lt;K$3,0,10-(K$4-'[1]Indicator Data'!AQ120)/(K$4-K$3)*10)),1))</f>
        <v>1.2</v>
      </c>
      <c r="L119" s="22">
        <f>IF('[1]Indicator Data'!AR120="No data","x",IF('[1]Indicator Data'!AR120=0,0,ROUND(IF('[1]Indicator Data'!AR120&gt;L$4,10,IF('[1]Indicator Data'!AR120&lt;L$3,0,10-(L$4-'[1]Indicator Data'!AR120)/(L$4-L$3)*10)),1)))</f>
        <v>4.2</v>
      </c>
      <c r="M119" s="23">
        <f t="shared" si="27"/>
        <v>2</v>
      </c>
      <c r="N119" s="25">
        <f t="shared" si="28"/>
        <v>2.1</v>
      </c>
      <c r="O119" s="26">
        <f>IF(AND('[1]Indicator Data'!BE120="No data",'[1]Indicator Data'!BF120="No data"),0,SUM('[1]Indicator Data'!BE120:BG120)/1000)</f>
        <v>0.36899999999999999</v>
      </c>
      <c r="P119" s="22">
        <f t="shared" si="17"/>
        <v>0</v>
      </c>
      <c r="Q119" s="27">
        <f>O119*1000/'[1]Indicator Data'!CA120</f>
        <v>5.8752161410816127E-4</v>
      </c>
      <c r="R119" s="22">
        <f t="shared" si="18"/>
        <v>2.8</v>
      </c>
      <c r="S119" s="28">
        <f t="shared" si="29"/>
        <v>1.4</v>
      </c>
      <c r="T119" s="22">
        <f>IF('[1]Indicator Data'!AV120="No data","x",ROUND(IF('[1]Indicator Data'!AV120&gt;T$4,10,IF('[1]Indicator Data'!AV120&lt;T$3,0,10-(T$4-'[1]Indicator Data'!AV120)/(T$4-T$3)*10)),1))</f>
        <v>0.2</v>
      </c>
      <c r="U119" s="22">
        <f>IF('[1]Indicator Data'!AW120="No data","x",IF('[1]Indicator Data'!AW120=0,0,ROUND(IF('[1]Indicator Data'!AW120&gt;U$4,10,IF('[1]Indicator Data'!AW120&lt;U$3,0,10-(U$4-'[1]Indicator Data'!AW120)/(U$4-U$3)*10)),1)))</f>
        <v>0.3</v>
      </c>
      <c r="V119" s="22">
        <f t="shared" si="30"/>
        <v>0.25</v>
      </c>
      <c r="W119" s="22">
        <f>IF('[1]Indicator Data'!AU120="No data","x",ROUND(IF('[1]Indicator Data'!AU120&gt;W$4,10,IF('[1]Indicator Data'!AU120&lt;W$3,0,10-(W$4-'[1]Indicator Data'!AU120)/(W$4-W$3)*10)),1))</f>
        <v>0.3</v>
      </c>
      <c r="X119" s="22" t="str">
        <f>IF('[1]Indicator Data'!AX120="No data","x",ROUND(IF('[1]Indicator Data'!AX120&gt;X$4,10,IF('[1]Indicator Data'!AX120&lt;X$3,0,10-(X$4-'[1]Indicator Data'!AX120)/(X$4-X$3)*10)),1))</f>
        <v>x</v>
      </c>
      <c r="Y119" s="27">
        <f>IF('[1]Indicator Data'!AY120="No data","x",IF(('[1]Indicator Data'!AY120/'[1]Indicator Data'!CA120)&gt;1,1,IF('[1]Indicator Data'!AY120&gt;'[1]Indicator Data'!AY120,1,'[1]Indicator Data'!AY120/'[1]Indicator Data'!CA120)))</f>
        <v>0</v>
      </c>
      <c r="Z119" s="22">
        <f t="shared" si="19"/>
        <v>0</v>
      </c>
      <c r="AA119" s="23">
        <f t="shared" si="20"/>
        <v>0.2</v>
      </c>
      <c r="AB119" s="22">
        <f>IF('[1]Indicator Data'!AS120="No data","x",ROUND(IF('[1]Indicator Data'!AS120&gt;AB$4,10,IF('[1]Indicator Data'!AS120&lt;AB$3,0,10-(AB$4-'[1]Indicator Data'!AS120)/(AB$4-AB$3)*10)),1))</f>
        <v>0.2</v>
      </c>
      <c r="AC119" s="22">
        <f>IF('[1]Indicator Data'!AT120="No data","x",ROUND(IF('[1]Indicator Data'!AT120&gt;AC$4,10,IF('[1]Indicator Data'!AT120&lt;AC$3,0,10-(AC$4-'[1]Indicator Data'!AT120)/(AC$4-AC$3)*10)),1))</f>
        <v>0.2</v>
      </c>
      <c r="AD119" s="23">
        <f t="shared" si="31"/>
        <v>0.2</v>
      </c>
      <c r="AE119" s="26">
        <f>('[1]Indicator Data'!BD120+'[1]Indicator Data'!BC120*0.5+'[1]Indicator Data'!BB120*0.25)/1000</f>
        <v>0</v>
      </c>
      <c r="AF119" s="29">
        <f>AE119*1000/'[1]Indicator Data'!CA120</f>
        <v>0</v>
      </c>
      <c r="AG119" s="23">
        <f t="shared" si="21"/>
        <v>0</v>
      </c>
      <c r="AH119" s="22">
        <f>IF('[1]Indicator Data'!BH120="No data","x",ROUND(IF('[1]Indicator Data'!BH120&lt;$AH$3,10,IF('[1]Indicator Data'!BH120&gt;$AH$4,0,($AH$4-'[1]Indicator Data'!BH120)/($AH$4-$AH$3)*10)),1))</f>
        <v>0.9</v>
      </c>
      <c r="AI119" s="22">
        <f>IF('[1]Indicator Data'!BI120="No data","x",ROUND(IF('[1]Indicator Data'!BI120&gt;$AI$4,10,IF('[1]Indicator Data'!BI120&lt;$AI$3,0,10-($AI$4-'[1]Indicator Data'!BI120)/($AI$4-$AI$3)*10)),1))</f>
        <v>0</v>
      </c>
      <c r="AJ119" s="23">
        <f t="shared" si="22"/>
        <v>0.5</v>
      </c>
      <c r="AK119" s="28">
        <f t="shared" si="23"/>
        <v>0.2</v>
      </c>
      <c r="AL119" s="30">
        <f t="shared" si="24"/>
        <v>0.8</v>
      </c>
    </row>
    <row r="120" spans="1:38" s="19" customFormat="1" x14ac:dyDescent="0.3">
      <c r="A120" s="20" t="str">
        <f>'[1]Indicator Data'!A121</f>
        <v>Morocco</v>
      </c>
      <c r="B120" s="21">
        <f>ROUND(IF('[1]Indicator Data'!AL121="No data",IF((0.1022*LN('[1]Indicator Data'!BZ121)-0.1711)&gt;B$4,0,IF((0.1022*LN('[1]Indicator Data'!BZ121)-0.1711)&lt;B$3,10,(B$4-(0.1022*LN('[1]Indicator Data'!BZ121)-0.1711))/(B$4-B$3)*10)),IF('[1]Indicator Data'!AL121&gt;B$4,0,IF('[1]Indicator Data'!AL121&lt;B$3,10,(B$4-'[1]Indicator Data'!AL121)/(B$4-B$3)*10))),1)</f>
        <v>4.3</v>
      </c>
      <c r="C120" s="22">
        <f>IF('[1]Indicator Data'!AM121="No data","x",ROUND((IF(LOG('[1]Indicator Data'!AM121*1000)&gt;C$4,10,IF(LOG('[1]Indicator Data'!AM121*1000)&lt;C$3,0,10-(C$4-LOG('[1]Indicator Data'!AM121*1000))/(C$4-C$3)*10))),1))</f>
        <v>7.1</v>
      </c>
      <c r="D120" s="23">
        <f t="shared" si="25"/>
        <v>5.9</v>
      </c>
      <c r="E120" s="22">
        <f>IF('[1]Indicator Data'!AZ121="No data","x",ROUND(IF('[1]Indicator Data'!AZ121&gt;E$4,10,IF('[1]Indicator Data'!AZ121&lt;E$3,0,10-(E$4-'[1]Indicator Data'!AZ121)/(E$4-E$3)*10)),1))</f>
        <v>6.1</v>
      </c>
      <c r="F120" s="22">
        <f>IF('[1]Indicator Data'!BA121="No data","x",ROUND(IF('[1]Indicator Data'!BA121&gt;F$4,10,IF('[1]Indicator Data'!BA121&lt;F$3,0,10-(F$4-'[1]Indicator Data'!BA121)/(F$4-F$3)*10)),1))</f>
        <v>3.6</v>
      </c>
      <c r="G120" s="23">
        <f t="shared" si="26"/>
        <v>4.9000000000000004</v>
      </c>
      <c r="H120" s="24">
        <f>SUM(IF('[1]Indicator Data'!AN121=0,0,'[1]Indicator Data'!AN121),SUM('[1]Indicator Data'!AO121:AP121))</f>
        <v>580.50370499999997</v>
      </c>
      <c r="I120" s="24">
        <f>H120/'[1]Indicator Data'!CA121*1000000</f>
        <v>15.727307752974092</v>
      </c>
      <c r="J120" s="22">
        <f t="shared" si="16"/>
        <v>0.3</v>
      </c>
      <c r="K120" s="22">
        <f>IF('[1]Indicator Data'!AQ121="No data","x",ROUND(IF('[1]Indicator Data'!AQ121&gt;K$4,10,IF('[1]Indicator Data'!AQ121&lt;K$3,0,10-(K$4-'[1]Indicator Data'!AQ121)/(K$4-K$3)*10)),1))</f>
        <v>0.4</v>
      </c>
      <c r="L120" s="22">
        <f>IF('[1]Indicator Data'!AR121="No data","x",IF('[1]Indicator Data'!AR121=0,0,ROUND(IF('[1]Indicator Data'!AR121&gt;L$4,10,IF('[1]Indicator Data'!AR121&lt;L$3,0,10-(L$4-'[1]Indicator Data'!AR121)/(L$4-L$3)*10)),1)))</f>
        <v>2.2000000000000002</v>
      </c>
      <c r="M120" s="23">
        <f t="shared" si="27"/>
        <v>1</v>
      </c>
      <c r="N120" s="25">
        <f t="shared" si="28"/>
        <v>4.4000000000000004</v>
      </c>
      <c r="O120" s="26">
        <f>IF(AND('[1]Indicator Data'!BE121="No data",'[1]Indicator Data'!BF121="No data"),0,SUM('[1]Indicator Data'!BE121:BG121)/1000)</f>
        <v>13.551</v>
      </c>
      <c r="P120" s="22">
        <f t="shared" si="17"/>
        <v>3.8</v>
      </c>
      <c r="Q120" s="27">
        <f>O120*1000/'[1]Indicator Data'!CA121</f>
        <v>3.6713072720276948E-4</v>
      </c>
      <c r="R120" s="22">
        <f t="shared" si="18"/>
        <v>2.5</v>
      </c>
      <c r="S120" s="28">
        <f t="shared" si="29"/>
        <v>3.2</v>
      </c>
      <c r="T120" s="22">
        <f>IF('[1]Indicator Data'!AV121="No data","x",ROUND(IF('[1]Indicator Data'!AV121&gt;T$4,10,IF('[1]Indicator Data'!AV121&lt;T$3,0,10-(T$4-'[1]Indicator Data'!AV121)/(T$4-T$3)*10)),1))</f>
        <v>0.2</v>
      </c>
      <c r="U120" s="22">
        <f>IF('[1]Indicator Data'!AW121="No data","x",IF('[1]Indicator Data'!AW121=0,0,ROUND(IF('[1]Indicator Data'!AW121&gt;U$4,10,IF('[1]Indicator Data'!AW121&lt;U$3,0,10-(U$4-'[1]Indicator Data'!AW121)/(U$4-U$3)*10)),1)))</f>
        <v>0.1</v>
      </c>
      <c r="V120" s="22">
        <f t="shared" si="30"/>
        <v>0.15000000000000002</v>
      </c>
      <c r="W120" s="22">
        <f>IF('[1]Indicator Data'!AU121="No data","x",ROUND(IF('[1]Indicator Data'!AU121&gt;W$4,10,IF('[1]Indicator Data'!AU121&lt;W$3,0,10-(W$4-'[1]Indicator Data'!AU121)/(W$4-W$3)*10)),1))</f>
        <v>1.8</v>
      </c>
      <c r="X120" s="22" t="str">
        <f>IF('[1]Indicator Data'!AX121="No data","x",ROUND(IF('[1]Indicator Data'!AX121&gt;X$4,10,IF('[1]Indicator Data'!AX121&lt;X$3,0,10-(X$4-'[1]Indicator Data'!AX121)/(X$4-X$3)*10)),1))</f>
        <v>x</v>
      </c>
      <c r="Y120" s="27">
        <f>IF('[1]Indicator Data'!AY121="No data","x",IF(('[1]Indicator Data'!AY121/'[1]Indicator Data'!CA121)&gt;1,1,IF('[1]Indicator Data'!AY121&gt;'[1]Indicator Data'!AY121,1,'[1]Indicator Data'!AY121/'[1]Indicator Data'!CA121)))</f>
        <v>1.5106788686315714E-4</v>
      </c>
      <c r="Z120" s="22">
        <f t="shared" si="19"/>
        <v>0</v>
      </c>
      <c r="AA120" s="23">
        <f t="shared" si="20"/>
        <v>0.7</v>
      </c>
      <c r="AB120" s="22">
        <f>IF('[1]Indicator Data'!AS121="No data","x",ROUND(IF('[1]Indicator Data'!AS121&gt;AB$4,10,IF('[1]Indicator Data'!AS121&lt;AB$3,0,10-(AB$4-'[1]Indicator Data'!AS121)/(AB$4-AB$3)*10)),1))</f>
        <v>1.6</v>
      </c>
      <c r="AC120" s="22">
        <f>IF('[1]Indicator Data'!AT121="No data","x",ROUND(IF('[1]Indicator Data'!AT121&gt;AC$4,10,IF('[1]Indicator Data'!AT121&lt;AC$3,0,10-(AC$4-'[1]Indicator Data'!AT121)/(AC$4-AC$3)*10)),1))</f>
        <v>0.6</v>
      </c>
      <c r="AD120" s="23">
        <f t="shared" si="31"/>
        <v>1.1000000000000001</v>
      </c>
      <c r="AE120" s="26">
        <f>('[1]Indicator Data'!BD121+'[1]Indicator Data'!BC121*0.5+'[1]Indicator Data'!BB121*0.25)/1000</f>
        <v>1.44225</v>
      </c>
      <c r="AF120" s="29">
        <f>AE120*1000/'[1]Indicator Data'!CA121</f>
        <v>3.9074185765492899E-5</v>
      </c>
      <c r="AG120" s="23">
        <f t="shared" si="21"/>
        <v>0</v>
      </c>
      <c r="AH120" s="22">
        <f>IF('[1]Indicator Data'!BH121="No data","x",ROUND(IF('[1]Indicator Data'!BH121&lt;$AH$3,10,IF('[1]Indicator Data'!BH121&gt;$AH$4,0,($AH$4-'[1]Indicator Data'!BH121)/($AH$4-$AH$3)*10)),1))</f>
        <v>0.8</v>
      </c>
      <c r="AI120" s="22">
        <f>IF('[1]Indicator Data'!BI121="No data","x",ROUND(IF('[1]Indicator Data'!BI121&gt;$AI$4,10,IF('[1]Indicator Data'!BI121&lt;$AI$3,0,10-($AI$4-'[1]Indicator Data'!BI121)/($AI$4-$AI$3)*10)),1))</f>
        <v>0</v>
      </c>
      <c r="AJ120" s="23">
        <f t="shared" si="22"/>
        <v>0.4</v>
      </c>
      <c r="AK120" s="28">
        <f t="shared" si="23"/>
        <v>0.6</v>
      </c>
      <c r="AL120" s="30">
        <f t="shared" si="24"/>
        <v>2</v>
      </c>
    </row>
    <row r="121" spans="1:38" s="19" customFormat="1" x14ac:dyDescent="0.3">
      <c r="A121" s="20" t="str">
        <f>'[1]Indicator Data'!A122</f>
        <v>Mozambique</v>
      </c>
      <c r="B121" s="21">
        <f>ROUND(IF('[1]Indicator Data'!AL122="No data",IF((0.1022*LN('[1]Indicator Data'!BZ122)-0.1711)&gt;B$4,0,IF((0.1022*LN('[1]Indicator Data'!BZ122)-0.1711)&lt;B$3,10,(B$4-(0.1022*LN('[1]Indicator Data'!BZ122)-0.1711))/(B$4-B$3)*10)),IF('[1]Indicator Data'!AL122&gt;B$4,0,IF('[1]Indicator Data'!AL122&lt;B$3,10,(B$4-'[1]Indicator Data'!AL122)/(B$4-B$3)*10))),1)</f>
        <v>8.9</v>
      </c>
      <c r="C121" s="22">
        <f>IF('[1]Indicator Data'!AM122="No data","x",ROUND((IF(LOG('[1]Indicator Data'!AM122*1000)&gt;C$4,10,IF(LOG('[1]Indicator Data'!AM122*1000)&lt;C$3,0,10-(C$4-LOG('[1]Indicator Data'!AM122*1000))/(C$4-C$3)*10))),1))</f>
        <v>9.6999999999999993</v>
      </c>
      <c r="D121" s="23">
        <f t="shared" si="25"/>
        <v>9.3000000000000007</v>
      </c>
      <c r="E121" s="22">
        <f>IF('[1]Indicator Data'!AZ122="No data","x",ROUND(IF('[1]Indicator Data'!AZ122&gt;E$4,10,IF('[1]Indicator Data'!AZ122&lt;E$3,0,10-(E$4-'[1]Indicator Data'!AZ122)/(E$4-E$3)*10)),1))</f>
        <v>7</v>
      </c>
      <c r="F121" s="22">
        <f>IF('[1]Indicator Data'!BA122="No data","x",ROUND(IF('[1]Indicator Data'!BA122&gt;F$4,10,IF('[1]Indicator Data'!BA122&lt;F$3,0,10-(F$4-'[1]Indicator Data'!BA122)/(F$4-F$3)*10)),1))</f>
        <v>7.3</v>
      </c>
      <c r="G121" s="23">
        <f t="shared" si="26"/>
        <v>7.2</v>
      </c>
      <c r="H121" s="24">
        <f>SUM(IF('[1]Indicator Data'!AN122=0,0,'[1]Indicator Data'!AN122),SUM('[1]Indicator Data'!AO122:AP122))</f>
        <v>3107.208889</v>
      </c>
      <c r="I121" s="24">
        <f>H121/'[1]Indicator Data'!CA122*1000000</f>
        <v>99.413394470433701</v>
      </c>
      <c r="J121" s="22">
        <f t="shared" si="16"/>
        <v>2</v>
      </c>
      <c r="K121" s="22">
        <f>IF('[1]Indicator Data'!AQ122="No data","x",ROUND(IF('[1]Indicator Data'!AQ122&gt;K$4,10,IF('[1]Indicator Data'!AQ122&lt;K$3,0,10-(K$4-'[1]Indicator Data'!AQ122)/(K$4-K$3)*10)),1))</f>
        <v>8.5</v>
      </c>
      <c r="L121" s="22">
        <f>IF('[1]Indicator Data'!AR122="No data","x",IF('[1]Indicator Data'!AR122=0,0,ROUND(IF('[1]Indicator Data'!AR122&gt;L$4,10,IF('[1]Indicator Data'!AR122&lt;L$3,0,10-(L$4-'[1]Indicator Data'!AR122)/(L$4-L$3)*10)),1)))</f>
        <v>0.8</v>
      </c>
      <c r="M121" s="23">
        <f t="shared" si="27"/>
        <v>3.8</v>
      </c>
      <c r="N121" s="25">
        <f t="shared" si="28"/>
        <v>7.4</v>
      </c>
      <c r="O121" s="26">
        <f>IF(AND('[1]Indicator Data'!BE122="No data",'[1]Indicator Data'!BF122="No data"),0,SUM('[1]Indicator Data'!BE122:BG122)/1000)</f>
        <v>704.34699999999998</v>
      </c>
      <c r="P121" s="22">
        <f t="shared" si="17"/>
        <v>9.5</v>
      </c>
      <c r="Q121" s="27">
        <f>O121*1000/'[1]Indicator Data'!CA122</f>
        <v>2.2535184680680335E-2</v>
      </c>
      <c r="R121" s="22">
        <f t="shared" si="18"/>
        <v>6.9</v>
      </c>
      <c r="S121" s="28">
        <f t="shared" si="29"/>
        <v>8.1999999999999993</v>
      </c>
      <c r="T121" s="22">
        <f>IF('[1]Indicator Data'!AV122="No data","x",ROUND(IF('[1]Indicator Data'!AV122&gt;T$4,10,IF('[1]Indicator Data'!AV122&lt;T$3,0,10-(T$4-'[1]Indicator Data'!AV122)/(T$4-T$3)*10)),1))</f>
        <v>10</v>
      </c>
      <c r="U121" s="22">
        <f>IF('[1]Indicator Data'!AW122="No data","x",IF('[1]Indicator Data'!AW122=0,0,ROUND(IF('[1]Indicator Data'!AW122&gt;U$4,10,IF('[1]Indicator Data'!AW122&lt;U$3,0,10-(U$4-'[1]Indicator Data'!AW122)/(U$4-U$3)*10)),1)))</f>
        <v>10</v>
      </c>
      <c r="V121" s="22">
        <f t="shared" si="30"/>
        <v>10</v>
      </c>
      <c r="W121" s="22">
        <f>IF('[1]Indicator Data'!AU122="No data","x",ROUND(IF('[1]Indicator Data'!AU122&gt;W$4,10,IF('[1]Indicator Data'!AU122&lt;W$3,0,10-(W$4-'[1]Indicator Data'!AU122)/(W$4-W$3)*10)),1))</f>
        <v>6.6</v>
      </c>
      <c r="X121" s="22">
        <f>IF('[1]Indicator Data'!AX122="No data","x",ROUND(IF('[1]Indicator Data'!AX122&gt;X$4,10,IF('[1]Indicator Data'!AX122&lt;X$3,0,10-(X$4-'[1]Indicator Data'!AX122)/(X$4-X$3)*10)),1))</f>
        <v>7.6</v>
      </c>
      <c r="Y121" s="27">
        <f>IF('[1]Indicator Data'!AY122="No data","x",IF(('[1]Indicator Data'!AY122/'[1]Indicator Data'!CA122)&gt;1,1,IF('[1]Indicator Data'!AY122&gt;'[1]Indicator Data'!AY122,1,'[1]Indicator Data'!AY122/'[1]Indicator Data'!CA122)))</f>
        <v>0.68843703503086739</v>
      </c>
      <c r="Z121" s="22">
        <f t="shared" si="19"/>
        <v>7.6</v>
      </c>
      <c r="AA121" s="23">
        <f t="shared" si="20"/>
        <v>8</v>
      </c>
      <c r="AB121" s="22">
        <f>IF('[1]Indicator Data'!AS122="No data","x",ROUND(IF('[1]Indicator Data'!AS122&gt;AB$4,10,IF('[1]Indicator Data'!AS122&lt;AB$3,0,10-(AB$4-'[1]Indicator Data'!AS122)/(AB$4-AB$3)*10)),1))</f>
        <v>5.7</v>
      </c>
      <c r="AC121" s="22">
        <f>IF('[1]Indicator Data'!AT122="No data","x",ROUND(IF('[1]Indicator Data'!AT122&gt;AC$4,10,IF('[1]Indicator Data'!AT122&lt;AC$3,0,10-(AC$4-'[1]Indicator Data'!AT122)/(AC$4-AC$3)*10)),1))</f>
        <v>3.5</v>
      </c>
      <c r="AD121" s="23">
        <f t="shared" si="31"/>
        <v>4.5999999999999996</v>
      </c>
      <c r="AE121" s="26">
        <f>('[1]Indicator Data'!BD122+'[1]Indicator Data'!BC122*0.5+'[1]Indicator Data'!BB122*0.25)/1000</f>
        <v>2426.7202499999999</v>
      </c>
      <c r="AF121" s="29">
        <f>AE121*1000/'[1]Indicator Data'!CA122</f>
        <v>7.7641544582566197E-2</v>
      </c>
      <c r="AG121" s="23">
        <f t="shared" si="21"/>
        <v>7.8</v>
      </c>
      <c r="AH121" s="22">
        <f>IF('[1]Indicator Data'!BH122="No data","x",ROUND(IF('[1]Indicator Data'!BH122&lt;$AH$3,10,IF('[1]Indicator Data'!BH122&gt;$AH$4,0,($AH$4-'[1]Indicator Data'!BH122)/($AH$4-$AH$3)*10)),1))</f>
        <v>6.9</v>
      </c>
      <c r="AI121" s="22">
        <f>IF('[1]Indicator Data'!BI122="No data","x",ROUND(IF('[1]Indicator Data'!BI122&gt;$AI$4,10,IF('[1]Indicator Data'!BI122&lt;$AI$3,0,10-($AI$4-'[1]Indicator Data'!BI122)/($AI$4-$AI$3)*10)),1))</f>
        <v>8.6999999999999993</v>
      </c>
      <c r="AJ121" s="23">
        <f t="shared" si="22"/>
        <v>7.8</v>
      </c>
      <c r="AK121" s="28">
        <f t="shared" si="23"/>
        <v>7.3</v>
      </c>
      <c r="AL121" s="30">
        <f t="shared" si="24"/>
        <v>7.8</v>
      </c>
    </row>
    <row r="122" spans="1:38" s="19" customFormat="1" x14ac:dyDescent="0.3">
      <c r="A122" s="20" t="str">
        <f>'[1]Indicator Data'!A123</f>
        <v>Myanmar</v>
      </c>
      <c r="B122" s="21">
        <f>ROUND(IF('[1]Indicator Data'!AL123="No data",IF((0.1022*LN('[1]Indicator Data'!BZ123)-0.1711)&gt;B$4,0,IF((0.1022*LN('[1]Indicator Data'!BZ123)-0.1711)&lt;B$3,10,(B$4-(0.1022*LN('[1]Indicator Data'!BZ123)-0.1711))/(B$4-B$3)*10)),IF('[1]Indicator Data'!AL123&gt;B$4,0,IF('[1]Indicator Data'!AL123&lt;B$3,10,(B$4-'[1]Indicator Data'!AL123)/(B$4-B$3)*10))),1)</f>
        <v>6.3</v>
      </c>
      <c r="C122" s="22">
        <f>IF('[1]Indicator Data'!AM123="No data","x",ROUND((IF(LOG('[1]Indicator Data'!AM123*1000)&gt;C$4,10,IF(LOG('[1]Indicator Data'!AM123*1000)&lt;C$3,0,10-(C$4-LOG('[1]Indicator Data'!AM123*1000))/(C$4-C$3)*10))),1))</f>
        <v>8.3000000000000007</v>
      </c>
      <c r="D122" s="23">
        <f t="shared" si="25"/>
        <v>7.4</v>
      </c>
      <c r="E122" s="22">
        <f>IF('[1]Indicator Data'!AZ123="No data","x",ROUND(IF('[1]Indicator Data'!AZ123&gt;E$4,10,IF('[1]Indicator Data'!AZ123&lt;E$3,0,10-(E$4-'[1]Indicator Data'!AZ123)/(E$4-E$3)*10)),1))</f>
        <v>6.4</v>
      </c>
      <c r="F122" s="22">
        <f>IF('[1]Indicator Data'!BA123="No data","x",ROUND(IF('[1]Indicator Data'!BA123&gt;F$4,10,IF('[1]Indicator Data'!BA123&lt;F$3,0,10-(F$4-'[1]Indicator Data'!BA123)/(F$4-F$3)*10)),1))</f>
        <v>1.4</v>
      </c>
      <c r="G122" s="23">
        <f t="shared" si="26"/>
        <v>3.9</v>
      </c>
      <c r="H122" s="24">
        <f>SUM(IF('[1]Indicator Data'!AN123=0,0,'[1]Indicator Data'!AN123),SUM('[1]Indicator Data'!AO123:AP123))</f>
        <v>3441.5147889999998</v>
      </c>
      <c r="I122" s="24">
        <f>H122/'[1]Indicator Data'!CA123*1000000</f>
        <v>63.251751862909082</v>
      </c>
      <c r="J122" s="22">
        <f t="shared" si="16"/>
        <v>1.3</v>
      </c>
      <c r="K122" s="22">
        <f>IF('[1]Indicator Data'!AQ123="No data","x",ROUND(IF('[1]Indicator Data'!AQ123&gt;K$4,10,IF('[1]Indicator Data'!AQ123&lt;K$3,0,10-(K$4-'[1]Indicator Data'!AQ123)/(K$4-K$3)*10)),1))</f>
        <v>1.8</v>
      </c>
      <c r="L122" s="22">
        <f>IF('[1]Indicator Data'!AR123="No data","x",IF('[1]Indicator Data'!AR123=0,0,ROUND(IF('[1]Indicator Data'!AR123&gt;L$4,10,IF('[1]Indicator Data'!AR123&lt;L$3,0,10-(L$4-'[1]Indicator Data'!AR123)/(L$4-L$3)*10)),1)))</f>
        <v>1</v>
      </c>
      <c r="M122" s="23">
        <f t="shared" si="27"/>
        <v>1.4</v>
      </c>
      <c r="N122" s="25">
        <f t="shared" si="28"/>
        <v>5</v>
      </c>
      <c r="O122" s="26">
        <f>IF(AND('[1]Indicator Data'!BE123="No data",'[1]Indicator Data'!BF123="No data"),0,SUM('[1]Indicator Data'!BE123:BG123)/1000)</f>
        <v>505.005</v>
      </c>
      <c r="P122" s="22">
        <f t="shared" si="17"/>
        <v>9</v>
      </c>
      <c r="Q122" s="27">
        <f>O122*1000/'[1]Indicator Data'!CA123</f>
        <v>9.2815091341827173E-3</v>
      </c>
      <c r="R122" s="22">
        <f t="shared" si="18"/>
        <v>5.5</v>
      </c>
      <c r="S122" s="28">
        <f t="shared" si="29"/>
        <v>7.3</v>
      </c>
      <c r="T122" s="22">
        <f>IF('[1]Indicator Data'!AV123="No data","x",ROUND(IF('[1]Indicator Data'!AV123&gt;T$4,10,IF('[1]Indicator Data'!AV123&lt;T$3,0,10-(T$4-'[1]Indicator Data'!AV123)/(T$4-T$3)*10)),1))</f>
        <v>1.4</v>
      </c>
      <c r="U122" s="22">
        <f>IF('[1]Indicator Data'!AW123="No data","x",IF('[1]Indicator Data'!AW123=0,0,ROUND(IF('[1]Indicator Data'!AW123&gt;U$4,10,IF('[1]Indicator Data'!AW123&lt;U$3,0,10-(U$4-'[1]Indicator Data'!AW123)/(U$4-U$3)*10)),1)))</f>
        <v>1</v>
      </c>
      <c r="V122" s="22">
        <f t="shared" si="30"/>
        <v>1.2</v>
      </c>
      <c r="W122" s="22">
        <f>IF('[1]Indicator Data'!AU123="No data","x",ROUND(IF('[1]Indicator Data'!AU123&gt;W$4,10,IF('[1]Indicator Data'!AU123&lt;W$3,0,10-(W$4-'[1]Indicator Data'!AU123)/(W$4-W$3)*10)),1))</f>
        <v>5.9</v>
      </c>
      <c r="X122" s="22">
        <f>IF('[1]Indicator Data'!AX123="No data","x",ROUND(IF('[1]Indicator Data'!AX123&gt;X$4,10,IF('[1]Indicator Data'!AX123&lt;X$3,0,10-(X$4-'[1]Indicator Data'!AX123)/(X$4-X$3)*10)),1))</f>
        <v>0.1</v>
      </c>
      <c r="Y122" s="27">
        <f>IF('[1]Indicator Data'!AY123="No data","x",IF(('[1]Indicator Data'!AY123/'[1]Indicator Data'!CA123)&gt;1,1,IF('[1]Indicator Data'!AY123&gt;'[1]Indicator Data'!AY123,1,'[1]Indicator Data'!AY123/'[1]Indicator Data'!CA123)))</f>
        <v>0.43647680415772205</v>
      </c>
      <c r="Z122" s="22">
        <f t="shared" si="19"/>
        <v>4.8</v>
      </c>
      <c r="AA122" s="23">
        <f t="shared" si="20"/>
        <v>3</v>
      </c>
      <c r="AB122" s="22">
        <f>IF('[1]Indicator Data'!AS123="No data","x",ROUND(IF('[1]Indicator Data'!AS123&gt;AB$4,10,IF('[1]Indicator Data'!AS123&lt;AB$3,0,10-(AB$4-'[1]Indicator Data'!AS123)/(AB$4-AB$3)*10)),1))</f>
        <v>3.4</v>
      </c>
      <c r="AC122" s="22">
        <f>IF('[1]Indicator Data'!AT123="No data","x",ROUND(IF('[1]Indicator Data'!AT123&gt;AC$4,10,IF('[1]Indicator Data'!AT123&lt;AC$3,0,10-(AC$4-'[1]Indicator Data'!AT123)/(AC$4-AC$3)*10)),1))</f>
        <v>4.0999999999999996</v>
      </c>
      <c r="AD122" s="23">
        <f t="shared" si="31"/>
        <v>3.8</v>
      </c>
      <c r="AE122" s="26">
        <f>('[1]Indicator Data'!BD123+'[1]Indicator Data'!BC123*0.5+'[1]Indicator Data'!BB123*0.25)/1000</f>
        <v>63.295749999999998</v>
      </c>
      <c r="AF122" s="29">
        <f>AE122*1000/'[1]Indicator Data'!CA123</f>
        <v>1.1633153766397277E-3</v>
      </c>
      <c r="AG122" s="23">
        <f t="shared" si="21"/>
        <v>0.1</v>
      </c>
      <c r="AH122" s="22">
        <f>IF('[1]Indicator Data'!BH123="No data","x",ROUND(IF('[1]Indicator Data'!BH123&lt;$AH$3,10,IF('[1]Indicator Data'!BH123&gt;$AH$4,0,($AH$4-'[1]Indicator Data'!BH123)/($AH$4-$AH$3)*10)),1))</f>
        <v>3.6</v>
      </c>
      <c r="AI122" s="22">
        <f>IF('[1]Indicator Data'!BI123="No data","x",ROUND(IF('[1]Indicator Data'!BI123&gt;$AI$4,10,IF('[1]Indicator Data'!BI123&lt;$AI$3,0,10-($AI$4-'[1]Indicator Data'!BI123)/($AI$4-$AI$3)*10)),1))</f>
        <v>0.9</v>
      </c>
      <c r="AJ122" s="23">
        <f t="shared" si="22"/>
        <v>2.2999999999999998</v>
      </c>
      <c r="AK122" s="28">
        <f t="shared" si="23"/>
        <v>2.4</v>
      </c>
      <c r="AL122" s="30">
        <f t="shared" si="24"/>
        <v>5.3</v>
      </c>
    </row>
    <row r="123" spans="1:38" s="19" customFormat="1" x14ac:dyDescent="0.3">
      <c r="A123" s="20" t="str">
        <f>'[1]Indicator Data'!A124</f>
        <v>Namibia</v>
      </c>
      <c r="B123" s="21">
        <f>ROUND(IF('[1]Indicator Data'!AL124="No data",IF((0.1022*LN('[1]Indicator Data'!BZ124)-0.1711)&gt;B$4,0,IF((0.1022*LN('[1]Indicator Data'!BZ124)-0.1711)&lt;B$3,10,(B$4-(0.1022*LN('[1]Indicator Data'!BZ124)-0.1711))/(B$4-B$3)*10)),IF('[1]Indicator Data'!AL124&gt;B$4,0,IF('[1]Indicator Data'!AL124&lt;B$3,10,(B$4-'[1]Indicator Data'!AL124)/(B$4-B$3)*10))),1)</f>
        <v>5.0999999999999996</v>
      </c>
      <c r="C123" s="22">
        <f>IF('[1]Indicator Data'!AM124="No data","x",ROUND((IF(LOG('[1]Indicator Data'!AM124*1000)&gt;C$4,10,IF(LOG('[1]Indicator Data'!AM124*1000)&lt;C$3,0,10-(C$4-LOG('[1]Indicator Data'!AM124*1000))/(C$4-C$3)*10))),1))</f>
        <v>8.3000000000000007</v>
      </c>
      <c r="D123" s="23">
        <f t="shared" si="25"/>
        <v>7</v>
      </c>
      <c r="E123" s="22">
        <f>IF('[1]Indicator Data'!AZ124="No data","x",ROUND(IF('[1]Indicator Data'!AZ124&gt;E$4,10,IF('[1]Indicator Data'!AZ124&lt;E$3,0,10-(E$4-'[1]Indicator Data'!AZ124)/(E$4-E$3)*10)),1))</f>
        <v>5.9</v>
      </c>
      <c r="F123" s="22">
        <f>IF('[1]Indicator Data'!BA124="No data","x",ROUND(IF('[1]Indicator Data'!BA124&gt;F$4,10,IF('[1]Indicator Data'!BA124&lt;F$3,0,10-(F$4-'[1]Indicator Data'!BA124)/(F$4-F$3)*10)),1))</f>
        <v>8.5</v>
      </c>
      <c r="G123" s="23">
        <f t="shared" si="26"/>
        <v>7.2</v>
      </c>
      <c r="H123" s="24">
        <f>SUM(IF('[1]Indicator Data'!AN124=0,0,'[1]Indicator Data'!AN124),SUM('[1]Indicator Data'!AO124:AP124))</f>
        <v>222.42055100000002</v>
      </c>
      <c r="I123" s="24">
        <f>H123/'[1]Indicator Data'!CA124*1000000</f>
        <v>87.53557811434932</v>
      </c>
      <c r="J123" s="22">
        <f t="shared" si="16"/>
        <v>1.8</v>
      </c>
      <c r="K123" s="22">
        <f>IF('[1]Indicator Data'!AQ124="No data","x",ROUND(IF('[1]Indicator Data'!AQ124&gt;K$4,10,IF('[1]Indicator Data'!AQ124&lt;K$3,0,10-(K$4-'[1]Indicator Data'!AQ124)/(K$4-K$3)*10)),1))</f>
        <v>0.8</v>
      </c>
      <c r="L123" s="22">
        <f>IF('[1]Indicator Data'!AR124="No data","x",IF('[1]Indicator Data'!AR124=0,0,ROUND(IF('[1]Indicator Data'!AR124&gt;L$4,10,IF('[1]Indicator Data'!AR124&lt;L$3,0,10-(L$4-'[1]Indicator Data'!AR124)/(L$4-L$3)*10)),1)))</f>
        <v>0.2</v>
      </c>
      <c r="M123" s="23">
        <f t="shared" si="27"/>
        <v>0.9</v>
      </c>
      <c r="N123" s="25">
        <f t="shared" si="28"/>
        <v>5.5</v>
      </c>
      <c r="O123" s="26">
        <f>IF(AND('[1]Indicator Data'!BE124="No data",'[1]Indicator Data'!BF124="No data"),0,SUM('[1]Indicator Data'!BE124:BG124)/1000)</f>
        <v>5.8159999999999998</v>
      </c>
      <c r="P123" s="22">
        <f t="shared" si="17"/>
        <v>2.5</v>
      </c>
      <c r="Q123" s="27">
        <f>O123*1000/'[1]Indicator Data'!CA124</f>
        <v>2.2889383198814914E-3</v>
      </c>
      <c r="R123" s="22">
        <f t="shared" si="18"/>
        <v>3.9</v>
      </c>
      <c r="S123" s="28">
        <f t="shared" si="29"/>
        <v>3.2</v>
      </c>
      <c r="T123" s="22">
        <f>IF('[1]Indicator Data'!AV124="No data","x",ROUND(IF('[1]Indicator Data'!AV124&gt;T$4,10,IF('[1]Indicator Data'!AV124&lt;T$3,0,10-(T$4-'[1]Indicator Data'!AV124)/(T$4-T$3)*10)),1))</f>
        <v>10</v>
      </c>
      <c r="U123" s="22">
        <f>IF('[1]Indicator Data'!AW124="No data","x",IF('[1]Indicator Data'!AW124=0,0,ROUND(IF('[1]Indicator Data'!AW124&gt;U$4,10,IF('[1]Indicator Data'!AW124&lt;U$3,0,10-(U$4-'[1]Indicator Data'!AW124)/(U$4-U$3)*10)),1)))</f>
        <v>10</v>
      </c>
      <c r="V123" s="22">
        <f t="shared" si="30"/>
        <v>10</v>
      </c>
      <c r="W123" s="22">
        <f>IF('[1]Indicator Data'!AU124="No data","x",ROUND(IF('[1]Indicator Data'!AU124&gt;W$4,10,IF('[1]Indicator Data'!AU124&lt;W$3,0,10-(W$4-'[1]Indicator Data'!AU124)/(W$4-W$3)*10)),1))</f>
        <v>8.8000000000000007</v>
      </c>
      <c r="X123" s="22">
        <f>IF('[1]Indicator Data'!AX124="No data","x",ROUND(IF('[1]Indicator Data'!AX124&gt;X$4,10,IF('[1]Indicator Data'!AX124&lt;X$3,0,10-(X$4-'[1]Indicator Data'!AX124)/(X$4-X$3)*10)),1))</f>
        <v>0.7</v>
      </c>
      <c r="Y123" s="27">
        <f>IF('[1]Indicator Data'!AY124="No data","x",IF(('[1]Indicator Data'!AY124/'[1]Indicator Data'!CA124)&gt;1,1,IF('[1]Indicator Data'!AY124&gt;'[1]Indicator Data'!AY124,1,'[1]Indicator Data'!AY124/'[1]Indicator Data'!CA124)))</f>
        <v>0.43056126215900092</v>
      </c>
      <c r="Z123" s="22">
        <f t="shared" si="19"/>
        <v>4.8</v>
      </c>
      <c r="AA123" s="23">
        <f t="shared" si="20"/>
        <v>6.1</v>
      </c>
      <c r="AB123" s="22">
        <f>IF('[1]Indicator Data'!AS124="No data","x",ROUND(IF('[1]Indicator Data'!AS124&gt;AB$4,10,IF('[1]Indicator Data'!AS124&lt;AB$3,0,10-(AB$4-'[1]Indicator Data'!AS124)/(AB$4-AB$3)*10)),1))</f>
        <v>3.3</v>
      </c>
      <c r="AC123" s="22">
        <f>IF('[1]Indicator Data'!AT124="No data","x",ROUND(IF('[1]Indicator Data'!AT124&gt;AC$4,10,IF('[1]Indicator Data'!AT124&lt;AC$3,0,10-(AC$4-'[1]Indicator Data'!AT124)/(AC$4-AC$3)*10)),1))</f>
        <v>2.9</v>
      </c>
      <c r="AD123" s="23">
        <f t="shared" si="31"/>
        <v>3.1</v>
      </c>
      <c r="AE123" s="26">
        <f>('[1]Indicator Data'!BD124+'[1]Indicator Data'!BC124*0.5+'[1]Indicator Data'!BB124*0.25)/1000</f>
        <v>73.311999999999998</v>
      </c>
      <c r="AF123" s="29">
        <f>AE123*1000/'[1]Indicator Data'!CA124</f>
        <v>2.8852587019799158E-2</v>
      </c>
      <c r="AG123" s="23">
        <f t="shared" si="21"/>
        <v>2.9</v>
      </c>
      <c r="AH123" s="22">
        <f>IF('[1]Indicator Data'!BH124="No data","x",ROUND(IF('[1]Indicator Data'!BH124&lt;$AH$3,10,IF('[1]Indicator Data'!BH124&gt;$AH$4,0,($AH$4-'[1]Indicator Data'!BH124)/($AH$4-$AH$3)*10)),1))</f>
        <v>5.3</v>
      </c>
      <c r="AI123" s="22">
        <f>IF('[1]Indicator Data'!BI124="No data","x",ROUND(IF('[1]Indicator Data'!BI124&gt;$AI$4,10,IF('[1]Indicator Data'!BI124&lt;$AI$3,0,10-($AI$4-'[1]Indicator Data'!BI124)/($AI$4-$AI$3)*10)),1))</f>
        <v>4.9000000000000004</v>
      </c>
      <c r="AJ123" s="23">
        <f t="shared" si="22"/>
        <v>5.0999999999999996</v>
      </c>
      <c r="AK123" s="28">
        <f t="shared" si="23"/>
        <v>4.4000000000000004</v>
      </c>
      <c r="AL123" s="30">
        <f t="shared" si="24"/>
        <v>3.8</v>
      </c>
    </row>
    <row r="124" spans="1:38" s="19" customFormat="1" x14ac:dyDescent="0.3">
      <c r="A124" s="20" t="str">
        <f>'[1]Indicator Data'!A125</f>
        <v>Nauru</v>
      </c>
      <c r="B124" s="21">
        <f>ROUND(IF('[1]Indicator Data'!AL125="No data",IF((0.1022*LN('[1]Indicator Data'!BZ125)-0.1711)&gt;B$4,0,IF((0.1022*LN('[1]Indicator Data'!BZ125)-0.1711)&lt;B$3,10,(B$4-(0.1022*LN('[1]Indicator Data'!BZ125)-0.1711))/(B$4-B$3)*10)),IF('[1]Indicator Data'!AL125&gt;B$4,0,IF('[1]Indicator Data'!AL125&lt;B$3,10,(B$4-'[1]Indicator Data'!AL125)/(B$4-B$3)*10))),1)</f>
        <v>2.4</v>
      </c>
      <c r="C124" s="22" t="str">
        <f>IF('[1]Indicator Data'!AM125="No data","x",ROUND((IF(LOG('[1]Indicator Data'!AM125*1000)&gt;C$4,10,IF(LOG('[1]Indicator Data'!AM125*1000)&lt;C$3,0,10-(C$4-LOG('[1]Indicator Data'!AM125*1000))/(C$4-C$3)*10))),1))</f>
        <v>x</v>
      </c>
      <c r="D124" s="23">
        <f t="shared" si="25"/>
        <v>2.4</v>
      </c>
      <c r="E124" s="22" t="str">
        <f>IF('[1]Indicator Data'!AZ125="No data","x",ROUND(IF('[1]Indicator Data'!AZ125&gt;E$4,10,IF('[1]Indicator Data'!AZ125&lt;E$3,0,10-(E$4-'[1]Indicator Data'!AZ125)/(E$4-E$3)*10)),1))</f>
        <v>x</v>
      </c>
      <c r="F124" s="22">
        <f>IF('[1]Indicator Data'!BA125="No data","x",ROUND(IF('[1]Indicator Data'!BA125&gt;F$4,10,IF('[1]Indicator Data'!BA125&lt;F$3,0,10-(F$4-'[1]Indicator Data'!BA125)/(F$4-F$3)*10)),1))</f>
        <v>2.4</v>
      </c>
      <c r="G124" s="23">
        <f t="shared" si="26"/>
        <v>2.4</v>
      </c>
      <c r="H124" s="24">
        <f>SUM(IF('[1]Indicator Data'!AN125=0,0,'[1]Indicator Data'!AN125),SUM('[1]Indicator Data'!AO125:AP125))</f>
        <v>57.387759000000003</v>
      </c>
      <c r="I124" s="24">
        <f>H124/'[1]Indicator Data'!CA125*1000000</f>
        <v>5297.0056304227428</v>
      </c>
      <c r="J124" s="22">
        <f t="shared" si="16"/>
        <v>10</v>
      </c>
      <c r="K124" s="22">
        <f>IF('[1]Indicator Data'!AQ125="No data","x",ROUND(IF('[1]Indicator Data'!AQ125&gt;K$4,10,IF('[1]Indicator Data'!AQ125&lt;K$3,0,10-(K$4-'[1]Indicator Data'!AQ125)/(K$4-K$3)*10)),1))</f>
        <v>10</v>
      </c>
      <c r="L124" s="22">
        <f>IF('[1]Indicator Data'!AR125="No data","x",IF('[1]Indicator Data'!AR125=0,0,ROUND(IF('[1]Indicator Data'!AR125&gt;L$4,10,IF('[1]Indicator Data'!AR125&lt;L$3,0,10-(L$4-'[1]Indicator Data'!AR125)/(L$4-L$3)*10)),1)))</f>
        <v>1.8</v>
      </c>
      <c r="M124" s="23">
        <f t="shared" si="27"/>
        <v>7.3</v>
      </c>
      <c r="N124" s="25">
        <f t="shared" si="28"/>
        <v>3.6</v>
      </c>
      <c r="O124" s="26">
        <f>IF(AND('[1]Indicator Data'!BE125="No data",'[1]Indicator Data'!BF125="No data"),0,SUM('[1]Indicator Data'!BE125:BG125)/1000)</f>
        <v>1.1739999999999999</v>
      </c>
      <c r="P124" s="22">
        <f t="shared" si="17"/>
        <v>0.2</v>
      </c>
      <c r="Q124" s="27">
        <f>O124*1000/'[1]Indicator Data'!CA125</f>
        <v>0.10836256230385823</v>
      </c>
      <c r="R124" s="22">
        <f t="shared" si="18"/>
        <v>10</v>
      </c>
      <c r="S124" s="28">
        <f t="shared" si="29"/>
        <v>5.0999999999999996</v>
      </c>
      <c r="T124" s="22" t="str">
        <f>IF('[1]Indicator Data'!AV125="No data","x",ROUND(IF('[1]Indicator Data'!AV125&gt;T$4,10,IF('[1]Indicator Data'!AV125&lt;T$3,0,10-(T$4-'[1]Indicator Data'!AV125)/(T$4-T$3)*10)),1))</f>
        <v>x</v>
      </c>
      <c r="U124" s="22" t="str">
        <f>IF('[1]Indicator Data'!AW125="No data","x",IF('[1]Indicator Data'!AW125=0,0,ROUND(IF('[1]Indicator Data'!AW125&gt;U$4,10,IF('[1]Indicator Data'!AW125&lt;U$3,0,10-(U$4-'[1]Indicator Data'!AW125)/(U$4-U$3)*10)),1)))</f>
        <v>x</v>
      </c>
      <c r="V124" s="22" t="str">
        <f t="shared" si="30"/>
        <v>x</v>
      </c>
      <c r="W124" s="22">
        <f>IF('[1]Indicator Data'!AU125="No data","x",ROUND(IF('[1]Indicator Data'!AU125&gt;W$4,10,IF('[1]Indicator Data'!AU125&lt;W$3,0,10-(W$4-'[1]Indicator Data'!AU125)/(W$4-W$3)*10)),1))</f>
        <v>3.3</v>
      </c>
      <c r="X124" s="22" t="str">
        <f>IF('[1]Indicator Data'!AX125="No data","x",ROUND(IF('[1]Indicator Data'!AX125&gt;X$4,10,IF('[1]Indicator Data'!AX125&lt;X$3,0,10-(X$4-'[1]Indicator Data'!AX125)/(X$4-X$3)*10)),1))</f>
        <v>x</v>
      </c>
      <c r="Y124" s="27">
        <f>IF('[1]Indicator Data'!AY125="No data","x",IF(('[1]Indicator Data'!AY125/'[1]Indicator Data'!CA125)&gt;1,1,IF('[1]Indicator Data'!AY125&gt;'[1]Indicator Data'!AY125,1,'[1]Indicator Data'!AY125/'[1]Indicator Data'!CA125)))</f>
        <v>0.99446187926896812</v>
      </c>
      <c r="Z124" s="22">
        <f t="shared" si="19"/>
        <v>10</v>
      </c>
      <c r="AA124" s="23">
        <f t="shared" si="20"/>
        <v>6.7</v>
      </c>
      <c r="AB124" s="22">
        <f>IF('[1]Indicator Data'!AS125="No data","x",ROUND(IF('[1]Indicator Data'!AS125&gt;AB$4,10,IF('[1]Indicator Data'!AS125&lt;AB$3,0,10-(AB$4-'[1]Indicator Data'!AS125)/(AB$4-AB$3)*10)),1))</f>
        <v>2.4</v>
      </c>
      <c r="AC124" s="22" t="str">
        <f>IF('[1]Indicator Data'!AT125="No data","x",ROUND(IF('[1]Indicator Data'!AT125&gt;AC$4,10,IF('[1]Indicator Data'!AT125&lt;AC$3,0,10-(AC$4-'[1]Indicator Data'!AT125)/(AC$4-AC$3)*10)),1))</f>
        <v>x</v>
      </c>
      <c r="AD124" s="23">
        <f t="shared" si="31"/>
        <v>2.4</v>
      </c>
      <c r="AE124" s="26">
        <f>('[1]Indicator Data'!BD125+'[1]Indicator Data'!BC125*0.5+'[1]Indicator Data'!BB125*0.25)/1000</f>
        <v>0</v>
      </c>
      <c r="AF124" s="29">
        <f>AE124*1000/'[1]Indicator Data'!CA125</f>
        <v>0</v>
      </c>
      <c r="AG124" s="23">
        <f t="shared" si="21"/>
        <v>0</v>
      </c>
      <c r="AH124" s="22">
        <f>IF('[1]Indicator Data'!BH125="No data","x",ROUND(IF('[1]Indicator Data'!BH125&lt;$AH$3,10,IF('[1]Indicator Data'!BH125&gt;$AH$4,0,($AH$4-'[1]Indicator Data'!BH125)/($AH$4-$AH$3)*10)),1))</f>
        <v>10</v>
      </c>
      <c r="AI124" s="22">
        <f>IF('[1]Indicator Data'!BI125="No data","x",ROUND(IF('[1]Indicator Data'!BI125&gt;$AI$4,10,IF('[1]Indicator Data'!BI125&lt;$AI$3,0,10-($AI$4-'[1]Indicator Data'!BI125)/($AI$4-$AI$3)*10)),1))</f>
        <v>0</v>
      </c>
      <c r="AJ124" s="23">
        <f t="shared" si="22"/>
        <v>5</v>
      </c>
      <c r="AK124" s="28">
        <f t="shared" si="23"/>
        <v>4</v>
      </c>
      <c r="AL124" s="30">
        <f t="shared" si="24"/>
        <v>4.5999999999999996</v>
      </c>
    </row>
    <row r="125" spans="1:38" s="19" customFormat="1" x14ac:dyDescent="0.3">
      <c r="A125" s="20" t="str">
        <f>'[1]Indicator Data'!A126</f>
        <v>Nepal</v>
      </c>
      <c r="B125" s="21">
        <f>ROUND(IF('[1]Indicator Data'!AL126="No data",IF((0.1022*LN('[1]Indicator Data'!BZ126)-0.1711)&gt;B$4,0,IF((0.1022*LN('[1]Indicator Data'!BZ126)-0.1711)&lt;B$3,10,(B$4-(0.1022*LN('[1]Indicator Data'!BZ126)-0.1711))/(B$4-B$3)*10)),IF('[1]Indicator Data'!AL126&gt;B$4,0,IF('[1]Indicator Data'!AL126&lt;B$3,10,(B$4-'[1]Indicator Data'!AL126)/(B$4-B$3)*10))),1)</f>
        <v>6</v>
      </c>
      <c r="C125" s="22">
        <f>IF('[1]Indicator Data'!AM126="No data","x",ROUND((IF(LOG('[1]Indicator Data'!AM126*1000)&gt;C$4,10,IF(LOG('[1]Indicator Data'!AM126*1000)&lt;C$3,0,10-(C$4-LOG('[1]Indicator Data'!AM126*1000))/(C$4-C$3)*10))),1))</f>
        <v>8</v>
      </c>
      <c r="D125" s="23">
        <f t="shared" si="25"/>
        <v>7.1</v>
      </c>
      <c r="E125" s="22">
        <f>IF('[1]Indicator Data'!AZ126="No data","x",ROUND(IF('[1]Indicator Data'!AZ126&gt;E$4,10,IF('[1]Indicator Data'!AZ126&lt;E$3,0,10-(E$4-'[1]Indicator Data'!AZ126)/(E$4-E$3)*10)),1))</f>
        <v>6</v>
      </c>
      <c r="F125" s="22">
        <f>IF('[1]Indicator Data'!BA126="No data","x",ROUND(IF('[1]Indicator Data'!BA126&gt;F$4,10,IF('[1]Indicator Data'!BA126&lt;F$3,0,10-(F$4-'[1]Indicator Data'!BA126)/(F$4-F$3)*10)),1))</f>
        <v>1.9</v>
      </c>
      <c r="G125" s="23">
        <f t="shared" si="26"/>
        <v>4</v>
      </c>
      <c r="H125" s="24">
        <f>SUM(IF('[1]Indicator Data'!AN126=0,0,'[1]Indicator Data'!AN126),SUM('[1]Indicator Data'!AO126:AP126))</f>
        <v>1227.0528710000001</v>
      </c>
      <c r="I125" s="24">
        <f>H125/'[1]Indicator Data'!CA126*1000000</f>
        <v>42.113496818182696</v>
      </c>
      <c r="J125" s="22">
        <f t="shared" si="16"/>
        <v>0.8</v>
      </c>
      <c r="K125" s="22">
        <f>IF('[1]Indicator Data'!AQ126="No data","x",ROUND(IF('[1]Indicator Data'!AQ126&gt;K$4,10,IF('[1]Indicator Data'!AQ126&lt;K$3,0,10-(K$4-'[1]Indicator Data'!AQ126)/(K$4-K$3)*10)),1))</f>
        <v>2.6</v>
      </c>
      <c r="L125" s="22">
        <f>IF('[1]Indicator Data'!AR126="No data","x",IF('[1]Indicator Data'!AR126=0,0,ROUND(IF('[1]Indicator Data'!AR126&gt;L$4,10,IF('[1]Indicator Data'!AR126&lt;L$3,0,10-(L$4-'[1]Indicator Data'!AR126)/(L$4-L$3)*10)),1)))</f>
        <v>8</v>
      </c>
      <c r="M125" s="23">
        <f t="shared" si="27"/>
        <v>3.8</v>
      </c>
      <c r="N125" s="25">
        <f t="shared" si="28"/>
        <v>5.5</v>
      </c>
      <c r="O125" s="26">
        <f>IF(AND('[1]Indicator Data'!BE126="No data",'[1]Indicator Data'!BF126="No data"),0,SUM('[1]Indicator Data'!BE126:BG126)/1000)</f>
        <v>19.606999999999999</v>
      </c>
      <c r="P125" s="22">
        <f t="shared" si="17"/>
        <v>4.3</v>
      </c>
      <c r="Q125" s="27">
        <f>O125*1000/'[1]Indicator Data'!CA126</f>
        <v>6.7292889461330145E-4</v>
      </c>
      <c r="R125" s="22">
        <f t="shared" si="18"/>
        <v>2.9</v>
      </c>
      <c r="S125" s="28">
        <f t="shared" si="29"/>
        <v>3.6</v>
      </c>
      <c r="T125" s="22">
        <f>IF('[1]Indicator Data'!AV126="No data","x",ROUND(IF('[1]Indicator Data'!AV126&gt;T$4,10,IF('[1]Indicator Data'!AV126&lt;T$3,0,10-(T$4-'[1]Indicator Data'!AV126)/(T$4-T$3)*10)),1))</f>
        <v>0.2</v>
      </c>
      <c r="U125" s="22">
        <f>IF('[1]Indicator Data'!AW126="No data","x",IF('[1]Indicator Data'!AW126=0,0,ROUND(IF('[1]Indicator Data'!AW126&gt;U$4,10,IF('[1]Indicator Data'!AW126&lt;U$3,0,10-(U$4-'[1]Indicator Data'!AW126)/(U$4-U$3)*10)),1)))</f>
        <v>0.2</v>
      </c>
      <c r="V125" s="22">
        <f t="shared" si="30"/>
        <v>0.2</v>
      </c>
      <c r="W125" s="22">
        <f>IF('[1]Indicator Data'!AU126="No data","x",ROUND(IF('[1]Indicator Data'!AU126&gt;W$4,10,IF('[1]Indicator Data'!AU126&lt;W$3,0,10-(W$4-'[1]Indicator Data'!AU126)/(W$4-W$3)*10)),1))</f>
        <v>4.3</v>
      </c>
      <c r="X125" s="22">
        <f>IF('[1]Indicator Data'!AX126="No data","x",ROUND(IF('[1]Indicator Data'!AX126&gt;X$4,10,IF('[1]Indicator Data'!AX126&lt;X$3,0,10-(X$4-'[1]Indicator Data'!AX126)/(X$4-X$3)*10)),1))</f>
        <v>0</v>
      </c>
      <c r="Y125" s="27">
        <f>IF('[1]Indicator Data'!AY126="No data","x",IF(('[1]Indicator Data'!AY126/'[1]Indicator Data'!CA126)&gt;1,1,IF('[1]Indicator Data'!AY126&gt;'[1]Indicator Data'!AY126,1,'[1]Indicator Data'!AY126/'[1]Indicator Data'!CA126)))</f>
        <v>0.48457092485903053</v>
      </c>
      <c r="Z125" s="22">
        <f t="shared" si="19"/>
        <v>5.4</v>
      </c>
      <c r="AA125" s="23">
        <f t="shared" si="20"/>
        <v>2.5</v>
      </c>
      <c r="AB125" s="22">
        <f>IF('[1]Indicator Data'!AS126="No data","x",ROUND(IF('[1]Indicator Data'!AS126&gt;AB$4,10,IF('[1]Indicator Data'!AS126&lt;AB$3,0,10-(AB$4-'[1]Indicator Data'!AS126)/(AB$4-AB$3)*10)),1))</f>
        <v>2.4</v>
      </c>
      <c r="AC125" s="22">
        <f>IF('[1]Indicator Data'!AT126="No data","x",ROUND(IF('[1]Indicator Data'!AT126&gt;AC$4,10,IF('[1]Indicator Data'!AT126&lt;AC$3,0,10-(AC$4-'[1]Indicator Data'!AT126)/(AC$4-AC$3)*10)),1))</f>
        <v>6</v>
      </c>
      <c r="AD125" s="23">
        <f t="shared" si="31"/>
        <v>4.2</v>
      </c>
      <c r="AE125" s="26">
        <f>('[1]Indicator Data'!BD126+'[1]Indicator Data'!BC126*0.5+'[1]Indicator Data'!BB126*0.25)/1000</f>
        <v>86.108249999999998</v>
      </c>
      <c r="AF125" s="29">
        <f>AE125*1000/'[1]Indicator Data'!CA126</f>
        <v>2.9553082822250123E-3</v>
      </c>
      <c r="AG125" s="23">
        <f t="shared" si="21"/>
        <v>0.3</v>
      </c>
      <c r="AH125" s="22">
        <f>IF('[1]Indicator Data'!BH126="No data","x",ROUND(IF('[1]Indicator Data'!BH126&lt;$AH$3,10,IF('[1]Indicator Data'!BH126&gt;$AH$4,0,($AH$4-'[1]Indicator Data'!BH126)/($AH$4-$AH$3)*10)),1))</f>
        <v>2.9</v>
      </c>
      <c r="AI125" s="22">
        <f>IF('[1]Indicator Data'!BI126="No data","x",ROUND(IF('[1]Indicator Data'!BI126&gt;$AI$4,10,IF('[1]Indicator Data'!BI126&lt;$AI$3,0,10-($AI$4-'[1]Indicator Data'!BI126)/($AI$4-$AI$3)*10)),1))</f>
        <v>0</v>
      </c>
      <c r="AJ125" s="23">
        <f t="shared" si="22"/>
        <v>1.5</v>
      </c>
      <c r="AK125" s="28">
        <f t="shared" si="23"/>
        <v>2.2000000000000002</v>
      </c>
      <c r="AL125" s="30">
        <f t="shared" si="24"/>
        <v>2.9</v>
      </c>
    </row>
    <row r="126" spans="1:38" s="19" customFormat="1" x14ac:dyDescent="0.3">
      <c r="A126" s="20" t="str">
        <f>'[1]Indicator Data'!A127</f>
        <v>Netherlands</v>
      </c>
      <c r="B126" s="21">
        <f>ROUND(IF('[1]Indicator Data'!AL127="No data",IF((0.1022*LN('[1]Indicator Data'!BZ127)-0.1711)&gt;B$4,0,IF((0.1022*LN('[1]Indicator Data'!BZ127)-0.1711)&lt;B$3,10,(B$4-(0.1022*LN('[1]Indicator Data'!BZ127)-0.1711))/(B$4-B$3)*10)),IF('[1]Indicator Data'!AL127&gt;B$4,0,IF('[1]Indicator Data'!AL127&lt;B$3,10,(B$4-'[1]Indicator Data'!AL127)/(B$4-B$3)*10))),1)</f>
        <v>0</v>
      </c>
      <c r="C126" s="22" t="str">
        <f>IF('[1]Indicator Data'!AM127="No data","x",ROUND((IF(LOG('[1]Indicator Data'!AM127*1000)&gt;C$4,10,IF(LOG('[1]Indicator Data'!AM127*1000)&lt;C$3,0,10-(C$4-LOG('[1]Indicator Data'!AM127*1000))/(C$4-C$3)*10))),1))</f>
        <v>x</v>
      </c>
      <c r="D126" s="23">
        <f t="shared" si="25"/>
        <v>0</v>
      </c>
      <c r="E126" s="22">
        <f>IF('[1]Indicator Data'!AZ127="No data","x",ROUND(IF('[1]Indicator Data'!AZ127&gt;E$4,10,IF('[1]Indicator Data'!AZ127&lt;E$3,0,10-(E$4-'[1]Indicator Data'!AZ127)/(E$4-E$3)*10)),1))</f>
        <v>0.6</v>
      </c>
      <c r="F126" s="22">
        <f>IF('[1]Indicator Data'!BA127="No data","x",ROUND(IF('[1]Indicator Data'!BA127&gt;F$4,10,IF('[1]Indicator Data'!BA127&lt;F$3,0,10-(F$4-'[1]Indicator Data'!BA127)/(F$4-F$3)*10)),1))</f>
        <v>0.8</v>
      </c>
      <c r="G126" s="23">
        <f t="shared" si="26"/>
        <v>0.7</v>
      </c>
      <c r="H126" s="24">
        <f>SUM(IF('[1]Indicator Data'!AN127=0,0,'[1]Indicator Data'!AN127),SUM('[1]Indicator Data'!AO127:AP127))</f>
        <v>-2.2002199999999998</v>
      </c>
      <c r="I126" s="24">
        <f>H126/'[1]Indicator Data'!CA127*1000000</f>
        <v>-0.12840597067745993</v>
      </c>
      <c r="J126" s="22">
        <f t="shared" si="16"/>
        <v>0</v>
      </c>
      <c r="K126" s="22" t="str">
        <f>IF('[1]Indicator Data'!AQ127="No data","x",ROUND(IF('[1]Indicator Data'!AQ127&gt;K$4,10,IF('[1]Indicator Data'!AQ127&lt;K$3,0,10-(K$4-'[1]Indicator Data'!AQ127)/(K$4-K$3)*10)),1))</f>
        <v>x</v>
      </c>
      <c r="L126" s="22">
        <f>IF('[1]Indicator Data'!AR127="No data","x",IF('[1]Indicator Data'!AR127=0,0,ROUND(IF('[1]Indicator Data'!AR127&gt;L$4,10,IF('[1]Indicator Data'!AR127&lt;L$3,0,10-(L$4-'[1]Indicator Data'!AR127)/(L$4-L$3)*10)),1)))</f>
        <v>0.1</v>
      </c>
      <c r="M126" s="23">
        <f t="shared" si="27"/>
        <v>0.1</v>
      </c>
      <c r="N126" s="25">
        <f t="shared" si="28"/>
        <v>0.2</v>
      </c>
      <c r="O126" s="26">
        <f>IF(AND('[1]Indicator Data'!BE127="No data",'[1]Indicator Data'!BF127="No data"),0,SUM('[1]Indicator Data'!BE127:BG127)/1000)</f>
        <v>90.793000000000006</v>
      </c>
      <c r="P126" s="22">
        <f t="shared" si="17"/>
        <v>6.5</v>
      </c>
      <c r="Q126" s="27">
        <f>O126*1000/'[1]Indicator Data'!CA127</f>
        <v>5.298726170891375E-3</v>
      </c>
      <c r="R126" s="22">
        <f t="shared" si="18"/>
        <v>4.8</v>
      </c>
      <c r="S126" s="28">
        <f t="shared" si="29"/>
        <v>5.7</v>
      </c>
      <c r="T126" s="22">
        <f>IF('[1]Indicator Data'!AV127="No data","x",ROUND(IF('[1]Indicator Data'!AV127&gt;T$4,10,IF('[1]Indicator Data'!AV127&lt;T$3,0,10-(T$4-'[1]Indicator Data'!AV127)/(T$4-T$3)*10)),1))</f>
        <v>0.4</v>
      </c>
      <c r="U126" s="22">
        <f>IF('[1]Indicator Data'!AW127="No data","x",IF('[1]Indicator Data'!AW127=0,0,ROUND(IF('[1]Indicator Data'!AW127&gt;U$4,10,IF('[1]Indicator Data'!AW127&lt;U$3,0,10-(U$4-'[1]Indicator Data'!AW127)/(U$4-U$3)*10)),1)))</f>
        <v>0.1</v>
      </c>
      <c r="V126" s="22">
        <f t="shared" si="30"/>
        <v>0.25</v>
      </c>
      <c r="W126" s="22">
        <f>IF('[1]Indicator Data'!AU127="No data","x",ROUND(IF('[1]Indicator Data'!AU127&gt;W$4,10,IF('[1]Indicator Data'!AU127&lt;W$3,0,10-(W$4-'[1]Indicator Data'!AU127)/(W$4-W$3)*10)),1))</f>
        <v>0.1</v>
      </c>
      <c r="X126" s="22" t="str">
        <f>IF('[1]Indicator Data'!AX127="No data","x",ROUND(IF('[1]Indicator Data'!AX127&gt;X$4,10,IF('[1]Indicator Data'!AX127&lt;X$3,0,10-(X$4-'[1]Indicator Data'!AX127)/(X$4-X$3)*10)),1))</f>
        <v>x</v>
      </c>
      <c r="Y126" s="27">
        <f>IF('[1]Indicator Data'!AY127="No data","x",IF(('[1]Indicator Data'!AY127/'[1]Indicator Data'!CA127)&gt;1,1,IF('[1]Indicator Data'!AY127&gt;'[1]Indicator Data'!AY127,1,'[1]Indicator Data'!AY127/'[1]Indicator Data'!CA127)))</f>
        <v>0</v>
      </c>
      <c r="Z126" s="22">
        <f t="shared" si="19"/>
        <v>0</v>
      </c>
      <c r="AA126" s="23">
        <f t="shared" si="20"/>
        <v>0.1</v>
      </c>
      <c r="AB126" s="22">
        <f>IF('[1]Indicator Data'!AS127="No data","x",ROUND(IF('[1]Indicator Data'!AS127&gt;AB$4,10,IF('[1]Indicator Data'!AS127&lt;AB$3,0,10-(AB$4-'[1]Indicator Data'!AS127)/(AB$4-AB$3)*10)),1))</f>
        <v>0.3</v>
      </c>
      <c r="AC126" s="22" t="str">
        <f>IF('[1]Indicator Data'!AT127="No data","x",ROUND(IF('[1]Indicator Data'!AT127&gt;AC$4,10,IF('[1]Indicator Data'!AT127&lt;AC$3,0,10-(AC$4-'[1]Indicator Data'!AT127)/(AC$4-AC$3)*10)),1))</f>
        <v>x</v>
      </c>
      <c r="AD126" s="23">
        <f t="shared" si="31"/>
        <v>0.3</v>
      </c>
      <c r="AE126" s="26">
        <f>('[1]Indicator Data'!BD127+'[1]Indicator Data'!BC127*0.5+'[1]Indicator Data'!BB127*0.25)/1000</f>
        <v>0</v>
      </c>
      <c r="AF126" s="29">
        <f>AE126*1000/'[1]Indicator Data'!CA127</f>
        <v>0</v>
      </c>
      <c r="AG126" s="23">
        <f t="shared" si="21"/>
        <v>0</v>
      </c>
      <c r="AH126" s="22">
        <f>IF('[1]Indicator Data'!BH127="No data","x",ROUND(IF('[1]Indicator Data'!BH127&lt;$AH$3,10,IF('[1]Indicator Data'!BH127&gt;$AH$4,0,($AH$4-'[1]Indicator Data'!BH127)/($AH$4-$AH$3)*10)),1))</f>
        <v>2.8</v>
      </c>
      <c r="AI126" s="22">
        <f>IF('[1]Indicator Data'!BI127="No data","x",ROUND(IF('[1]Indicator Data'!BI127&gt;$AI$4,10,IF('[1]Indicator Data'!BI127&lt;$AI$3,0,10-($AI$4-'[1]Indicator Data'!BI127)/($AI$4-$AI$3)*10)),1))</f>
        <v>0</v>
      </c>
      <c r="AJ126" s="23">
        <f t="shared" si="22"/>
        <v>1.4</v>
      </c>
      <c r="AK126" s="28">
        <f t="shared" si="23"/>
        <v>0.5</v>
      </c>
      <c r="AL126" s="30">
        <f t="shared" si="24"/>
        <v>3.5</v>
      </c>
    </row>
    <row r="127" spans="1:38" s="19" customFormat="1" x14ac:dyDescent="0.3">
      <c r="A127" s="20" t="str">
        <f>'[1]Indicator Data'!A128</f>
        <v>New Zealand</v>
      </c>
      <c r="B127" s="21">
        <f>ROUND(IF('[1]Indicator Data'!AL128="No data",IF((0.1022*LN('[1]Indicator Data'!BZ128)-0.1711)&gt;B$4,0,IF((0.1022*LN('[1]Indicator Data'!BZ128)-0.1711)&lt;B$3,10,(B$4-(0.1022*LN('[1]Indicator Data'!BZ128)-0.1711))/(B$4-B$3)*10)),IF('[1]Indicator Data'!AL128&gt;B$4,0,IF('[1]Indicator Data'!AL128&lt;B$3,10,(B$4-'[1]Indicator Data'!AL128)/(B$4-B$3)*10))),1)</f>
        <v>0</v>
      </c>
      <c r="C127" s="22" t="str">
        <f>IF('[1]Indicator Data'!AM128="No data","x",ROUND((IF(LOG('[1]Indicator Data'!AM128*1000)&gt;C$4,10,IF(LOG('[1]Indicator Data'!AM128*1000)&lt;C$3,0,10-(C$4-LOG('[1]Indicator Data'!AM128*1000))/(C$4-C$3)*10))),1))</f>
        <v>x</v>
      </c>
      <c r="D127" s="23">
        <f t="shared" si="25"/>
        <v>0</v>
      </c>
      <c r="E127" s="22">
        <f>IF('[1]Indicator Data'!AZ128="No data","x",ROUND(IF('[1]Indicator Data'!AZ128&gt;E$4,10,IF('[1]Indicator Data'!AZ128&lt;E$3,0,10-(E$4-'[1]Indicator Data'!AZ128)/(E$4-E$3)*10)),1))</f>
        <v>1.6</v>
      </c>
      <c r="F127" s="22" t="str">
        <f>IF('[1]Indicator Data'!BA128="No data","x",ROUND(IF('[1]Indicator Data'!BA128&gt;F$4,10,IF('[1]Indicator Data'!BA128&lt;F$3,0,10-(F$4-'[1]Indicator Data'!BA128)/(F$4-F$3)*10)),1))</f>
        <v>x</v>
      </c>
      <c r="G127" s="23">
        <f t="shared" si="26"/>
        <v>1.6</v>
      </c>
      <c r="H127" s="24">
        <f>SUM(IF('[1]Indicator Data'!AN128=0,0,'[1]Indicator Data'!AN128),SUM('[1]Indicator Data'!AO128:AP128))</f>
        <v>2.10643</v>
      </c>
      <c r="I127" s="24">
        <f>H127/'[1]Indicator Data'!CA128*1000000</f>
        <v>0.43681630481148465</v>
      </c>
      <c r="J127" s="22">
        <f t="shared" si="16"/>
        <v>0</v>
      </c>
      <c r="K127" s="22" t="str">
        <f>IF('[1]Indicator Data'!AQ128="No data","x",ROUND(IF('[1]Indicator Data'!AQ128&gt;K$4,10,IF('[1]Indicator Data'!AQ128&lt;K$3,0,10-(K$4-'[1]Indicator Data'!AQ128)/(K$4-K$3)*10)),1))</f>
        <v>x</v>
      </c>
      <c r="L127" s="22">
        <f>IF('[1]Indicator Data'!AR128="No data","x",IF('[1]Indicator Data'!AR128=0,0,ROUND(IF('[1]Indicator Data'!AR128&gt;L$4,10,IF('[1]Indicator Data'!AR128&lt;L$3,0,10-(L$4-'[1]Indicator Data'!AR128)/(L$4-L$3)*10)),1)))</f>
        <v>0.1</v>
      </c>
      <c r="M127" s="23">
        <f t="shared" si="27"/>
        <v>0.1</v>
      </c>
      <c r="N127" s="25">
        <f t="shared" si="28"/>
        <v>0.4</v>
      </c>
      <c r="O127" s="26">
        <f>IF(AND('[1]Indicator Data'!BE128="No data",'[1]Indicator Data'!BF128="No data"),0,SUM('[1]Indicator Data'!BE128:BG128)/1000)</f>
        <v>2.4990000000000001</v>
      </c>
      <c r="P127" s="22">
        <f t="shared" si="17"/>
        <v>1.3</v>
      </c>
      <c r="Q127" s="27">
        <f>O127*1000/'[1]Indicator Data'!CA128</f>
        <v>5.1822464820758349E-4</v>
      </c>
      <c r="R127" s="22">
        <f t="shared" si="18"/>
        <v>2.7</v>
      </c>
      <c r="S127" s="28">
        <f t="shared" si="29"/>
        <v>2</v>
      </c>
      <c r="T127" s="22">
        <f>IF('[1]Indicator Data'!AV128="No data","x",ROUND(IF('[1]Indicator Data'!AV128&gt;T$4,10,IF('[1]Indicator Data'!AV128&lt;T$3,0,10-(T$4-'[1]Indicator Data'!AV128)/(T$4-T$3)*10)),1))</f>
        <v>0.2</v>
      </c>
      <c r="U127" s="22">
        <f>IF('[1]Indicator Data'!AW128="No data","x",IF('[1]Indicator Data'!AW128=0,0,ROUND(IF('[1]Indicator Data'!AW128&gt;U$4,10,IF('[1]Indicator Data'!AW128&lt;U$3,0,10-(U$4-'[1]Indicator Data'!AW128)/(U$4-U$3)*10)),1)))</f>
        <v>0.2</v>
      </c>
      <c r="V127" s="22">
        <f t="shared" si="30"/>
        <v>0.2</v>
      </c>
      <c r="W127" s="22">
        <f>IF('[1]Indicator Data'!AU128="No data","x",ROUND(IF('[1]Indicator Data'!AU128&gt;W$4,10,IF('[1]Indicator Data'!AU128&lt;W$3,0,10-(W$4-'[1]Indicator Data'!AU128)/(W$4-W$3)*10)),1))</f>
        <v>0.1</v>
      </c>
      <c r="X127" s="22" t="str">
        <f>IF('[1]Indicator Data'!AX128="No data","x",ROUND(IF('[1]Indicator Data'!AX128&gt;X$4,10,IF('[1]Indicator Data'!AX128&lt;X$3,0,10-(X$4-'[1]Indicator Data'!AX128)/(X$4-X$3)*10)),1))</f>
        <v>x</v>
      </c>
      <c r="Y127" s="27">
        <f>IF('[1]Indicator Data'!AY128="No data","x",IF(('[1]Indicator Data'!AY128/'[1]Indicator Data'!CA128)&gt;1,1,IF('[1]Indicator Data'!AY128&gt;'[1]Indicator Data'!AY128,1,'[1]Indicator Data'!AY128/'[1]Indicator Data'!CA128)))</f>
        <v>1.2442368504383757E-6</v>
      </c>
      <c r="Z127" s="22">
        <f t="shared" si="19"/>
        <v>0</v>
      </c>
      <c r="AA127" s="23">
        <f t="shared" si="20"/>
        <v>0.1</v>
      </c>
      <c r="AB127" s="22">
        <f>IF('[1]Indicator Data'!AS128="No data","x",ROUND(IF('[1]Indicator Data'!AS128&gt;AB$4,10,IF('[1]Indicator Data'!AS128&lt;AB$3,0,10-(AB$4-'[1]Indicator Data'!AS128)/(AB$4-AB$3)*10)),1))</f>
        <v>0.4</v>
      </c>
      <c r="AC127" s="22" t="str">
        <f>IF('[1]Indicator Data'!AT128="No data","x",ROUND(IF('[1]Indicator Data'!AT128&gt;AC$4,10,IF('[1]Indicator Data'!AT128&lt;AC$3,0,10-(AC$4-'[1]Indicator Data'!AT128)/(AC$4-AC$3)*10)),1))</f>
        <v>x</v>
      </c>
      <c r="AD127" s="23">
        <f t="shared" si="31"/>
        <v>0.4</v>
      </c>
      <c r="AE127" s="26">
        <f>('[1]Indicator Data'!BD128+'[1]Indicator Data'!BC128*0.5+'[1]Indicator Data'!BB128*0.25)/1000</f>
        <v>2.9532500000000002</v>
      </c>
      <c r="AF127" s="29">
        <f>AE127*1000/'[1]Indicator Data'!CA128</f>
        <v>6.1242374642618883E-4</v>
      </c>
      <c r="AG127" s="23">
        <f t="shared" si="21"/>
        <v>0.1</v>
      </c>
      <c r="AH127" s="22">
        <f>IF('[1]Indicator Data'!BH128="No data","x",ROUND(IF('[1]Indicator Data'!BH128&lt;$AH$3,10,IF('[1]Indicator Data'!BH128&gt;$AH$4,0,($AH$4-'[1]Indicator Data'!BH128)/($AH$4-$AH$3)*10)),1))</f>
        <v>2.8</v>
      </c>
      <c r="AI127" s="22">
        <f>IF('[1]Indicator Data'!BI128="No data","x",ROUND(IF('[1]Indicator Data'!BI128&gt;$AI$4,10,IF('[1]Indicator Data'!BI128&lt;$AI$3,0,10-($AI$4-'[1]Indicator Data'!BI128)/($AI$4-$AI$3)*10)),1))</f>
        <v>0</v>
      </c>
      <c r="AJ127" s="23">
        <f t="shared" si="22"/>
        <v>1.4</v>
      </c>
      <c r="AK127" s="28">
        <f t="shared" si="23"/>
        <v>0.5</v>
      </c>
      <c r="AL127" s="30">
        <f t="shared" si="24"/>
        <v>1.3</v>
      </c>
    </row>
    <row r="128" spans="1:38" s="19" customFormat="1" x14ac:dyDescent="0.3">
      <c r="A128" s="20" t="str">
        <f>'[1]Indicator Data'!A129</f>
        <v>Nicaragua</v>
      </c>
      <c r="B128" s="21">
        <f>ROUND(IF('[1]Indicator Data'!AL129="No data",IF((0.1022*LN('[1]Indicator Data'!BZ129)-0.1711)&gt;B$4,0,IF((0.1022*LN('[1]Indicator Data'!BZ129)-0.1711)&lt;B$3,10,(B$4-(0.1022*LN('[1]Indicator Data'!BZ129)-0.1711))/(B$4-B$3)*10)),IF('[1]Indicator Data'!AL129&gt;B$4,0,IF('[1]Indicator Data'!AL129&lt;B$3,10,(B$4-'[1]Indicator Data'!AL129)/(B$4-B$3)*10))),1)</f>
        <v>4.8</v>
      </c>
      <c r="C128" s="22">
        <f>IF('[1]Indicator Data'!AM129="No data","x",ROUND((IF(LOG('[1]Indicator Data'!AM129*1000)&gt;C$4,10,IF(LOG('[1]Indicator Data'!AM129*1000)&lt;C$3,0,10-(C$4-LOG('[1]Indicator Data'!AM129*1000))/(C$4-C$3)*10))),1))</f>
        <v>6.9</v>
      </c>
      <c r="D128" s="23">
        <f t="shared" si="25"/>
        <v>6</v>
      </c>
      <c r="E128" s="22">
        <f>IF('[1]Indicator Data'!AZ129="No data","x",ROUND(IF('[1]Indicator Data'!AZ129&gt;E$4,10,IF('[1]Indicator Data'!AZ129&lt;E$3,0,10-(E$4-'[1]Indicator Data'!AZ129)/(E$4-E$3)*10)),1))</f>
        <v>5.7</v>
      </c>
      <c r="F128" s="22">
        <f>IF('[1]Indicator Data'!BA129="No data","x",ROUND(IF('[1]Indicator Data'!BA129&gt;F$4,10,IF('[1]Indicator Data'!BA129&lt;F$3,0,10-(F$4-'[1]Indicator Data'!BA129)/(F$4-F$3)*10)),1))</f>
        <v>5.3</v>
      </c>
      <c r="G128" s="23">
        <f t="shared" si="26"/>
        <v>5.5</v>
      </c>
      <c r="H128" s="24">
        <f>SUM(IF('[1]Indicator Data'!AN129=0,0,'[1]Indicator Data'!AN129),SUM('[1]Indicator Data'!AO129:AP129))</f>
        <v>379.12238199999996</v>
      </c>
      <c r="I128" s="24">
        <f>H128/'[1]Indicator Data'!CA129*1000000</f>
        <v>57.229872682749658</v>
      </c>
      <c r="J128" s="22">
        <f t="shared" si="16"/>
        <v>1.1000000000000001</v>
      </c>
      <c r="K128" s="22">
        <f>IF('[1]Indicator Data'!AQ129="No data","x",ROUND(IF('[1]Indicator Data'!AQ129&gt;K$4,10,IF('[1]Indicator Data'!AQ129&lt;K$3,0,10-(K$4-'[1]Indicator Data'!AQ129)/(K$4-K$3)*10)),1))</f>
        <v>2.1</v>
      </c>
      <c r="L128" s="22">
        <f>IF('[1]Indicator Data'!AR129="No data","x",IF('[1]Indicator Data'!AR129=0,0,ROUND(IF('[1]Indicator Data'!AR129&gt;L$4,10,IF('[1]Indicator Data'!AR129&lt;L$3,0,10-(L$4-'[1]Indicator Data'!AR129)/(L$4-L$3)*10)),1)))</f>
        <v>4.9000000000000004</v>
      </c>
      <c r="M128" s="23">
        <f t="shared" si="27"/>
        <v>2.7</v>
      </c>
      <c r="N128" s="25">
        <f t="shared" si="28"/>
        <v>5.0999999999999996</v>
      </c>
      <c r="O128" s="26">
        <f>IF(AND('[1]Indicator Data'!BE129="No data",'[1]Indicator Data'!BF129="No data"),0,SUM('[1]Indicator Data'!BE129:BG129)/1000)</f>
        <v>0.47199999999999998</v>
      </c>
      <c r="P128" s="22">
        <f t="shared" si="17"/>
        <v>0</v>
      </c>
      <c r="Q128" s="27">
        <f>O128*1000/'[1]Indicator Data'!CA129</f>
        <v>7.1250079628002133E-5</v>
      </c>
      <c r="R128" s="22">
        <f t="shared" si="18"/>
        <v>1.7</v>
      </c>
      <c r="S128" s="28">
        <f t="shared" si="29"/>
        <v>0.9</v>
      </c>
      <c r="T128" s="22">
        <f>IF('[1]Indicator Data'!AV129="No data","x",ROUND(IF('[1]Indicator Data'!AV129&gt;T$4,10,IF('[1]Indicator Data'!AV129&lt;T$3,0,10-(T$4-'[1]Indicator Data'!AV129)/(T$4-T$3)*10)),1))</f>
        <v>0.4</v>
      </c>
      <c r="U128" s="22">
        <f>IF('[1]Indicator Data'!AW129="No data","x",IF('[1]Indicator Data'!AW129=0,0,ROUND(IF('[1]Indicator Data'!AW129&gt;U$4,10,IF('[1]Indicator Data'!AW129&lt;U$3,0,10-(U$4-'[1]Indicator Data'!AW129)/(U$4-U$3)*10)),1)))</f>
        <v>0.3</v>
      </c>
      <c r="V128" s="22">
        <f t="shared" si="30"/>
        <v>0.35</v>
      </c>
      <c r="W128" s="22">
        <f>IF('[1]Indicator Data'!AU129="No data","x",ROUND(IF('[1]Indicator Data'!AU129&gt;W$4,10,IF('[1]Indicator Data'!AU129&lt;W$3,0,10-(W$4-'[1]Indicator Data'!AU129)/(W$4-W$3)*10)),1))</f>
        <v>0.8</v>
      </c>
      <c r="X128" s="22">
        <f>IF('[1]Indicator Data'!AX129="No data","x",ROUND(IF('[1]Indicator Data'!AX129&gt;X$4,10,IF('[1]Indicator Data'!AX129&lt;X$3,0,10-(X$4-'[1]Indicator Data'!AX129)/(X$4-X$3)*10)),1))</f>
        <v>0.2</v>
      </c>
      <c r="Y128" s="27">
        <f>IF('[1]Indicator Data'!AY129="No data","x",IF(('[1]Indicator Data'!AY129/'[1]Indicator Data'!CA129)&gt;1,1,IF('[1]Indicator Data'!AY129&gt;'[1]Indicator Data'!AY129,1,'[1]Indicator Data'!AY129/'[1]Indicator Data'!CA129)))</f>
        <v>0.24320142910752934</v>
      </c>
      <c r="Z128" s="22">
        <f t="shared" si="19"/>
        <v>2.7</v>
      </c>
      <c r="AA128" s="23">
        <f t="shared" si="20"/>
        <v>1</v>
      </c>
      <c r="AB128" s="22">
        <f>IF('[1]Indicator Data'!AS129="No data","x",ROUND(IF('[1]Indicator Data'!AS129&gt;AB$4,10,IF('[1]Indicator Data'!AS129&lt;AB$3,0,10-(AB$4-'[1]Indicator Data'!AS129)/(AB$4-AB$3)*10)),1))</f>
        <v>1.3</v>
      </c>
      <c r="AC128" s="22">
        <f>IF('[1]Indicator Data'!AT129="No data","x",ROUND(IF('[1]Indicator Data'!AT129&gt;AC$4,10,IF('[1]Indicator Data'!AT129&lt;AC$3,0,10-(AC$4-'[1]Indicator Data'!AT129)/(AC$4-AC$3)*10)),1))</f>
        <v>1</v>
      </c>
      <c r="AD128" s="23">
        <f t="shared" si="31"/>
        <v>1.2</v>
      </c>
      <c r="AE128" s="26">
        <f>('[1]Indicator Data'!BD129+'[1]Indicator Data'!BC129*0.5+'[1]Indicator Data'!BB129*0.25)/1000</f>
        <v>488.62824999999998</v>
      </c>
      <c r="AF128" s="29">
        <f>AE128*1000/'[1]Indicator Data'!CA129</f>
        <v>7.3760173137693494E-2</v>
      </c>
      <c r="AG128" s="23">
        <f t="shared" si="21"/>
        <v>7.4</v>
      </c>
      <c r="AH128" s="22">
        <f>IF('[1]Indicator Data'!BH129="No data","x",ROUND(IF('[1]Indicator Data'!BH129&lt;$AH$3,10,IF('[1]Indicator Data'!BH129&gt;$AH$4,0,($AH$4-'[1]Indicator Data'!BH129)/($AH$4-$AH$3)*10)),1))</f>
        <v>5.0999999999999996</v>
      </c>
      <c r="AI128" s="22">
        <f>IF('[1]Indicator Data'!BI129="No data","x",ROUND(IF('[1]Indicator Data'!BI129&gt;$AI$4,10,IF('[1]Indicator Data'!BI129&lt;$AI$3,0,10-($AI$4-'[1]Indicator Data'!BI129)/($AI$4-$AI$3)*10)),1))</f>
        <v>4.8</v>
      </c>
      <c r="AJ128" s="23">
        <f t="shared" si="22"/>
        <v>5</v>
      </c>
      <c r="AK128" s="28">
        <f t="shared" si="23"/>
        <v>4.2</v>
      </c>
      <c r="AL128" s="30">
        <f t="shared" si="24"/>
        <v>2.7</v>
      </c>
    </row>
    <row r="129" spans="1:38" s="19" customFormat="1" x14ac:dyDescent="0.3">
      <c r="A129" s="20" t="str">
        <f>'[1]Indicator Data'!A130</f>
        <v>Niger</v>
      </c>
      <c r="B129" s="21">
        <f>ROUND(IF('[1]Indicator Data'!AL130="No data",IF((0.1022*LN('[1]Indicator Data'!BZ130)-0.1711)&gt;B$4,0,IF((0.1022*LN('[1]Indicator Data'!BZ130)-0.1711)&lt;B$3,10,(B$4-(0.1022*LN('[1]Indicator Data'!BZ130)-0.1711))/(B$4-B$3)*10)),IF('[1]Indicator Data'!AL130&gt;B$4,0,IF('[1]Indicator Data'!AL130&lt;B$3,10,(B$4-'[1]Indicator Data'!AL130)/(B$4-B$3)*10))),1)</f>
        <v>10</v>
      </c>
      <c r="C129" s="22">
        <f>IF('[1]Indicator Data'!AM130="No data","x",ROUND((IF(LOG('[1]Indicator Data'!AM130*1000)&gt;C$4,10,IF(LOG('[1]Indicator Data'!AM130*1000)&lt;C$3,0,10-(C$4-LOG('[1]Indicator Data'!AM130*1000))/(C$4-C$3)*10))),1))</f>
        <v>10</v>
      </c>
      <c r="D129" s="23">
        <f t="shared" si="25"/>
        <v>10</v>
      </c>
      <c r="E129" s="22">
        <f>IF('[1]Indicator Data'!AZ130="No data","x",ROUND(IF('[1]Indicator Data'!AZ130&gt;E$4,10,IF('[1]Indicator Data'!AZ130&lt;E$3,0,10-(E$4-'[1]Indicator Data'!AZ130)/(E$4-E$3)*10)),1))</f>
        <v>8.6</v>
      </c>
      <c r="F129" s="22">
        <f>IF('[1]Indicator Data'!BA130="No data","x",ROUND(IF('[1]Indicator Data'!BA130&gt;F$4,10,IF('[1]Indicator Data'!BA130&lt;F$3,0,10-(F$4-'[1]Indicator Data'!BA130)/(F$4-F$3)*10)),1))</f>
        <v>2.2999999999999998</v>
      </c>
      <c r="G129" s="23">
        <f t="shared" si="26"/>
        <v>5.5</v>
      </c>
      <c r="H129" s="24">
        <f>SUM(IF('[1]Indicator Data'!AN130=0,0,'[1]Indicator Data'!AN130),SUM('[1]Indicator Data'!AO130:AP130))</f>
        <v>2045.235306</v>
      </c>
      <c r="I129" s="24">
        <f>H129/'[1]Indicator Data'!CA130*1000000</f>
        <v>84.490687016568515</v>
      </c>
      <c r="J129" s="22">
        <f t="shared" si="16"/>
        <v>1.7</v>
      </c>
      <c r="K129" s="22">
        <f>IF('[1]Indicator Data'!AQ130="No data","x",ROUND(IF('[1]Indicator Data'!AQ130&gt;K$4,10,IF('[1]Indicator Data'!AQ130&lt;K$3,0,10-(K$4-'[1]Indicator Data'!AQ130)/(K$4-K$3)*10)),1))</f>
        <v>7.4</v>
      </c>
      <c r="L129" s="22">
        <f>IF('[1]Indicator Data'!AR130="No data","x",IF('[1]Indicator Data'!AR130=0,0,ROUND(IF('[1]Indicator Data'!AR130&gt;L$4,10,IF('[1]Indicator Data'!AR130&lt;L$3,0,10-(L$4-'[1]Indicator Data'!AR130)/(L$4-L$3)*10)),1)))</f>
        <v>0.7</v>
      </c>
      <c r="M129" s="23">
        <f t="shared" si="27"/>
        <v>3.3</v>
      </c>
      <c r="N129" s="25">
        <f t="shared" si="28"/>
        <v>7.2</v>
      </c>
      <c r="O129" s="26">
        <f>IF(AND('[1]Indicator Data'!BE130="No data",'[1]Indicator Data'!BF130="No data"),0,SUM('[1]Indicator Data'!BE130:BG130)/1000)</f>
        <v>513.61300000000006</v>
      </c>
      <c r="P129" s="22">
        <f t="shared" si="17"/>
        <v>9</v>
      </c>
      <c r="Q129" s="27">
        <f>O129*1000/'[1]Indicator Data'!CA130</f>
        <v>2.1217859433256239E-2</v>
      </c>
      <c r="R129" s="22">
        <f t="shared" si="18"/>
        <v>6.8</v>
      </c>
      <c r="S129" s="28">
        <f t="shared" si="29"/>
        <v>7.9</v>
      </c>
      <c r="T129" s="22">
        <f>IF('[1]Indicator Data'!AV130="No data","x",ROUND(IF('[1]Indicator Data'!AV130&gt;T$4,10,IF('[1]Indicator Data'!AV130&lt;T$3,0,10-(T$4-'[1]Indicator Data'!AV130)/(T$4-T$3)*10)),1))</f>
        <v>0.4</v>
      </c>
      <c r="U129" s="22">
        <f>IF('[1]Indicator Data'!AW130="No data","x",IF('[1]Indicator Data'!AW130=0,0,ROUND(IF('[1]Indicator Data'!AW130&gt;U$4,10,IF('[1]Indicator Data'!AW130&lt;U$3,0,10-(U$4-'[1]Indicator Data'!AW130)/(U$4-U$3)*10)),1)))</f>
        <v>0.3</v>
      </c>
      <c r="V129" s="22">
        <f t="shared" si="30"/>
        <v>0.35</v>
      </c>
      <c r="W129" s="22">
        <f>IF('[1]Indicator Data'!AU130="No data","x",ROUND(IF('[1]Indicator Data'!AU130&gt;W$4,10,IF('[1]Indicator Data'!AU130&lt;W$3,0,10-(W$4-'[1]Indicator Data'!AU130)/(W$4-W$3)*10)),1))</f>
        <v>1.5</v>
      </c>
      <c r="X129" s="22">
        <f>IF('[1]Indicator Data'!AX130="No data","x",ROUND(IF('[1]Indicator Data'!AX130&gt;X$4,10,IF('[1]Indicator Data'!AX130&lt;X$3,0,10-(X$4-'[1]Indicator Data'!AX130)/(X$4-X$3)*10)),1))</f>
        <v>8.9</v>
      </c>
      <c r="Y129" s="27">
        <f>IF('[1]Indicator Data'!AY130="No data","x",IF(('[1]Indicator Data'!AY130/'[1]Indicator Data'!CA130)&gt;1,1,IF('[1]Indicator Data'!AY130&gt;'[1]Indicator Data'!AY130,1,'[1]Indicator Data'!AY130/'[1]Indicator Data'!CA130)))</f>
        <v>0.58026427133452163</v>
      </c>
      <c r="Z129" s="22">
        <f t="shared" si="19"/>
        <v>6.4</v>
      </c>
      <c r="AA129" s="23">
        <f t="shared" si="20"/>
        <v>4.3</v>
      </c>
      <c r="AB129" s="22">
        <f>IF('[1]Indicator Data'!AS130="No data","x",ROUND(IF('[1]Indicator Data'!AS130&gt;AB$4,10,IF('[1]Indicator Data'!AS130&lt;AB$3,0,10-(AB$4-'[1]Indicator Data'!AS130)/(AB$4-AB$3)*10)),1))</f>
        <v>6.2</v>
      </c>
      <c r="AC129" s="22">
        <f>IF('[1]Indicator Data'!AT130="No data","x",ROUND(IF('[1]Indicator Data'!AT130&gt;AC$4,10,IF('[1]Indicator Data'!AT130&lt;AC$3,0,10-(AC$4-'[1]Indicator Data'!AT130)/(AC$4-AC$3)*10)),1))</f>
        <v>8.3000000000000007</v>
      </c>
      <c r="AD129" s="23">
        <f t="shared" si="31"/>
        <v>7.3</v>
      </c>
      <c r="AE129" s="26">
        <f>('[1]Indicator Data'!BD130+'[1]Indicator Data'!BC130*0.5+'[1]Indicator Data'!BB130*0.25)/1000</f>
        <v>2316.5990000000002</v>
      </c>
      <c r="AF129" s="29">
        <f>AE129*1000/'[1]Indicator Data'!CA130</f>
        <v>9.5700988770186818E-2</v>
      </c>
      <c r="AG129" s="23">
        <f t="shared" si="21"/>
        <v>9.6</v>
      </c>
      <c r="AH129" s="22">
        <f>IF('[1]Indicator Data'!BH130="No data","x",ROUND(IF('[1]Indicator Data'!BH130&lt;$AH$3,10,IF('[1]Indicator Data'!BH130&gt;$AH$4,0,($AH$4-'[1]Indicator Data'!BH130)/($AH$4-$AH$3)*10)),1))</f>
        <v>3.5</v>
      </c>
      <c r="AI129" s="22">
        <f>IF('[1]Indicator Data'!BI130="No data","x",ROUND(IF('[1]Indicator Data'!BI130&gt;$AI$4,10,IF('[1]Indicator Data'!BI130&lt;$AI$3,0,10-($AI$4-'[1]Indicator Data'!BI130)/($AI$4-$AI$3)*10)),1))</f>
        <v>3.3</v>
      </c>
      <c r="AJ129" s="23">
        <f t="shared" si="22"/>
        <v>3.4</v>
      </c>
      <c r="AK129" s="28">
        <f t="shared" si="23"/>
        <v>6.9</v>
      </c>
      <c r="AL129" s="30">
        <f t="shared" si="24"/>
        <v>7.4</v>
      </c>
    </row>
    <row r="130" spans="1:38" s="19" customFormat="1" x14ac:dyDescent="0.3">
      <c r="A130" s="20" t="str">
        <f>'[1]Indicator Data'!A131</f>
        <v>Nigeria</v>
      </c>
      <c r="B130" s="21">
        <f>ROUND(IF('[1]Indicator Data'!AL131="No data",IF((0.1022*LN('[1]Indicator Data'!BZ131)-0.1711)&gt;B$4,0,IF((0.1022*LN('[1]Indicator Data'!BZ131)-0.1711)&lt;B$3,10,(B$4-(0.1022*LN('[1]Indicator Data'!BZ131)-0.1711))/(B$4-B$3)*10)),IF('[1]Indicator Data'!AL131&gt;B$4,0,IF('[1]Indicator Data'!AL131&lt;B$3,10,(B$4-'[1]Indicator Data'!AL131)/(B$4-B$3)*10))),1)</f>
        <v>7.2</v>
      </c>
      <c r="C130" s="22">
        <f>IF('[1]Indicator Data'!AM131="No data","x",ROUND((IF(LOG('[1]Indicator Data'!AM131*1000)&gt;C$4,10,IF(LOG('[1]Indicator Data'!AM131*1000)&lt;C$3,0,10-(C$4-LOG('[1]Indicator Data'!AM131*1000))/(C$4-C$3)*10))),1))</f>
        <v>8.9</v>
      </c>
      <c r="D130" s="23">
        <f t="shared" si="25"/>
        <v>8.1999999999999993</v>
      </c>
      <c r="E130" s="22" t="str">
        <f>IF('[1]Indicator Data'!AZ131="No data","x",ROUND(IF('[1]Indicator Data'!AZ131&gt;E$4,10,IF('[1]Indicator Data'!AZ131&lt;E$3,0,10-(E$4-'[1]Indicator Data'!AZ131)/(E$4-E$3)*10)),1))</f>
        <v>x</v>
      </c>
      <c r="F130" s="22">
        <f>IF('[1]Indicator Data'!BA131="No data","x",ROUND(IF('[1]Indicator Data'!BA131&gt;F$4,10,IF('[1]Indicator Data'!BA131&lt;F$3,0,10-(F$4-'[1]Indicator Data'!BA131)/(F$4-F$3)*10)),1))</f>
        <v>2.5</v>
      </c>
      <c r="G130" s="23">
        <f t="shared" si="26"/>
        <v>2.5</v>
      </c>
      <c r="H130" s="24">
        <f>SUM(IF('[1]Indicator Data'!AN131=0,0,'[1]Indicator Data'!AN131),SUM('[1]Indicator Data'!AO131:AP131))</f>
        <v>5192.6503240000002</v>
      </c>
      <c r="I130" s="24">
        <f>H130/'[1]Indicator Data'!CA131*1000000</f>
        <v>25.189971511876564</v>
      </c>
      <c r="J130" s="22">
        <f t="shared" si="16"/>
        <v>0.5</v>
      </c>
      <c r="K130" s="22">
        <f>IF('[1]Indicator Data'!AQ131="No data","x",ROUND(IF('[1]Indicator Data'!AQ131&gt;K$4,10,IF('[1]Indicator Data'!AQ131&lt;K$3,0,10-(K$4-'[1]Indicator Data'!AQ131)/(K$4-K$3)*10)),1))</f>
        <v>0.5</v>
      </c>
      <c r="L130" s="22">
        <f>IF('[1]Indicator Data'!AR131="No data","x",IF('[1]Indicator Data'!AR131=0,0,ROUND(IF('[1]Indicator Data'!AR131&gt;L$4,10,IF('[1]Indicator Data'!AR131&lt;L$3,0,10-(L$4-'[1]Indicator Data'!AR131)/(L$4-L$3)*10)),1)))</f>
        <v>1.3</v>
      </c>
      <c r="M130" s="23">
        <f t="shared" si="27"/>
        <v>0.8</v>
      </c>
      <c r="N130" s="25">
        <f t="shared" si="28"/>
        <v>4.9000000000000004</v>
      </c>
      <c r="O130" s="26">
        <f>IF(AND('[1]Indicator Data'!BE131="No data",'[1]Indicator Data'!BF131="No data"),0,SUM('[1]Indicator Data'!BE131:BG131)/1000)</f>
        <v>2811.203</v>
      </c>
      <c r="P130" s="22">
        <f t="shared" si="17"/>
        <v>10</v>
      </c>
      <c r="Q130" s="27">
        <f>O130*1000/'[1]Indicator Data'!CA131</f>
        <v>1.3637375726380978E-2</v>
      </c>
      <c r="R130" s="22">
        <f t="shared" si="18"/>
        <v>6.1</v>
      </c>
      <c r="S130" s="28">
        <f t="shared" si="29"/>
        <v>8.1</v>
      </c>
      <c r="T130" s="22">
        <f>IF('[1]Indicator Data'!AV131="No data","x",ROUND(IF('[1]Indicator Data'!AV131&gt;T$4,10,IF('[1]Indicator Data'!AV131&lt;T$3,0,10-(T$4-'[1]Indicator Data'!AV131)/(T$4-T$3)*10)),1))</f>
        <v>2.6</v>
      </c>
      <c r="U130" s="22">
        <f>IF('[1]Indicator Data'!AW131="No data","x",IF('[1]Indicator Data'!AW131=0,0,ROUND(IF('[1]Indicator Data'!AW131&gt;U$4,10,IF('[1]Indicator Data'!AW131&lt;U$3,0,10-(U$4-'[1]Indicator Data'!AW131)/(U$4-U$3)*10)),1)))</f>
        <v>2.6</v>
      </c>
      <c r="V130" s="22">
        <f t="shared" si="30"/>
        <v>2.6</v>
      </c>
      <c r="W130" s="22">
        <f>IF('[1]Indicator Data'!AU131="No data","x",ROUND(IF('[1]Indicator Data'!AU131&gt;W$4,10,IF('[1]Indicator Data'!AU131&lt;W$3,0,10-(W$4-'[1]Indicator Data'!AU131)/(W$4-W$3)*10)),1))</f>
        <v>4</v>
      </c>
      <c r="X130" s="22">
        <f>IF('[1]Indicator Data'!AX131="No data","x",ROUND(IF('[1]Indicator Data'!AX131&gt;X$4,10,IF('[1]Indicator Data'!AX131&lt;X$3,0,10-(X$4-'[1]Indicator Data'!AX131)/(X$4-X$3)*10)),1))</f>
        <v>7.3</v>
      </c>
      <c r="Y130" s="27">
        <f>IF('[1]Indicator Data'!AY131="No data","x",IF(('[1]Indicator Data'!AY131/'[1]Indicator Data'!CA131)&gt;1,1,IF('[1]Indicator Data'!AY131&gt;'[1]Indicator Data'!AY131,1,'[1]Indicator Data'!AY131/'[1]Indicator Data'!CA131)))</f>
        <v>0.65268981061847187</v>
      </c>
      <c r="Z130" s="22">
        <f t="shared" si="19"/>
        <v>7.3</v>
      </c>
      <c r="AA130" s="23">
        <f t="shared" si="20"/>
        <v>5.3</v>
      </c>
      <c r="AB130" s="22">
        <f>IF('[1]Indicator Data'!AS131="No data","x",ROUND(IF('[1]Indicator Data'!AS131&gt;AB$4,10,IF('[1]Indicator Data'!AS131&lt;AB$3,0,10-(AB$4-'[1]Indicator Data'!AS131)/(AB$4-AB$3)*10)),1))</f>
        <v>9</v>
      </c>
      <c r="AC130" s="22">
        <f>IF('[1]Indicator Data'!AT131="No data","x",ROUND(IF('[1]Indicator Data'!AT131&gt;AC$4,10,IF('[1]Indicator Data'!AT131&lt;AC$3,0,10-(AC$4-'[1]Indicator Data'!AT131)/(AC$4-AC$3)*10)),1))</f>
        <v>4.8</v>
      </c>
      <c r="AD130" s="23">
        <f t="shared" si="31"/>
        <v>6.9</v>
      </c>
      <c r="AE130" s="26">
        <f>('[1]Indicator Data'!BD131+'[1]Indicator Data'!BC131*0.5+'[1]Indicator Data'!BB131*0.25)/1000</f>
        <v>133.77449999999999</v>
      </c>
      <c r="AF130" s="29">
        <f>AE130*1000/'[1]Indicator Data'!CA131</f>
        <v>6.4895104306190348E-4</v>
      </c>
      <c r="AG130" s="23">
        <f t="shared" si="21"/>
        <v>0.1</v>
      </c>
      <c r="AH130" s="22">
        <f>IF('[1]Indicator Data'!BH131="No data","x",ROUND(IF('[1]Indicator Data'!BH131&lt;$AH$3,10,IF('[1]Indicator Data'!BH131&gt;$AH$4,0,($AH$4-'[1]Indicator Data'!BH131)/($AH$4-$AH$3)*10)),1))</f>
        <v>4.3</v>
      </c>
      <c r="AI130" s="22">
        <f>IF('[1]Indicator Data'!BI131="No data","x",ROUND(IF('[1]Indicator Data'!BI131&gt;$AI$4,10,IF('[1]Indicator Data'!BI131&lt;$AI$3,0,10-($AI$4-'[1]Indicator Data'!BI131)/($AI$4-$AI$3)*10)),1))</f>
        <v>3.2</v>
      </c>
      <c r="AJ130" s="23">
        <f t="shared" si="22"/>
        <v>3.8</v>
      </c>
      <c r="AK130" s="28">
        <f t="shared" si="23"/>
        <v>4.4000000000000004</v>
      </c>
      <c r="AL130" s="30">
        <f t="shared" si="24"/>
        <v>6.6</v>
      </c>
    </row>
    <row r="131" spans="1:38" s="19" customFormat="1" x14ac:dyDescent="0.3">
      <c r="A131" s="20" t="str">
        <f>'[1]Indicator Data'!A132</f>
        <v>North Macedonia</v>
      </c>
      <c r="B131" s="21">
        <f>ROUND(IF('[1]Indicator Data'!AL132="No data",IF((0.1022*LN('[1]Indicator Data'!BZ132)-0.1711)&gt;B$4,0,IF((0.1022*LN('[1]Indicator Data'!BZ132)-0.1711)&lt;B$3,10,(B$4-(0.1022*LN('[1]Indicator Data'!BZ132)-0.1711))/(B$4-B$3)*10)),IF('[1]Indicator Data'!AL132&gt;B$4,0,IF('[1]Indicator Data'!AL132&lt;B$3,10,(B$4-'[1]Indicator Data'!AL132)/(B$4-B$3)*10))),1)</f>
        <v>2.5</v>
      </c>
      <c r="C131" s="22">
        <f>IF('[1]Indicator Data'!AM132="No data","x",ROUND((IF(LOG('[1]Indicator Data'!AM132*1000)&gt;C$4,10,IF(LOG('[1]Indicator Data'!AM132*1000)&lt;C$3,0,10-(C$4-LOG('[1]Indicator Data'!AM132*1000))/(C$4-C$3)*10))),1))</f>
        <v>3.6</v>
      </c>
      <c r="D131" s="23">
        <f t="shared" si="25"/>
        <v>3.1</v>
      </c>
      <c r="E131" s="22">
        <f>IF('[1]Indicator Data'!AZ132="No data","x",ROUND(IF('[1]Indicator Data'!AZ132&gt;E$4,10,IF('[1]Indicator Data'!AZ132&lt;E$3,0,10-(E$4-'[1]Indicator Data'!AZ132)/(E$4-E$3)*10)),1))</f>
        <v>1.9</v>
      </c>
      <c r="F131" s="22">
        <f>IF('[1]Indicator Data'!BA132="No data","x",ROUND(IF('[1]Indicator Data'!BA132&gt;F$4,10,IF('[1]Indicator Data'!BA132&lt;F$3,0,10-(F$4-'[1]Indicator Data'!BA132)/(F$4-F$3)*10)),1))</f>
        <v>2</v>
      </c>
      <c r="G131" s="23">
        <f t="shared" si="26"/>
        <v>2</v>
      </c>
      <c r="H131" s="24">
        <f>SUM(IF('[1]Indicator Data'!AN132=0,0,'[1]Indicator Data'!AN132),SUM('[1]Indicator Data'!AO132:AP132))</f>
        <v>141.82917799999998</v>
      </c>
      <c r="I131" s="24">
        <f>H131/'[1]Indicator Data'!CA132*1000000</f>
        <v>68.076480526836193</v>
      </c>
      <c r="J131" s="22">
        <f t="shared" si="16"/>
        <v>1.4</v>
      </c>
      <c r="K131" s="22">
        <f>IF('[1]Indicator Data'!AQ132="No data","x",ROUND(IF('[1]Indicator Data'!AQ132&gt;K$4,10,IF('[1]Indicator Data'!AQ132&lt;K$3,0,10-(K$4-'[1]Indicator Data'!AQ132)/(K$4-K$3)*10)),1))</f>
        <v>0.8</v>
      </c>
      <c r="L131" s="22">
        <f>IF('[1]Indicator Data'!AR132="No data","x",IF('[1]Indicator Data'!AR132=0,0,ROUND(IF('[1]Indicator Data'!AR132&gt;L$4,10,IF('[1]Indicator Data'!AR132&lt;L$3,0,10-(L$4-'[1]Indicator Data'!AR132)/(L$4-L$3)*10)),1)))</f>
        <v>1.1000000000000001</v>
      </c>
      <c r="M131" s="23">
        <f t="shared" si="27"/>
        <v>1.1000000000000001</v>
      </c>
      <c r="N131" s="25">
        <f t="shared" si="28"/>
        <v>2.2999999999999998</v>
      </c>
      <c r="O131" s="26">
        <f>IF(AND('[1]Indicator Data'!BE132="No data",'[1]Indicator Data'!BF132="No data"),0,SUM('[1]Indicator Data'!BE132:BG132)/1000)</f>
        <v>0.65100000000000002</v>
      </c>
      <c r="P131" s="22">
        <f t="shared" si="17"/>
        <v>0</v>
      </c>
      <c r="Q131" s="27">
        <f>O131*1000/'[1]Indicator Data'!CA132</f>
        <v>3.1247300060478647E-4</v>
      </c>
      <c r="R131" s="22">
        <f t="shared" si="18"/>
        <v>2.4</v>
      </c>
      <c r="S131" s="28">
        <f t="shared" si="29"/>
        <v>1.2</v>
      </c>
      <c r="T131" s="22" t="str">
        <f>IF('[1]Indicator Data'!AV132="No data","x",ROUND(IF('[1]Indicator Data'!AV132&gt;T$4,10,IF('[1]Indicator Data'!AV132&lt;T$3,0,10-(T$4-'[1]Indicator Data'!AV132)/(T$4-T$3)*10)),1))</f>
        <v>x</v>
      </c>
      <c r="U131" s="22" t="str">
        <f>IF('[1]Indicator Data'!AW132="No data","x",IF('[1]Indicator Data'!AW132=0,0,ROUND(IF('[1]Indicator Data'!AW132&gt;U$4,10,IF('[1]Indicator Data'!AW132&lt;U$3,0,10-(U$4-'[1]Indicator Data'!AW132)/(U$4-U$3)*10)),1)))</f>
        <v>x</v>
      </c>
      <c r="V131" s="22" t="str">
        <f t="shared" si="30"/>
        <v>x</v>
      </c>
      <c r="W131" s="22">
        <f>IF('[1]Indicator Data'!AU132="No data","x",ROUND(IF('[1]Indicator Data'!AU132&gt;W$4,10,IF('[1]Indicator Data'!AU132&lt;W$3,0,10-(W$4-'[1]Indicator Data'!AU132)/(W$4-W$3)*10)),1))</f>
        <v>0.2</v>
      </c>
      <c r="X131" s="22" t="str">
        <f>IF('[1]Indicator Data'!AX132="No data","x",ROUND(IF('[1]Indicator Data'!AX132&gt;X$4,10,IF('[1]Indicator Data'!AX132&lt;X$3,0,10-(X$4-'[1]Indicator Data'!AX132)/(X$4-X$3)*10)),1))</f>
        <v>x</v>
      </c>
      <c r="Y131" s="27">
        <f>IF('[1]Indicator Data'!AY132="No data","x",IF(('[1]Indicator Data'!AY132/'[1]Indicator Data'!CA132)&gt;1,1,IF('[1]Indicator Data'!AY132&gt;'[1]Indicator Data'!AY132,1,'[1]Indicator Data'!AY132/'[1]Indicator Data'!CA132)))</f>
        <v>0</v>
      </c>
      <c r="Z131" s="22">
        <f t="shared" si="19"/>
        <v>0</v>
      </c>
      <c r="AA131" s="23">
        <f t="shared" si="20"/>
        <v>0.1</v>
      </c>
      <c r="AB131" s="22">
        <f>IF('[1]Indicator Data'!AS132="No data","x",ROUND(IF('[1]Indicator Data'!AS132&gt;AB$4,10,IF('[1]Indicator Data'!AS132&lt;AB$3,0,10-(AB$4-'[1]Indicator Data'!AS132)/(AB$4-AB$3)*10)),1))</f>
        <v>0.5</v>
      </c>
      <c r="AC131" s="22">
        <f>IF('[1]Indicator Data'!AT132="No data","x",ROUND(IF('[1]Indicator Data'!AT132&gt;AC$4,10,IF('[1]Indicator Data'!AT132&lt;AC$3,0,10-(AC$4-'[1]Indicator Data'!AT132)/(AC$4-AC$3)*10)),1))</f>
        <v>0.3</v>
      </c>
      <c r="AD131" s="23">
        <f t="shared" si="31"/>
        <v>0.4</v>
      </c>
      <c r="AE131" s="26">
        <f>('[1]Indicator Data'!BD132+'[1]Indicator Data'!BC132*0.5+'[1]Indicator Data'!BB132*0.25)/1000</f>
        <v>5</v>
      </c>
      <c r="AF131" s="29">
        <f>AE131*1000/'[1]Indicator Data'!CA132</f>
        <v>2.3999462412041968E-3</v>
      </c>
      <c r="AG131" s="23">
        <f t="shared" si="21"/>
        <v>0.2</v>
      </c>
      <c r="AH131" s="22">
        <f>IF('[1]Indicator Data'!BH132="No data","x",ROUND(IF('[1]Indicator Data'!BH132&lt;$AH$3,10,IF('[1]Indicator Data'!BH132&gt;$AH$4,0,($AH$4-'[1]Indicator Data'!BH132)/($AH$4-$AH$3)*10)),1))</f>
        <v>3.5</v>
      </c>
      <c r="AI131" s="22">
        <f>IF('[1]Indicator Data'!BI132="No data","x",ROUND(IF('[1]Indicator Data'!BI132&gt;$AI$4,10,IF('[1]Indicator Data'!BI132&lt;$AI$3,0,10-($AI$4-'[1]Indicator Data'!BI132)/($AI$4-$AI$3)*10)),1))</f>
        <v>0</v>
      </c>
      <c r="AJ131" s="23">
        <f t="shared" si="22"/>
        <v>1.8</v>
      </c>
      <c r="AK131" s="28">
        <f t="shared" si="23"/>
        <v>0.6</v>
      </c>
      <c r="AL131" s="30">
        <f t="shared" si="24"/>
        <v>0.9</v>
      </c>
    </row>
    <row r="132" spans="1:38" s="19" customFormat="1" x14ac:dyDescent="0.3">
      <c r="A132" s="20" t="str">
        <f>'[1]Indicator Data'!A133</f>
        <v>Norway</v>
      </c>
      <c r="B132" s="21">
        <f>ROUND(IF('[1]Indicator Data'!AL133="No data",IF((0.1022*LN('[1]Indicator Data'!BZ133)-0.1711)&gt;B$4,0,IF((0.1022*LN('[1]Indicator Data'!BZ133)-0.1711)&lt;B$3,10,(B$4-(0.1022*LN('[1]Indicator Data'!BZ133)-0.1711))/(B$4-B$3)*10)),IF('[1]Indicator Data'!AL133&gt;B$4,0,IF('[1]Indicator Data'!AL133&lt;B$3,10,(B$4-'[1]Indicator Data'!AL133)/(B$4-B$3)*10))),1)</f>
        <v>0</v>
      </c>
      <c r="C132" s="22" t="str">
        <f>IF('[1]Indicator Data'!AM133="No data","x",ROUND((IF(LOG('[1]Indicator Data'!AM133*1000)&gt;C$4,10,IF(LOG('[1]Indicator Data'!AM133*1000)&lt;C$3,0,10-(C$4-LOG('[1]Indicator Data'!AM133*1000))/(C$4-C$3)*10))),1))</f>
        <v>x</v>
      </c>
      <c r="D132" s="23">
        <f t="shared" si="25"/>
        <v>0</v>
      </c>
      <c r="E132" s="22">
        <f>IF('[1]Indicator Data'!AZ133="No data","x",ROUND(IF('[1]Indicator Data'!AZ133&gt;E$4,10,IF('[1]Indicator Data'!AZ133&lt;E$3,0,10-(E$4-'[1]Indicator Data'!AZ133)/(E$4-E$3)*10)),1))</f>
        <v>0.6</v>
      </c>
      <c r="F132" s="22">
        <f>IF('[1]Indicator Data'!BA133="No data","x",ROUND(IF('[1]Indicator Data'!BA133&gt;F$4,10,IF('[1]Indicator Data'!BA133&lt;F$3,0,10-(F$4-'[1]Indicator Data'!BA133)/(F$4-F$3)*10)),1))</f>
        <v>0.7</v>
      </c>
      <c r="G132" s="23">
        <f t="shared" si="26"/>
        <v>0.7</v>
      </c>
      <c r="H132" s="24">
        <f>SUM(IF('[1]Indicator Data'!AN133=0,0,'[1]Indicator Data'!AN133),SUM('[1]Indicator Data'!AO133:AP133))</f>
        <v>-10.521074</v>
      </c>
      <c r="I132" s="24">
        <f>H132/'[1]Indicator Data'!CA133*1000000</f>
        <v>-1.9407128477201352</v>
      </c>
      <c r="J132" s="22">
        <f t="shared" si="16"/>
        <v>0</v>
      </c>
      <c r="K132" s="22" t="str">
        <f>IF('[1]Indicator Data'!AQ133="No data","x",ROUND(IF('[1]Indicator Data'!AQ133&gt;K$4,10,IF('[1]Indicator Data'!AQ133&lt;K$3,0,10-(K$4-'[1]Indicator Data'!AQ133)/(K$4-K$3)*10)),1))</f>
        <v>x</v>
      </c>
      <c r="L132" s="22">
        <f>IF('[1]Indicator Data'!AR133="No data","x",IF('[1]Indicator Data'!AR133=0,0,ROUND(IF('[1]Indicator Data'!AR133&gt;L$4,10,IF('[1]Indicator Data'!AR133&lt;L$3,0,10-(L$4-'[1]Indicator Data'!AR133)/(L$4-L$3)*10)),1)))</f>
        <v>0.1</v>
      </c>
      <c r="M132" s="23">
        <f t="shared" si="27"/>
        <v>0.1</v>
      </c>
      <c r="N132" s="25">
        <f t="shared" si="28"/>
        <v>0.2</v>
      </c>
      <c r="O132" s="26">
        <f>IF(AND('[1]Indicator Data'!BE133="No data",'[1]Indicator Data'!BF133="No data"),0,SUM('[1]Indicator Data'!BE133:BG133)/1000)</f>
        <v>50.795999999999999</v>
      </c>
      <c r="P132" s="22">
        <f t="shared" si="17"/>
        <v>5.7</v>
      </c>
      <c r="Q132" s="27">
        <f>O132*1000/'[1]Indicator Data'!CA133</f>
        <v>9.3698086158116537E-3</v>
      </c>
      <c r="R132" s="22">
        <f t="shared" si="18"/>
        <v>5.5</v>
      </c>
      <c r="S132" s="28">
        <f t="shared" si="29"/>
        <v>5.6</v>
      </c>
      <c r="T132" s="22" t="str">
        <f>IF('[1]Indicator Data'!AV133="No data","x",ROUND(IF('[1]Indicator Data'!AV133&gt;T$4,10,IF('[1]Indicator Data'!AV133&lt;T$3,0,10-(T$4-'[1]Indicator Data'!AV133)/(T$4-T$3)*10)),1))</f>
        <v>x</v>
      </c>
      <c r="U132" s="22" t="str">
        <f>IF('[1]Indicator Data'!AW133="No data","x",IF('[1]Indicator Data'!AW133=0,0,ROUND(IF('[1]Indicator Data'!AW133&gt;U$4,10,IF('[1]Indicator Data'!AW133&lt;U$3,0,10-(U$4-'[1]Indicator Data'!AW133)/(U$4-U$3)*10)),1)))</f>
        <v>x</v>
      </c>
      <c r="V132" s="22" t="str">
        <f t="shared" si="30"/>
        <v>x</v>
      </c>
      <c r="W132" s="22">
        <f>IF('[1]Indicator Data'!AU133="No data","x",ROUND(IF('[1]Indicator Data'!AU133&gt;W$4,10,IF('[1]Indicator Data'!AU133&lt;W$3,0,10-(W$4-'[1]Indicator Data'!AU133)/(W$4-W$3)*10)),1))</f>
        <v>0.1</v>
      </c>
      <c r="X132" s="22" t="str">
        <f>IF('[1]Indicator Data'!AX133="No data","x",ROUND(IF('[1]Indicator Data'!AX133&gt;X$4,10,IF('[1]Indicator Data'!AX133&lt;X$3,0,10-(X$4-'[1]Indicator Data'!AX133)/(X$4-X$3)*10)),1))</f>
        <v>x</v>
      </c>
      <c r="Y132" s="27">
        <f>IF('[1]Indicator Data'!AY133="No data","x",IF(('[1]Indicator Data'!AY133/'[1]Indicator Data'!CA133)&gt;1,1,IF('[1]Indicator Data'!AY133&gt;'[1]Indicator Data'!AY133,1,'[1]Indicator Data'!AY133/'[1]Indicator Data'!CA133)))</f>
        <v>5.5337872760522408E-7</v>
      </c>
      <c r="Z132" s="22">
        <f t="shared" si="19"/>
        <v>0</v>
      </c>
      <c r="AA132" s="23">
        <f t="shared" si="20"/>
        <v>0.1</v>
      </c>
      <c r="AB132" s="22">
        <f>IF('[1]Indicator Data'!AS133="No data","x",ROUND(IF('[1]Indicator Data'!AS133&gt;AB$4,10,IF('[1]Indicator Data'!AS133&lt;AB$3,0,10-(AB$4-'[1]Indicator Data'!AS133)/(AB$4-AB$3)*10)),1))</f>
        <v>0.2</v>
      </c>
      <c r="AC132" s="22" t="str">
        <f>IF('[1]Indicator Data'!AT133="No data","x",ROUND(IF('[1]Indicator Data'!AT133&gt;AC$4,10,IF('[1]Indicator Data'!AT133&lt;AC$3,0,10-(AC$4-'[1]Indicator Data'!AT133)/(AC$4-AC$3)*10)),1))</f>
        <v>x</v>
      </c>
      <c r="AD132" s="23">
        <f t="shared" si="31"/>
        <v>0.2</v>
      </c>
      <c r="AE132" s="26">
        <f>('[1]Indicator Data'!BD133+'[1]Indicator Data'!BC133*0.5+'[1]Indicator Data'!BB133*0.25)/1000</f>
        <v>0.54249999999999998</v>
      </c>
      <c r="AF132" s="29">
        <f>AE132*1000/'[1]Indicator Data'!CA133</f>
        <v>1.0006931990861135E-4</v>
      </c>
      <c r="AG132" s="23">
        <f t="shared" si="21"/>
        <v>0</v>
      </c>
      <c r="AH132" s="22">
        <f>IF('[1]Indicator Data'!BH133="No data","x",ROUND(IF('[1]Indicator Data'!BH133&lt;$AH$3,10,IF('[1]Indicator Data'!BH133&gt;$AH$4,0,($AH$4-'[1]Indicator Data'!BH133)/($AH$4-$AH$3)*10)),1))</f>
        <v>2.4</v>
      </c>
      <c r="AI132" s="22">
        <f>IF('[1]Indicator Data'!BI133="No data","x",ROUND(IF('[1]Indicator Data'!BI133&gt;$AI$4,10,IF('[1]Indicator Data'!BI133&lt;$AI$3,0,10-($AI$4-'[1]Indicator Data'!BI133)/($AI$4-$AI$3)*10)),1))</f>
        <v>0</v>
      </c>
      <c r="AJ132" s="23">
        <f t="shared" si="22"/>
        <v>1.2</v>
      </c>
      <c r="AK132" s="28">
        <f t="shared" si="23"/>
        <v>0.4</v>
      </c>
      <c r="AL132" s="30">
        <f t="shared" si="24"/>
        <v>3.4</v>
      </c>
    </row>
    <row r="133" spans="1:38" s="19" customFormat="1" x14ac:dyDescent="0.3">
      <c r="A133" s="20" t="str">
        <f>'[1]Indicator Data'!A134</f>
        <v>Oman</v>
      </c>
      <c r="B133" s="21">
        <f>ROUND(IF('[1]Indicator Data'!AL134="No data",IF((0.1022*LN('[1]Indicator Data'!BZ134)-0.1711)&gt;B$4,0,IF((0.1022*LN('[1]Indicator Data'!BZ134)-0.1711)&lt;B$3,10,(B$4-(0.1022*LN('[1]Indicator Data'!BZ134)-0.1711))/(B$4-B$3)*10)),IF('[1]Indicator Data'!AL134&gt;B$4,0,IF('[1]Indicator Data'!AL134&lt;B$3,10,(B$4-'[1]Indicator Data'!AL134)/(B$4-B$3)*10))),1)</f>
        <v>1.7</v>
      </c>
      <c r="C133" s="22" t="str">
        <f>IF('[1]Indicator Data'!AM134="No data","x",ROUND((IF(LOG('[1]Indicator Data'!AM134*1000)&gt;C$4,10,IF(LOG('[1]Indicator Data'!AM134*1000)&lt;C$3,0,10-(C$4-LOG('[1]Indicator Data'!AM134*1000))/(C$4-C$3)*10))),1))</f>
        <v>x</v>
      </c>
      <c r="D133" s="23">
        <f t="shared" si="25"/>
        <v>1.7</v>
      </c>
      <c r="E133" s="22">
        <f>IF('[1]Indicator Data'!AZ134="No data","x",ROUND(IF('[1]Indicator Data'!AZ134&gt;E$4,10,IF('[1]Indicator Data'!AZ134&lt;E$3,0,10-(E$4-'[1]Indicator Data'!AZ134)/(E$4-E$3)*10)),1))</f>
        <v>4.0999999999999996</v>
      </c>
      <c r="F133" s="22" t="str">
        <f>IF('[1]Indicator Data'!BA134="No data","x",ROUND(IF('[1]Indicator Data'!BA134&gt;F$4,10,IF('[1]Indicator Data'!BA134&lt;F$3,0,10-(F$4-'[1]Indicator Data'!BA134)/(F$4-F$3)*10)),1))</f>
        <v>x</v>
      </c>
      <c r="G133" s="23">
        <f t="shared" si="26"/>
        <v>4.0999999999999996</v>
      </c>
      <c r="H133" s="24">
        <f>SUM(IF('[1]Indicator Data'!AN134=0,0,'[1]Indicator Data'!AN134),SUM('[1]Indicator Data'!AO134:AP134))</f>
        <v>0.224913</v>
      </c>
      <c r="I133" s="24">
        <f>H133/'[1]Indicator Data'!CA134*1000000</f>
        <v>4.4043400901809457E-2</v>
      </c>
      <c r="J133" s="22">
        <f t="shared" ref="J133:J195" si="32">IF(I133="x","x",ROUND(IF(I133&gt;J$4,10,IF(I133&lt;J$3,0,10-(J$4-I133)/(J$4-J$3)*10)),1))</f>
        <v>0</v>
      </c>
      <c r="K133" s="22" t="str">
        <f>IF('[1]Indicator Data'!AQ134="No data","x",ROUND(IF('[1]Indicator Data'!AQ134&gt;K$4,10,IF('[1]Indicator Data'!AQ134&lt;K$3,0,10-(K$4-'[1]Indicator Data'!AQ134)/(K$4-K$3)*10)),1))</f>
        <v>x</v>
      </c>
      <c r="L133" s="22">
        <f>IF('[1]Indicator Data'!AR134="No data","x",IF('[1]Indicator Data'!AR134=0,0,ROUND(IF('[1]Indicator Data'!AR134&gt;L$4,10,IF('[1]Indicator Data'!AR134&lt;L$3,0,10-(L$4-'[1]Indicator Data'!AR134)/(L$4-L$3)*10)),1)))</f>
        <v>0</v>
      </c>
      <c r="M133" s="23">
        <f t="shared" si="27"/>
        <v>0</v>
      </c>
      <c r="N133" s="25">
        <f t="shared" si="28"/>
        <v>1.9</v>
      </c>
      <c r="O133" s="26">
        <f>IF(AND('[1]Indicator Data'!BE134="No data",'[1]Indicator Data'!BF134="No data"),0,SUM('[1]Indicator Data'!BE134:BG134)/1000)</f>
        <v>0.64300000000000002</v>
      </c>
      <c r="P133" s="22">
        <f t="shared" ref="P133:P195" si="33">ROUND(IF(O133=0,0,IF(LOG(O133*1000)&gt;$P$4,10,IF(LOG(O133*1000)&lt;P$3,0,10-(P$4-LOG(O133*1000))/(P$4-P$3)*10))),1)</f>
        <v>0</v>
      </c>
      <c r="Q133" s="27">
        <f>O133*1000/'[1]Indicator Data'!CA134</f>
        <v>1.2591493946487523E-4</v>
      </c>
      <c r="R133" s="22">
        <f t="shared" ref="R133:R195" si="34">IF(Q133="x","x",ROUND(IF(Q133&gt;$R$4,10,IF(Q133&lt;$R$3,0,((Q133*100)/0.0052)^(1/4.0545)/6.5*10)),1))</f>
        <v>1.9</v>
      </c>
      <c r="S133" s="28">
        <f t="shared" si="29"/>
        <v>1</v>
      </c>
      <c r="T133" s="22">
        <f>IF('[1]Indicator Data'!AV134="No data","x",ROUND(IF('[1]Indicator Data'!AV134&gt;T$4,10,IF('[1]Indicator Data'!AV134&lt;T$3,0,10-(T$4-'[1]Indicator Data'!AV134)/(T$4-T$3)*10)),1))</f>
        <v>0.2</v>
      </c>
      <c r="U133" s="22">
        <f>IF('[1]Indicator Data'!AW134="No data","x",IF('[1]Indicator Data'!AW134=0,0,ROUND(IF('[1]Indicator Data'!AW134&gt;U$4,10,IF('[1]Indicator Data'!AW134&lt;U$3,0,10-(U$4-'[1]Indicator Data'!AW134)/(U$4-U$3)*10)),1)))</f>
        <v>0.2</v>
      </c>
      <c r="V133" s="22">
        <f t="shared" si="30"/>
        <v>0.2</v>
      </c>
      <c r="W133" s="22">
        <f>IF('[1]Indicator Data'!AU134="No data","x",ROUND(IF('[1]Indicator Data'!AU134&gt;W$4,10,IF('[1]Indicator Data'!AU134&lt;W$3,0,10-(W$4-'[1]Indicator Data'!AU134)/(W$4-W$3)*10)),1))</f>
        <v>0.2</v>
      </c>
      <c r="X133" s="22" t="str">
        <f>IF('[1]Indicator Data'!AX134="No data","x",ROUND(IF('[1]Indicator Data'!AX134&gt;X$4,10,IF('[1]Indicator Data'!AX134&lt;X$3,0,10-(X$4-'[1]Indicator Data'!AX134)/(X$4-X$3)*10)),1))</f>
        <v>x</v>
      </c>
      <c r="Y133" s="27">
        <f>IF('[1]Indicator Data'!AY134="No data","x",IF(('[1]Indicator Data'!AY134/'[1]Indicator Data'!CA134)&gt;1,1,IF('[1]Indicator Data'!AY134&gt;'[1]Indicator Data'!AY134,1,'[1]Indicator Data'!AY134/'[1]Indicator Data'!CA134)))</f>
        <v>1.5665933370435486E-5</v>
      </c>
      <c r="Z133" s="22">
        <f t="shared" ref="Z133:Z195" si="35">IF(Y133="x","x",ROUND(IF(Y133&gt;Z$4,10,IF(Y133&lt;Z$3,0,10-(Z$4-Y133)/(Z$4-Z$3)*10)),1))</f>
        <v>0</v>
      </c>
      <c r="AA133" s="23">
        <f t="shared" ref="AA133:AA195" si="36">IF(AND(V133="x",W133="x",X133="x",Z133="x"),"x",ROUND(AVERAGE(V133,W133,X133,Z133),1))</f>
        <v>0.1</v>
      </c>
      <c r="AB133" s="22">
        <f>IF('[1]Indicator Data'!AS134="No data","x",ROUND(IF('[1]Indicator Data'!AS134&gt;AB$4,10,IF('[1]Indicator Data'!AS134&lt;AB$3,0,10-(AB$4-'[1]Indicator Data'!AS134)/(AB$4-AB$3)*10)),1))</f>
        <v>0.9</v>
      </c>
      <c r="AC133" s="22">
        <f>IF('[1]Indicator Data'!AT134="No data","x",ROUND(IF('[1]Indicator Data'!AT134&gt;AC$4,10,IF('[1]Indicator Data'!AT134&lt;AC$3,0,10-(AC$4-'[1]Indicator Data'!AT134)/(AC$4-AC$3)*10)),1))</f>
        <v>2.5</v>
      </c>
      <c r="AD133" s="23">
        <f t="shared" si="31"/>
        <v>1.7</v>
      </c>
      <c r="AE133" s="26">
        <f>('[1]Indicator Data'!BD134+'[1]Indicator Data'!BC134*0.5+'[1]Indicator Data'!BB134*0.25)/1000</f>
        <v>0.05</v>
      </c>
      <c r="AF133" s="29">
        <f>AE133*1000/'[1]Indicator Data'!CA134</f>
        <v>9.7912083565221786E-6</v>
      </c>
      <c r="AG133" s="23">
        <f t="shared" ref="AG133:AG195" si="37">IF(AF133="x","x",ROUND(IF(AF133&gt;AG$4,10,IF(AF133&lt;AG$3,0,10-(AG$4-AF133)/(AG$4-AG$3)*10)),1))</f>
        <v>0</v>
      </c>
      <c r="AH133" s="22">
        <f>IF('[1]Indicator Data'!BH134="No data","x",ROUND(IF('[1]Indicator Data'!BH134&lt;$AH$3,10,IF('[1]Indicator Data'!BH134&gt;$AH$4,0,($AH$4-'[1]Indicator Data'!BH134)/($AH$4-$AH$3)*10)),1))</f>
        <v>4.4000000000000004</v>
      </c>
      <c r="AI133" s="22">
        <f>IF('[1]Indicator Data'!BI134="No data","x",ROUND(IF('[1]Indicator Data'!BI134&gt;$AI$4,10,IF('[1]Indicator Data'!BI134&lt;$AI$3,0,10-($AI$4-'[1]Indicator Data'!BI134)/($AI$4-$AI$3)*10)),1))</f>
        <v>1.1000000000000001</v>
      </c>
      <c r="AJ133" s="23">
        <f t="shared" ref="AJ133:AJ195" si="38">ROUND(AVERAGE(AI133,AH133),1)</f>
        <v>2.8</v>
      </c>
      <c r="AK133" s="28">
        <f t="shared" ref="AK133:AK195" si="39">ROUND(IF(AND(AA133="x",AD133="x",AJ133="x"),AG133,IF(AND(AA133="x",AD133="x"),(10-GEOMEAN(((10-AJ133)/10*9+1),((10-AG133)/10*9+1)))/9*10,IF(AJ133="x",(10-GEOMEAN(((10-AA133)/10*9+1),((10-AD133)/10*9+1),((10-AG133)/10*9+1)))/9*10,IF(AA133="x",(10-GEOMEAN(((10-AJ133)/10*9+1),((10-AD133)/10*9+1),((10-AG133)/10*9+1)))/9*10,(10-GEOMEAN(((10-AA133)/10*9+1),((10-AD133)/10*9+1),((10-AG133)/10*9+1),((10-AJ133)/10*9+1)))/9*10)))),1)</f>
        <v>1.2</v>
      </c>
      <c r="AL133" s="30">
        <f t="shared" ref="AL133:AL195" si="40">ROUND((10-GEOMEAN(((10-S133)/10*9+1),((10-AK133)/10*9+1)))/9*10,1)</f>
        <v>1.1000000000000001</v>
      </c>
    </row>
    <row r="134" spans="1:38" s="19" customFormat="1" x14ac:dyDescent="0.3">
      <c r="A134" s="20" t="str">
        <f>'[1]Indicator Data'!A135</f>
        <v>Pakistan</v>
      </c>
      <c r="B134" s="21">
        <f>ROUND(IF('[1]Indicator Data'!AL135="No data",IF((0.1022*LN('[1]Indicator Data'!BZ135)-0.1711)&gt;B$4,0,IF((0.1022*LN('[1]Indicator Data'!BZ135)-0.1711)&lt;B$3,10,(B$4-(0.1022*LN('[1]Indicator Data'!BZ135)-0.1711))/(B$4-B$3)*10)),IF('[1]Indicator Data'!AL135&gt;B$4,0,IF('[1]Indicator Data'!AL135&lt;B$3,10,(B$4-'[1]Indicator Data'!AL135)/(B$4-B$3)*10))),1)</f>
        <v>6.9</v>
      </c>
      <c r="C134" s="22">
        <f>IF('[1]Indicator Data'!AM135="No data","x",ROUND((IF(LOG('[1]Indicator Data'!AM135*1000)&gt;C$4,10,IF(LOG('[1]Indicator Data'!AM135*1000)&lt;C$3,0,10-(C$4-LOG('[1]Indicator Data'!AM135*1000))/(C$4-C$3)*10))),1))</f>
        <v>8.5</v>
      </c>
      <c r="D134" s="23">
        <f t="shared" ref="D134:D195" si="41">ROUND(IF(C134="x",B134,(10-GEOMEAN(((10-B134)/10*9+1),((10-C134)/10*9+1)))/9*10),1)</f>
        <v>7.8</v>
      </c>
      <c r="E134" s="22">
        <f>IF('[1]Indicator Data'!AZ135="No data","x",ROUND(IF('[1]Indicator Data'!AZ135&gt;E$4,10,IF('[1]Indicator Data'!AZ135&lt;E$3,0,10-(E$4-'[1]Indicator Data'!AZ135)/(E$4-E$3)*10)),1))</f>
        <v>7.2</v>
      </c>
      <c r="F134" s="22">
        <f>IF('[1]Indicator Data'!BA135="No data","x",ROUND(IF('[1]Indicator Data'!BA135&gt;F$4,10,IF('[1]Indicator Data'!BA135&lt;F$3,0,10-(F$4-'[1]Indicator Data'!BA135)/(F$4-F$3)*10)),1))</f>
        <v>1.7</v>
      </c>
      <c r="G134" s="23">
        <f t="shared" ref="G134:G195" si="42">IF(AND(E134="x",F134="x"),"x",ROUND(AVERAGE(E134,F134),1))</f>
        <v>4.5</v>
      </c>
      <c r="H134" s="24">
        <f>SUM(IF('[1]Indicator Data'!AN135=0,0,'[1]Indicator Data'!AN135),SUM('[1]Indicator Data'!AO135:AP135))</f>
        <v>2230.550467</v>
      </c>
      <c r="I134" s="24">
        <f>H134/'[1]Indicator Data'!CA135*1000000</f>
        <v>10.097908138784593</v>
      </c>
      <c r="J134" s="22">
        <f t="shared" si="32"/>
        <v>0.2</v>
      </c>
      <c r="K134" s="22">
        <f>IF('[1]Indicator Data'!AQ135="No data","x",ROUND(IF('[1]Indicator Data'!AQ135&gt;K$4,10,IF('[1]Indicator Data'!AQ135&lt;K$3,0,10-(K$4-'[1]Indicator Data'!AQ135)/(K$4-K$3)*10)),1))</f>
        <v>0.5</v>
      </c>
      <c r="L134" s="22">
        <f>IF('[1]Indicator Data'!AR135="No data","x",IF('[1]Indicator Data'!AR135=0,0,ROUND(IF('[1]Indicator Data'!AR135&gt;L$4,10,IF('[1]Indicator Data'!AR135&lt;L$3,0,10-(L$4-'[1]Indicator Data'!AR135)/(L$4-L$3)*10)),1)))</f>
        <v>3.3</v>
      </c>
      <c r="M134" s="23">
        <f t="shared" ref="M134:M195" si="43">ROUND(AVERAGE(J134,K134,L134),1)</f>
        <v>1.3</v>
      </c>
      <c r="N134" s="25">
        <f t="shared" ref="N134:N195" si="44">ROUND(AVERAGE(D134,D134,G134,M134),1)</f>
        <v>5.4</v>
      </c>
      <c r="O134" s="26">
        <f>IF(AND('[1]Indicator Data'!BE135="No data",'[1]Indicator Data'!BF135="No data"),0,SUM('[1]Indicator Data'!BE135:BG135)/1000)</f>
        <v>1552.7629999999999</v>
      </c>
      <c r="P134" s="22">
        <f t="shared" si="33"/>
        <v>10</v>
      </c>
      <c r="Q134" s="27">
        <f>O134*1000/'[1]Indicator Data'!CA135</f>
        <v>7.0295016262923136E-3</v>
      </c>
      <c r="R134" s="22">
        <f t="shared" si="34"/>
        <v>5.2</v>
      </c>
      <c r="S134" s="28">
        <f t="shared" ref="S134:S195" si="45">ROUND(AVERAGE(P134,R134),1)</f>
        <v>7.6</v>
      </c>
      <c r="T134" s="22">
        <f>IF('[1]Indicator Data'!AV135="No data","x",ROUND(IF('[1]Indicator Data'!AV135&gt;T$4,10,IF('[1]Indicator Data'!AV135&lt;T$3,0,10-(T$4-'[1]Indicator Data'!AV135)/(T$4-T$3)*10)),1))</f>
        <v>0.2</v>
      </c>
      <c r="U134" s="22">
        <f>IF('[1]Indicator Data'!AW135="No data","x",IF('[1]Indicator Data'!AW135=0,0,ROUND(IF('[1]Indicator Data'!AW135&gt;U$4,10,IF('[1]Indicator Data'!AW135&lt;U$3,0,10-(U$4-'[1]Indicator Data'!AW135)/(U$4-U$3)*10)),1)))</f>
        <v>0.7</v>
      </c>
      <c r="V134" s="22">
        <f t="shared" ref="V134:V195" si="46">IF(AND(T134="x",U134="x"),"x",AVERAGE(T134,U134))</f>
        <v>0.44999999999999996</v>
      </c>
      <c r="W134" s="22">
        <f>IF('[1]Indicator Data'!AU135="No data","x",ROUND(IF('[1]Indicator Data'!AU135&gt;W$4,10,IF('[1]Indicator Data'!AU135&lt;W$3,0,10-(W$4-'[1]Indicator Data'!AU135)/(W$4-W$3)*10)),1))</f>
        <v>4.8</v>
      </c>
      <c r="X134" s="22">
        <f>IF('[1]Indicator Data'!AX135="No data","x",ROUND(IF('[1]Indicator Data'!AX135&gt;X$4,10,IF('[1]Indicator Data'!AX135&lt;X$3,0,10-(X$4-'[1]Indicator Data'!AX135)/(X$4-X$3)*10)),1))</f>
        <v>0.1</v>
      </c>
      <c r="Y134" s="27">
        <f>IF('[1]Indicator Data'!AY135="No data","x",IF(('[1]Indicator Data'!AY135/'[1]Indicator Data'!CA135)&gt;1,1,IF('[1]Indicator Data'!AY135&gt;'[1]Indicator Data'!AY135,1,'[1]Indicator Data'!AY135/'[1]Indicator Data'!CA135)))</f>
        <v>0.11423868762560163</v>
      </c>
      <c r="Z134" s="22">
        <f t="shared" si="35"/>
        <v>1.3</v>
      </c>
      <c r="AA134" s="23">
        <f t="shared" si="36"/>
        <v>1.7</v>
      </c>
      <c r="AB134" s="22">
        <f>IF('[1]Indicator Data'!AS135="No data","x",ROUND(IF('[1]Indicator Data'!AS135&gt;AB$4,10,IF('[1]Indicator Data'!AS135&lt;AB$3,0,10-(AB$4-'[1]Indicator Data'!AS135)/(AB$4-AB$3)*10)),1))</f>
        <v>5.2</v>
      </c>
      <c r="AC134" s="22">
        <f>IF('[1]Indicator Data'!AT135="No data","x",ROUND(IF('[1]Indicator Data'!AT135&gt;AC$4,10,IF('[1]Indicator Data'!AT135&lt;AC$3,0,10-(AC$4-'[1]Indicator Data'!AT135)/(AC$4-AC$3)*10)),1))</f>
        <v>5.0999999999999996</v>
      </c>
      <c r="AD134" s="23">
        <f t="shared" ref="AD134:AD195" si="47">IF(AND(AB134="x",AC134="x"),"x",ROUND(AVERAGE(AC134,AB134),1))</f>
        <v>5.2</v>
      </c>
      <c r="AE134" s="26">
        <f>('[1]Indicator Data'!BD135+'[1]Indicator Data'!BC135*0.5+'[1]Indicator Data'!BB135*0.25)/1000</f>
        <v>2496.9504999999999</v>
      </c>
      <c r="AF134" s="29">
        <f>AE134*1000/'[1]Indicator Data'!CA135</f>
        <v>1.1303925712115375E-2</v>
      </c>
      <c r="AG134" s="23">
        <f t="shared" si="37"/>
        <v>1.1000000000000001</v>
      </c>
      <c r="AH134" s="22">
        <f>IF('[1]Indicator Data'!BH135="No data","x",ROUND(IF('[1]Indicator Data'!BH135&lt;$AH$3,10,IF('[1]Indicator Data'!BH135&gt;$AH$4,0,($AH$4-'[1]Indicator Data'!BH135)/($AH$4-$AH$3)*10)),1))</f>
        <v>5.2</v>
      </c>
      <c r="AI134" s="22">
        <f>IF('[1]Indicator Data'!BI135="No data","x",ROUND(IF('[1]Indicator Data'!BI135&gt;$AI$4,10,IF('[1]Indicator Data'!BI135&lt;$AI$3,0,10-($AI$4-'[1]Indicator Data'!BI135)/($AI$4-$AI$3)*10)),1))</f>
        <v>2.6</v>
      </c>
      <c r="AJ134" s="23">
        <f t="shared" si="38"/>
        <v>3.9</v>
      </c>
      <c r="AK134" s="28">
        <f t="shared" si="39"/>
        <v>3.2</v>
      </c>
      <c r="AL134" s="30">
        <f t="shared" si="40"/>
        <v>5.8</v>
      </c>
    </row>
    <row r="135" spans="1:38" s="19" customFormat="1" x14ac:dyDescent="0.3">
      <c r="A135" s="20" t="str">
        <f>'[1]Indicator Data'!A136</f>
        <v>Palau</v>
      </c>
      <c r="B135" s="21">
        <f>ROUND(IF('[1]Indicator Data'!AL136="No data",IF((0.1022*LN('[1]Indicator Data'!BZ136)-0.1711)&gt;B$4,0,IF((0.1022*LN('[1]Indicator Data'!BZ136)-0.1711)&lt;B$3,10,(B$4-(0.1022*LN('[1]Indicator Data'!BZ136)-0.1711))/(B$4-B$3)*10)),IF('[1]Indicator Data'!AL136&gt;B$4,0,IF('[1]Indicator Data'!AL136&lt;B$3,10,(B$4-'[1]Indicator Data'!AL136)/(B$4-B$3)*10))),1)</f>
        <v>1.5</v>
      </c>
      <c r="C135" s="22" t="str">
        <f>IF('[1]Indicator Data'!AM136="No data","x",ROUND((IF(LOG('[1]Indicator Data'!AM136*1000)&gt;C$4,10,IF(LOG('[1]Indicator Data'!AM136*1000)&lt;C$3,0,10-(C$4-LOG('[1]Indicator Data'!AM136*1000))/(C$4-C$3)*10))),1))</f>
        <v>x</v>
      </c>
      <c r="D135" s="23">
        <f t="shared" si="41"/>
        <v>1.5</v>
      </c>
      <c r="E135" s="22" t="str">
        <f>IF('[1]Indicator Data'!AZ136="No data","x",ROUND(IF('[1]Indicator Data'!AZ136&gt;E$4,10,IF('[1]Indicator Data'!AZ136&lt;E$3,0,10-(E$4-'[1]Indicator Data'!AZ136)/(E$4-E$3)*10)),1))</f>
        <v>x</v>
      </c>
      <c r="F135" s="22" t="str">
        <f>IF('[1]Indicator Data'!BA136="No data","x",ROUND(IF('[1]Indicator Data'!BA136&gt;F$4,10,IF('[1]Indicator Data'!BA136&lt;F$3,0,10-(F$4-'[1]Indicator Data'!BA136)/(F$4-F$3)*10)),1))</f>
        <v>x</v>
      </c>
      <c r="G135" s="23" t="str">
        <f t="shared" si="42"/>
        <v>x</v>
      </c>
      <c r="H135" s="24">
        <f>SUM(IF('[1]Indicator Data'!AN136=0,0,'[1]Indicator Data'!AN136),SUM('[1]Indicator Data'!AO136:AP136))</f>
        <v>111.15644500000001</v>
      </c>
      <c r="I135" s="24">
        <f>H135/'[1]Indicator Data'!CA136*1000000</f>
        <v>6143.9556157417646</v>
      </c>
      <c r="J135" s="22">
        <f t="shared" si="32"/>
        <v>10</v>
      </c>
      <c r="K135" s="22">
        <f>IF('[1]Indicator Data'!AQ136="No data","x",ROUND(IF('[1]Indicator Data'!AQ136&gt;K$4,10,IF('[1]Indicator Data'!AQ136&lt;K$3,0,10-(K$4-'[1]Indicator Data'!AQ136)/(K$4-K$3)*10)),1))</f>
        <v>5.8</v>
      </c>
      <c r="L135" s="22">
        <f>IF('[1]Indicator Data'!AR136="No data","x",IF('[1]Indicator Data'!AR136=0,0,ROUND(IF('[1]Indicator Data'!AR136&gt;L$4,10,IF('[1]Indicator Data'!AR136&lt;L$3,0,10-(L$4-'[1]Indicator Data'!AR136)/(L$4-L$3)*10)),1)))</f>
        <v>0.3</v>
      </c>
      <c r="M135" s="23">
        <f t="shared" si="43"/>
        <v>5.4</v>
      </c>
      <c r="N135" s="25">
        <f t="shared" si="44"/>
        <v>2.8</v>
      </c>
      <c r="O135" s="26">
        <f>IF(AND('[1]Indicator Data'!BE136="No data",'[1]Indicator Data'!BF136="No data"),0,SUM('[1]Indicator Data'!BE136:BG136)/1000)</f>
        <v>0</v>
      </c>
      <c r="P135" s="22">
        <f t="shared" si="33"/>
        <v>0</v>
      </c>
      <c r="Q135" s="27">
        <f>O135*1000/'[1]Indicator Data'!CA136</f>
        <v>0</v>
      </c>
      <c r="R135" s="22">
        <f t="shared" si="34"/>
        <v>0</v>
      </c>
      <c r="S135" s="28">
        <f t="shared" si="45"/>
        <v>0</v>
      </c>
      <c r="T135" s="22" t="str">
        <f>IF('[1]Indicator Data'!AV136="No data","x",ROUND(IF('[1]Indicator Data'!AV136&gt;T$4,10,IF('[1]Indicator Data'!AV136&lt;T$3,0,10-(T$4-'[1]Indicator Data'!AV136)/(T$4-T$3)*10)),1))</f>
        <v>x</v>
      </c>
      <c r="U135" s="22" t="str">
        <f>IF('[1]Indicator Data'!AW136="No data","x",IF('[1]Indicator Data'!AW136=0,0,ROUND(IF('[1]Indicator Data'!AW136&gt;U$4,10,IF('[1]Indicator Data'!AW136&lt;U$3,0,10-(U$4-'[1]Indicator Data'!AW136)/(U$4-U$3)*10)),1)))</f>
        <v>x</v>
      </c>
      <c r="V135" s="22" t="str">
        <f t="shared" si="46"/>
        <v>x</v>
      </c>
      <c r="W135" s="22">
        <f>IF('[1]Indicator Data'!AU136="No data","x",ROUND(IF('[1]Indicator Data'!AU136&gt;W$4,10,IF('[1]Indicator Data'!AU136&lt;W$3,0,10-(W$4-'[1]Indicator Data'!AU136)/(W$4-W$3)*10)),1))</f>
        <v>0.7</v>
      </c>
      <c r="X135" s="22" t="str">
        <f>IF('[1]Indicator Data'!AX136="No data","x",ROUND(IF('[1]Indicator Data'!AX136&gt;X$4,10,IF('[1]Indicator Data'!AX136&lt;X$3,0,10-(X$4-'[1]Indicator Data'!AX136)/(X$4-X$3)*10)),1))</f>
        <v>x</v>
      </c>
      <c r="Y135" s="27">
        <f>IF('[1]Indicator Data'!AY136="No data","x",IF(('[1]Indicator Data'!AY136/'[1]Indicator Data'!CA136)&gt;1,1,IF('[1]Indicator Data'!AY136&gt;'[1]Indicator Data'!AY136,1,'[1]Indicator Data'!AY136/'[1]Indicator Data'!CA136)))</f>
        <v>1.6581914658412558E-4</v>
      </c>
      <c r="Z135" s="22">
        <f t="shared" si="35"/>
        <v>0</v>
      </c>
      <c r="AA135" s="23">
        <f t="shared" si="36"/>
        <v>0.4</v>
      </c>
      <c r="AB135" s="22">
        <f>IF('[1]Indicator Data'!AS136="No data","x",ROUND(IF('[1]Indicator Data'!AS136&gt;AB$4,10,IF('[1]Indicator Data'!AS136&lt;AB$3,0,10-(AB$4-'[1]Indicator Data'!AS136)/(AB$4-AB$3)*10)),1))</f>
        <v>1.3</v>
      </c>
      <c r="AC135" s="22" t="str">
        <f>IF('[1]Indicator Data'!AT136="No data","x",ROUND(IF('[1]Indicator Data'!AT136&gt;AC$4,10,IF('[1]Indicator Data'!AT136&lt;AC$3,0,10-(AC$4-'[1]Indicator Data'!AT136)/(AC$4-AC$3)*10)),1))</f>
        <v>x</v>
      </c>
      <c r="AD135" s="23">
        <f t="shared" si="47"/>
        <v>1.3</v>
      </c>
      <c r="AE135" s="26">
        <f>('[1]Indicator Data'!BD136+'[1]Indicator Data'!BC136*0.5+'[1]Indicator Data'!BB136*0.25)/1000</f>
        <v>7.2880000000000003</v>
      </c>
      <c r="AF135" s="29">
        <f>AE135*1000/'[1]Indicator Data'!CA136</f>
        <v>0.4028299801017024</v>
      </c>
      <c r="AG135" s="23">
        <f t="shared" si="37"/>
        <v>10</v>
      </c>
      <c r="AH135" s="22">
        <f>IF('[1]Indicator Data'!BH136="No data","x",ROUND(IF('[1]Indicator Data'!BH136&lt;$AH$3,10,IF('[1]Indicator Data'!BH136&gt;$AH$4,0,($AH$4-'[1]Indicator Data'!BH136)/($AH$4-$AH$3)*10)),1))</f>
        <v>10</v>
      </c>
      <c r="AI135" s="22">
        <f>IF('[1]Indicator Data'!BI136="No data","x",ROUND(IF('[1]Indicator Data'!BI136&gt;$AI$4,10,IF('[1]Indicator Data'!BI136&lt;$AI$3,0,10-($AI$4-'[1]Indicator Data'!BI136)/($AI$4-$AI$3)*10)),1))</f>
        <v>0</v>
      </c>
      <c r="AJ135" s="23">
        <f t="shared" si="38"/>
        <v>5</v>
      </c>
      <c r="AK135" s="28">
        <f t="shared" si="39"/>
        <v>5.9</v>
      </c>
      <c r="AL135" s="30">
        <f t="shared" si="40"/>
        <v>3.5</v>
      </c>
    </row>
    <row r="136" spans="1:38" s="19" customFormat="1" x14ac:dyDescent="0.3">
      <c r="A136" s="20" t="str">
        <f>'[1]Indicator Data'!A137</f>
        <v>Palestine</v>
      </c>
      <c r="B136" s="21">
        <f>ROUND(IF('[1]Indicator Data'!AL137="No data",IF((0.1022*LN('[1]Indicator Data'!BZ137)-0.1711)&gt;B$4,0,IF((0.1022*LN('[1]Indicator Data'!BZ137)-0.1711)&lt;B$3,10,(B$4-(0.1022*LN('[1]Indicator Data'!BZ137)-0.1711))/(B$4-B$3)*10)),IF('[1]Indicator Data'!AL137&gt;B$4,0,IF('[1]Indicator Data'!AL137&lt;B$3,10,(B$4-'[1]Indicator Data'!AL137)/(B$4-B$3)*10))),1)</f>
        <v>3.8</v>
      </c>
      <c r="C136" s="22">
        <f>IF('[1]Indicator Data'!AM137="No data","x",ROUND((IF(LOG('[1]Indicator Data'!AM137*1000)&gt;C$4,10,IF(LOG('[1]Indicator Data'!AM137*1000)&lt;C$3,0,10-(C$4-LOG('[1]Indicator Data'!AM137*1000))/(C$4-C$3)*10))),1))</f>
        <v>2.1</v>
      </c>
      <c r="D136" s="23">
        <f t="shared" si="41"/>
        <v>3</v>
      </c>
      <c r="E136" s="22" t="str">
        <f>IF('[1]Indicator Data'!AZ137="No data","x",ROUND(IF('[1]Indicator Data'!AZ137&gt;E$4,10,IF('[1]Indicator Data'!AZ137&lt;E$3,0,10-(E$4-'[1]Indicator Data'!AZ137)/(E$4-E$3)*10)),1))</f>
        <v>x</v>
      </c>
      <c r="F136" s="22">
        <f>IF('[1]Indicator Data'!BA137="No data","x",ROUND(IF('[1]Indicator Data'!BA137&gt;F$4,10,IF('[1]Indicator Data'!BA137&lt;F$3,0,10-(F$4-'[1]Indicator Data'!BA137)/(F$4-F$3)*10)),1))</f>
        <v>2.2000000000000002</v>
      </c>
      <c r="G136" s="23">
        <f t="shared" si="42"/>
        <v>2.2000000000000002</v>
      </c>
      <c r="H136" s="24">
        <f>SUM(IF('[1]Indicator Data'!AN137=0,0,'[1]Indicator Data'!AN137),SUM('[1]Indicator Data'!AO137:AP137))</f>
        <v>3185.5883650000001</v>
      </c>
      <c r="I136" s="24">
        <f>H136/'[1]Indicator Data'!CA137*1000000</f>
        <v>624.45179240430502</v>
      </c>
      <c r="J136" s="22">
        <f t="shared" si="32"/>
        <v>10</v>
      </c>
      <c r="K136" s="22">
        <f>IF('[1]Indicator Data'!AQ137="No data","x",ROUND(IF('[1]Indicator Data'!AQ137&gt;K$4,10,IF('[1]Indicator Data'!AQ137&lt;K$3,0,10-(K$4-'[1]Indicator Data'!AQ137)/(K$4-K$3)*10)),1))</f>
        <v>7.4</v>
      </c>
      <c r="L136" s="22">
        <f>IF('[1]Indicator Data'!AR137="No data","x",IF('[1]Indicator Data'!AR137=0,0,ROUND(IF('[1]Indicator Data'!AR137&gt;L$4,10,IF('[1]Indicator Data'!AR137&lt;L$3,0,10-(L$4-'[1]Indicator Data'!AR137)/(L$4-L$3)*10)),1)))</f>
        <v>5.7</v>
      </c>
      <c r="M136" s="23">
        <f t="shared" si="43"/>
        <v>7.7</v>
      </c>
      <c r="N136" s="25">
        <f t="shared" si="44"/>
        <v>4</v>
      </c>
      <c r="O136" s="26">
        <f>IF(AND('[1]Indicator Data'!BE137="No data",'[1]Indicator Data'!BF137="No data"),0,SUM('[1]Indicator Data'!BE137:BG137)/1000)</f>
        <v>2479.2550000000001</v>
      </c>
      <c r="P136" s="22">
        <f t="shared" si="33"/>
        <v>10</v>
      </c>
      <c r="Q136" s="27">
        <f>O136*1000/'[1]Indicator Data'!CA137</f>
        <v>0.4859934967075808</v>
      </c>
      <c r="R136" s="22">
        <f t="shared" si="34"/>
        <v>10</v>
      </c>
      <c r="S136" s="28">
        <f t="shared" si="45"/>
        <v>10</v>
      </c>
      <c r="T136" s="22" t="str">
        <f>IF('[1]Indicator Data'!AV137="No data","x",ROUND(IF('[1]Indicator Data'!AV137&gt;T$4,10,IF('[1]Indicator Data'!AV137&lt;T$3,0,10-(T$4-'[1]Indicator Data'!AV137)/(T$4-T$3)*10)),1))</f>
        <v>x</v>
      </c>
      <c r="U136" s="22" t="str">
        <f>IF('[1]Indicator Data'!AW137="No data","x",IF('[1]Indicator Data'!AW137=0,0,ROUND(IF('[1]Indicator Data'!AW137&gt;U$4,10,IF('[1]Indicator Data'!AW137&lt;U$3,0,10-(U$4-'[1]Indicator Data'!AW137)/(U$4-U$3)*10)),1)))</f>
        <v>x</v>
      </c>
      <c r="V136" s="22" t="str">
        <f t="shared" si="46"/>
        <v>x</v>
      </c>
      <c r="W136" s="22">
        <f>IF('[1]Indicator Data'!AU137="No data","x",ROUND(IF('[1]Indicator Data'!AU137&gt;W$4,10,IF('[1]Indicator Data'!AU137&lt;W$3,0,10-(W$4-'[1]Indicator Data'!AU137)/(W$4-W$3)*10)),1))</f>
        <v>0</v>
      </c>
      <c r="X136" s="22" t="str">
        <f>IF('[1]Indicator Data'!AX137="No data","x",ROUND(IF('[1]Indicator Data'!AX137&gt;X$4,10,IF('[1]Indicator Data'!AX137&lt;X$3,0,10-(X$4-'[1]Indicator Data'!AX137)/(X$4-X$3)*10)),1))</f>
        <v>x</v>
      </c>
      <c r="Y136" s="27">
        <f>IF('[1]Indicator Data'!AY137="No data","x",IF(('[1]Indicator Data'!AY137/'[1]Indicator Data'!CA137)&gt;1,1,IF('[1]Indicator Data'!AY137&gt;'[1]Indicator Data'!AY137,1,'[1]Indicator Data'!AY137/'[1]Indicator Data'!CA137)))</f>
        <v>0</v>
      </c>
      <c r="Z136" s="22">
        <f t="shared" si="35"/>
        <v>0</v>
      </c>
      <c r="AA136" s="23">
        <f t="shared" si="36"/>
        <v>0</v>
      </c>
      <c r="AB136" s="22">
        <f>IF('[1]Indicator Data'!AS137="No data","x",ROUND(IF('[1]Indicator Data'!AS137&gt;AB$4,10,IF('[1]Indicator Data'!AS137&lt;AB$3,0,10-(AB$4-'[1]Indicator Data'!AS137)/(AB$4-AB$3)*10)),1))</f>
        <v>1.5</v>
      </c>
      <c r="AC136" s="22">
        <f>IF('[1]Indicator Data'!AT137="No data","x",ROUND(IF('[1]Indicator Data'!AT137&gt;AC$4,10,IF('[1]Indicator Data'!AT137&lt;AC$3,0,10-(AC$4-'[1]Indicator Data'!AT137)/(AC$4-AC$3)*10)),1))</f>
        <v>0.3</v>
      </c>
      <c r="AD136" s="23">
        <f t="shared" si="47"/>
        <v>0.9</v>
      </c>
      <c r="AE136" s="26">
        <f>('[1]Indicator Data'!BD137+'[1]Indicator Data'!BC137*0.5+'[1]Indicator Data'!BB137*0.25)/1000</f>
        <v>15</v>
      </c>
      <c r="AF136" s="29">
        <f>AE136*1000/'[1]Indicator Data'!CA137</f>
        <v>2.9403600882578484E-3</v>
      </c>
      <c r="AG136" s="23">
        <f t="shared" si="37"/>
        <v>0.3</v>
      </c>
      <c r="AH136" s="22">
        <f>IF('[1]Indicator Data'!BH137="No data","x",ROUND(IF('[1]Indicator Data'!BH137&lt;$AH$3,10,IF('[1]Indicator Data'!BH137&gt;$AH$4,0,($AH$4-'[1]Indicator Data'!BH137)/($AH$4-$AH$3)*10)),1))</f>
        <v>3.5</v>
      </c>
      <c r="AI136" s="22">
        <f>IF('[1]Indicator Data'!BI137="No data","x",ROUND(IF('[1]Indicator Data'!BI137&gt;$AI$4,10,IF('[1]Indicator Data'!BI137&lt;$AI$3,0,10-($AI$4-'[1]Indicator Data'!BI137)/($AI$4-$AI$3)*10)),1))</f>
        <v>3.2</v>
      </c>
      <c r="AJ136" s="23">
        <f t="shared" si="38"/>
        <v>3.4</v>
      </c>
      <c r="AK136" s="28">
        <f t="shared" si="39"/>
        <v>1.2</v>
      </c>
      <c r="AL136" s="30">
        <f t="shared" si="40"/>
        <v>7.8</v>
      </c>
    </row>
    <row r="137" spans="1:38" s="19" customFormat="1" x14ac:dyDescent="0.3">
      <c r="A137" s="20" t="str">
        <f>'[1]Indicator Data'!A138</f>
        <v>Panama</v>
      </c>
      <c r="B137" s="21">
        <f>ROUND(IF('[1]Indicator Data'!AL138="No data",IF((0.1022*LN('[1]Indicator Data'!BZ138)-0.1711)&gt;B$4,0,IF((0.1022*LN('[1]Indicator Data'!BZ138)-0.1711)&lt;B$3,10,(B$4-(0.1022*LN('[1]Indicator Data'!BZ138)-0.1711))/(B$4-B$3)*10)),IF('[1]Indicator Data'!AL138&gt;B$4,0,IF('[1]Indicator Data'!AL138&lt;B$3,10,(B$4-'[1]Indicator Data'!AL138)/(B$4-B$3)*10))),1)</f>
        <v>1.7</v>
      </c>
      <c r="C137" s="22" t="str">
        <f>IF('[1]Indicator Data'!AM138="No data","x",ROUND((IF(LOG('[1]Indicator Data'!AM138*1000)&gt;C$4,10,IF(LOG('[1]Indicator Data'!AM138*1000)&lt;C$3,0,10-(C$4-LOG('[1]Indicator Data'!AM138*1000))/(C$4-C$3)*10))),1))</f>
        <v>x</v>
      </c>
      <c r="D137" s="23">
        <f t="shared" si="41"/>
        <v>1.7</v>
      </c>
      <c r="E137" s="22">
        <f>IF('[1]Indicator Data'!AZ138="No data","x",ROUND(IF('[1]Indicator Data'!AZ138&gt;E$4,10,IF('[1]Indicator Data'!AZ138&lt;E$3,0,10-(E$4-'[1]Indicator Data'!AZ138)/(E$4-E$3)*10)),1))</f>
        <v>5.4</v>
      </c>
      <c r="F137" s="22">
        <f>IF('[1]Indicator Data'!BA138="No data","x",ROUND(IF('[1]Indicator Data'!BA138&gt;F$4,10,IF('[1]Indicator Data'!BA138&lt;F$3,0,10-(F$4-'[1]Indicator Data'!BA138)/(F$4-F$3)*10)),1))</f>
        <v>6.2</v>
      </c>
      <c r="G137" s="23">
        <f t="shared" si="42"/>
        <v>5.8</v>
      </c>
      <c r="H137" s="24">
        <f>SUM(IF('[1]Indicator Data'!AN138=0,0,'[1]Indicator Data'!AN138),SUM('[1]Indicator Data'!AO138:AP138))</f>
        <v>89.444457999999997</v>
      </c>
      <c r="I137" s="24">
        <f>H137/'[1]Indicator Data'!CA138*1000000</f>
        <v>20.729841789871436</v>
      </c>
      <c r="J137" s="22">
        <f t="shared" si="32"/>
        <v>0.4</v>
      </c>
      <c r="K137" s="22">
        <f>IF('[1]Indicator Data'!AQ138="No data","x",ROUND(IF('[1]Indicator Data'!AQ138&gt;K$4,10,IF('[1]Indicator Data'!AQ138&lt;K$3,0,10-(K$4-'[1]Indicator Data'!AQ138)/(K$4-K$3)*10)),1))</f>
        <v>0.1</v>
      </c>
      <c r="L137" s="22">
        <f>IF('[1]Indicator Data'!AR138="No data","x",IF('[1]Indicator Data'!AR138=0,0,ROUND(IF('[1]Indicator Data'!AR138&gt;L$4,10,IF('[1]Indicator Data'!AR138&lt;L$3,0,10-(L$4-'[1]Indicator Data'!AR138)/(L$4-L$3)*10)),1)))</f>
        <v>0.3</v>
      </c>
      <c r="M137" s="23">
        <f t="shared" si="43"/>
        <v>0.3</v>
      </c>
      <c r="N137" s="25">
        <f t="shared" si="44"/>
        <v>2.4</v>
      </c>
      <c r="O137" s="26">
        <f>IF(AND('[1]Indicator Data'!BE138="No data",'[1]Indicator Data'!BF138="No data"),0,SUM('[1]Indicator Data'!BE138:BG138)/1000)</f>
        <v>134.58099999999999</v>
      </c>
      <c r="P137" s="22">
        <f t="shared" si="33"/>
        <v>7.1</v>
      </c>
      <c r="Q137" s="27">
        <f>O137*1000/'[1]Indicator Data'!CA138</f>
        <v>3.1190784765252732E-2</v>
      </c>
      <c r="R137" s="22">
        <f t="shared" si="34"/>
        <v>7.5</v>
      </c>
      <c r="S137" s="28">
        <f t="shared" si="45"/>
        <v>7.3</v>
      </c>
      <c r="T137" s="22" t="str">
        <f>IF('[1]Indicator Data'!AV138="No data","x",ROUND(IF('[1]Indicator Data'!AV138&gt;T$4,10,IF('[1]Indicator Data'!AV138&lt;T$3,0,10-(T$4-'[1]Indicator Data'!AV138)/(T$4-T$3)*10)),1))</f>
        <v>x</v>
      </c>
      <c r="U137" s="22" t="str">
        <f>IF('[1]Indicator Data'!AW138="No data","x",IF('[1]Indicator Data'!AW138=0,0,ROUND(IF('[1]Indicator Data'!AW138&gt;U$4,10,IF('[1]Indicator Data'!AW138&lt;U$3,0,10-(U$4-'[1]Indicator Data'!AW138)/(U$4-U$3)*10)),1)))</f>
        <v>x</v>
      </c>
      <c r="V137" s="22" t="str">
        <f t="shared" si="46"/>
        <v>x</v>
      </c>
      <c r="W137" s="22">
        <f>IF('[1]Indicator Data'!AU138="No data","x",ROUND(IF('[1]Indicator Data'!AU138&gt;W$4,10,IF('[1]Indicator Data'!AU138&lt;W$3,0,10-(W$4-'[1]Indicator Data'!AU138)/(W$4-W$3)*10)),1))</f>
        <v>0.7</v>
      </c>
      <c r="X137" s="22">
        <f>IF('[1]Indicator Data'!AX138="No data","x",ROUND(IF('[1]Indicator Data'!AX138&gt;X$4,10,IF('[1]Indicator Data'!AX138&lt;X$3,0,10-(X$4-'[1]Indicator Data'!AX138)/(X$4-X$3)*10)),1))</f>
        <v>0</v>
      </c>
      <c r="Y137" s="27">
        <f>IF('[1]Indicator Data'!AY138="No data","x",IF(('[1]Indicator Data'!AY138/'[1]Indicator Data'!CA138)&gt;1,1,IF('[1]Indicator Data'!AY138&gt;'[1]Indicator Data'!AY138,1,'[1]Indicator Data'!AY138/'[1]Indicator Data'!CA138)))</f>
        <v>1.1860429112295262E-2</v>
      </c>
      <c r="Z137" s="22">
        <f t="shared" si="35"/>
        <v>0.1</v>
      </c>
      <c r="AA137" s="23">
        <f t="shared" si="36"/>
        <v>0.3</v>
      </c>
      <c r="AB137" s="22">
        <f>IF('[1]Indicator Data'!AS138="No data","x",ROUND(IF('[1]Indicator Data'!AS138&gt;AB$4,10,IF('[1]Indicator Data'!AS138&lt;AB$3,0,10-(AB$4-'[1]Indicator Data'!AS138)/(AB$4-AB$3)*10)),1))</f>
        <v>1.1000000000000001</v>
      </c>
      <c r="AC137" s="22" t="str">
        <f>IF('[1]Indicator Data'!AT138="No data","x",ROUND(IF('[1]Indicator Data'!AT138&gt;AC$4,10,IF('[1]Indicator Data'!AT138&lt;AC$3,0,10-(AC$4-'[1]Indicator Data'!AT138)/(AC$4-AC$3)*10)),1))</f>
        <v>x</v>
      </c>
      <c r="AD137" s="23">
        <f t="shared" si="47"/>
        <v>1.1000000000000001</v>
      </c>
      <c r="AE137" s="26">
        <f>('[1]Indicator Data'!BD138+'[1]Indicator Data'!BC138*0.5+'[1]Indicator Data'!BB138*0.25)/1000</f>
        <v>32.765000000000001</v>
      </c>
      <c r="AF137" s="29">
        <f>AE137*1000/'[1]Indicator Data'!CA138</f>
        <v>7.593687540094856E-3</v>
      </c>
      <c r="AG137" s="23">
        <f t="shared" si="37"/>
        <v>0.8</v>
      </c>
      <c r="AH137" s="22">
        <f>IF('[1]Indicator Data'!BH138="No data","x",ROUND(IF('[1]Indicator Data'!BH138&lt;$AH$3,10,IF('[1]Indicator Data'!BH138&gt;$AH$4,0,($AH$4-'[1]Indicator Data'!BH138)/($AH$4-$AH$3)*10)),1))</f>
        <v>3.5</v>
      </c>
      <c r="AI137" s="22">
        <f>IF('[1]Indicator Data'!BI138="No data","x",ROUND(IF('[1]Indicator Data'!BI138&gt;$AI$4,10,IF('[1]Indicator Data'!BI138&lt;$AI$3,0,10-($AI$4-'[1]Indicator Data'!BI138)/($AI$4-$AI$3)*10)),1))</f>
        <v>0.8</v>
      </c>
      <c r="AJ137" s="23">
        <f t="shared" si="38"/>
        <v>2.2000000000000002</v>
      </c>
      <c r="AK137" s="28">
        <f t="shared" si="39"/>
        <v>1.1000000000000001</v>
      </c>
      <c r="AL137" s="30">
        <f t="shared" si="40"/>
        <v>4.9000000000000004</v>
      </c>
    </row>
    <row r="138" spans="1:38" s="19" customFormat="1" x14ac:dyDescent="0.3">
      <c r="A138" s="20" t="str">
        <f>'[1]Indicator Data'!A139</f>
        <v>Papua New Guinea</v>
      </c>
      <c r="B138" s="21">
        <f>ROUND(IF('[1]Indicator Data'!AL139="No data",IF((0.1022*LN('[1]Indicator Data'!BZ139)-0.1711)&gt;B$4,0,IF((0.1022*LN('[1]Indicator Data'!BZ139)-0.1711)&lt;B$3,10,(B$4-(0.1022*LN('[1]Indicator Data'!BZ139)-0.1711))/(B$4-B$3)*10)),IF('[1]Indicator Data'!AL139&gt;B$4,0,IF('[1]Indicator Data'!AL139&lt;B$3,10,(B$4-'[1]Indicator Data'!AL139)/(B$4-B$3)*10))),1)</f>
        <v>6.9</v>
      </c>
      <c r="C138" s="22">
        <f>IF('[1]Indicator Data'!AM139="No data","x",ROUND((IF(LOG('[1]Indicator Data'!AM139*1000)&gt;C$4,10,IF(LOG('[1]Indicator Data'!AM139*1000)&lt;C$3,0,10-(C$4-LOG('[1]Indicator Data'!AM139*1000))/(C$4-C$3)*10))),1))</f>
        <v>9</v>
      </c>
      <c r="D138" s="23">
        <f t="shared" si="41"/>
        <v>8.1</v>
      </c>
      <c r="E138" s="22">
        <f>IF('[1]Indicator Data'!AZ139="No data","x",ROUND(IF('[1]Indicator Data'!AZ139&gt;E$4,10,IF('[1]Indicator Data'!AZ139&lt;E$3,0,10-(E$4-'[1]Indicator Data'!AZ139)/(E$4-E$3)*10)),1))</f>
        <v>9.6999999999999993</v>
      </c>
      <c r="F138" s="22">
        <f>IF('[1]Indicator Data'!BA139="No data","x",ROUND(IF('[1]Indicator Data'!BA139&gt;F$4,10,IF('[1]Indicator Data'!BA139&lt;F$3,0,10-(F$4-'[1]Indicator Data'!BA139)/(F$4-F$3)*10)),1))</f>
        <v>4.2</v>
      </c>
      <c r="G138" s="23">
        <f t="shared" si="42"/>
        <v>7</v>
      </c>
      <c r="H138" s="24">
        <f>SUM(IF('[1]Indicator Data'!AN139=0,0,'[1]Indicator Data'!AN139),SUM('[1]Indicator Data'!AO139:AP139))</f>
        <v>1048.6943879999999</v>
      </c>
      <c r="I138" s="24">
        <f>H138/'[1]Indicator Data'!CA139*1000000</f>
        <v>117.21149248795157</v>
      </c>
      <c r="J138" s="22">
        <f t="shared" si="32"/>
        <v>2.2999999999999998</v>
      </c>
      <c r="K138" s="22">
        <f>IF('[1]Indicator Data'!AQ139="No data","x",ROUND(IF('[1]Indicator Data'!AQ139&gt;K$4,10,IF('[1]Indicator Data'!AQ139&lt;K$3,0,10-(K$4-'[1]Indicator Data'!AQ139)/(K$4-K$3)*10)),1))</f>
        <v>1.9</v>
      </c>
      <c r="L138" s="22">
        <f>IF('[1]Indicator Data'!AR139="No data","x",IF('[1]Indicator Data'!AR139=0,0,ROUND(IF('[1]Indicator Data'!AR139&gt;L$4,10,IF('[1]Indicator Data'!AR139&lt;L$3,0,10-(L$4-'[1]Indicator Data'!AR139)/(L$4-L$3)*10)),1)))</f>
        <v>0</v>
      </c>
      <c r="M138" s="23">
        <f t="shared" si="43"/>
        <v>1.4</v>
      </c>
      <c r="N138" s="25">
        <f t="shared" si="44"/>
        <v>6.2</v>
      </c>
      <c r="O138" s="26">
        <f>IF(AND('[1]Indicator Data'!BE139="No data",'[1]Indicator Data'!BF139="No data"),0,SUM('[1]Indicator Data'!BE139:BG139)/1000)</f>
        <v>24.908999999999999</v>
      </c>
      <c r="P138" s="22">
        <f t="shared" si="33"/>
        <v>4.7</v>
      </c>
      <c r="Q138" s="27">
        <f>O138*1000/'[1]Indicator Data'!CA139</f>
        <v>2.7840532950219104E-3</v>
      </c>
      <c r="R138" s="22">
        <f t="shared" si="34"/>
        <v>4.0999999999999996</v>
      </c>
      <c r="S138" s="28">
        <f t="shared" si="45"/>
        <v>4.4000000000000004</v>
      </c>
      <c r="T138" s="22">
        <f>IF('[1]Indicator Data'!AV139="No data","x",ROUND(IF('[1]Indicator Data'!AV139&gt;T$4,10,IF('[1]Indicator Data'!AV139&lt;T$3,0,10-(T$4-'[1]Indicator Data'!AV139)/(T$4-T$3)*10)),1))</f>
        <v>1.8</v>
      </c>
      <c r="U138" s="22">
        <f>IF('[1]Indicator Data'!AW139="No data","x",IF('[1]Indicator Data'!AW139=0,0,ROUND(IF('[1]Indicator Data'!AW139&gt;U$4,10,IF('[1]Indicator Data'!AW139&lt;U$3,0,10-(U$4-'[1]Indicator Data'!AW139)/(U$4-U$3)*10)),1)))</f>
        <v>2</v>
      </c>
      <c r="V138" s="22">
        <f t="shared" si="46"/>
        <v>1.9</v>
      </c>
      <c r="W138" s="22">
        <f>IF('[1]Indicator Data'!AU139="No data","x",ROUND(IF('[1]Indicator Data'!AU139&gt;W$4,10,IF('[1]Indicator Data'!AU139&lt;W$3,0,10-(W$4-'[1]Indicator Data'!AU139)/(W$4-W$3)*10)),1))</f>
        <v>7.9</v>
      </c>
      <c r="X138" s="22">
        <f>IF('[1]Indicator Data'!AX139="No data","x",ROUND(IF('[1]Indicator Data'!AX139&gt;X$4,10,IF('[1]Indicator Data'!AX139&lt;X$3,0,10-(X$4-'[1]Indicator Data'!AX139)/(X$4-X$3)*10)),1))</f>
        <v>4.5999999999999996</v>
      </c>
      <c r="Y138" s="27">
        <f>IF('[1]Indicator Data'!AY139="No data","x",IF(('[1]Indicator Data'!AY139/'[1]Indicator Data'!CA139)&gt;1,1,IF('[1]Indicator Data'!AY139&gt;'[1]Indicator Data'!AY139,1,'[1]Indicator Data'!AY139/'[1]Indicator Data'!CA139)))</f>
        <v>0.78038067840859315</v>
      </c>
      <c r="Z138" s="22">
        <f t="shared" si="35"/>
        <v>8.6999999999999993</v>
      </c>
      <c r="AA138" s="23">
        <f t="shared" si="36"/>
        <v>5.8</v>
      </c>
      <c r="AB138" s="22">
        <f>IF('[1]Indicator Data'!AS139="No data","x",ROUND(IF('[1]Indicator Data'!AS139&gt;AB$4,10,IF('[1]Indicator Data'!AS139&lt;AB$3,0,10-(AB$4-'[1]Indicator Data'!AS139)/(AB$4-AB$3)*10)),1))</f>
        <v>3.4</v>
      </c>
      <c r="AC138" s="22">
        <f>IF('[1]Indicator Data'!AT139="No data","x",ROUND(IF('[1]Indicator Data'!AT139&gt;AC$4,10,IF('[1]Indicator Data'!AT139&lt;AC$3,0,10-(AC$4-'[1]Indicator Data'!AT139)/(AC$4-AC$3)*10)),1))</f>
        <v>6.2</v>
      </c>
      <c r="AD138" s="23">
        <f t="shared" si="47"/>
        <v>4.8</v>
      </c>
      <c r="AE138" s="26">
        <f>('[1]Indicator Data'!BD139+'[1]Indicator Data'!BC139*0.5+'[1]Indicator Data'!BB139*0.25)/1000</f>
        <v>34.700249999999997</v>
      </c>
      <c r="AF138" s="29">
        <f>AE138*1000/'[1]Indicator Data'!CA139</f>
        <v>3.878411230903852E-3</v>
      </c>
      <c r="AG138" s="23">
        <f t="shared" si="37"/>
        <v>0.4</v>
      </c>
      <c r="AH138" s="22">
        <f>IF('[1]Indicator Data'!BH139="No data","x",ROUND(IF('[1]Indicator Data'!BH139&lt;$AH$3,10,IF('[1]Indicator Data'!BH139&gt;$AH$4,0,($AH$4-'[1]Indicator Data'!BH139)/($AH$4-$AH$3)*10)),1))</f>
        <v>6.7</v>
      </c>
      <c r="AI138" s="22">
        <f>IF('[1]Indicator Data'!BI139="No data","x",ROUND(IF('[1]Indicator Data'!BI139&gt;$AI$4,10,IF('[1]Indicator Data'!BI139&lt;$AI$3,0,10-($AI$4-'[1]Indicator Data'!BI139)/($AI$4-$AI$3)*10)),1))</f>
        <v>6.5</v>
      </c>
      <c r="AJ138" s="23">
        <f t="shared" si="38"/>
        <v>6.6</v>
      </c>
      <c r="AK138" s="28">
        <f t="shared" si="39"/>
        <v>4.8</v>
      </c>
      <c r="AL138" s="30">
        <f t="shared" si="40"/>
        <v>4.5999999999999996</v>
      </c>
    </row>
    <row r="139" spans="1:38" s="19" customFormat="1" x14ac:dyDescent="0.3">
      <c r="A139" s="20" t="str">
        <f>'[1]Indicator Data'!A140</f>
        <v>Paraguay</v>
      </c>
      <c r="B139" s="21">
        <f>ROUND(IF('[1]Indicator Data'!AL140="No data",IF((0.1022*LN('[1]Indicator Data'!BZ140)-0.1711)&gt;B$4,0,IF((0.1022*LN('[1]Indicator Data'!BZ140)-0.1711)&lt;B$3,10,(B$4-(0.1022*LN('[1]Indicator Data'!BZ140)-0.1711))/(B$4-B$3)*10)),IF('[1]Indicator Data'!AL140&gt;B$4,0,IF('[1]Indicator Data'!AL140&lt;B$3,10,(B$4-'[1]Indicator Data'!AL140)/(B$4-B$3)*10))),1)</f>
        <v>3.4</v>
      </c>
      <c r="C139" s="22">
        <f>IF('[1]Indicator Data'!AM140="No data","x",ROUND((IF(LOG('[1]Indicator Data'!AM140*1000)&gt;C$4,10,IF(LOG('[1]Indicator Data'!AM140*1000)&lt;C$3,0,10-(C$4-LOG('[1]Indicator Data'!AM140*1000))/(C$4-C$3)*10))),1))</f>
        <v>4.7</v>
      </c>
      <c r="D139" s="23">
        <f t="shared" si="41"/>
        <v>4.0999999999999996</v>
      </c>
      <c r="E139" s="22">
        <f>IF('[1]Indicator Data'!AZ140="No data","x",ROUND(IF('[1]Indicator Data'!AZ140&gt;E$4,10,IF('[1]Indicator Data'!AZ140&lt;E$3,0,10-(E$4-'[1]Indicator Data'!AZ140)/(E$4-E$3)*10)),1))</f>
        <v>5.9</v>
      </c>
      <c r="F139" s="22">
        <f>IF('[1]Indicator Data'!BA140="No data","x",ROUND(IF('[1]Indicator Data'!BA140&gt;F$4,10,IF('[1]Indicator Data'!BA140&lt;F$3,0,10-(F$4-'[1]Indicator Data'!BA140)/(F$4-F$3)*10)),1))</f>
        <v>5.2</v>
      </c>
      <c r="G139" s="23">
        <f t="shared" si="42"/>
        <v>5.6</v>
      </c>
      <c r="H139" s="24">
        <f>SUM(IF('[1]Indicator Data'!AN140=0,0,'[1]Indicator Data'!AN140),SUM('[1]Indicator Data'!AO140:AP140))</f>
        <v>153.585139</v>
      </c>
      <c r="I139" s="24">
        <f>H139/'[1]Indicator Data'!CA140*1000000</f>
        <v>21.533051946504255</v>
      </c>
      <c r="J139" s="22">
        <f t="shared" si="32"/>
        <v>0.4</v>
      </c>
      <c r="K139" s="22">
        <f>IF('[1]Indicator Data'!AQ140="No data","x",ROUND(IF('[1]Indicator Data'!AQ140&gt;K$4,10,IF('[1]Indicator Data'!AQ140&lt;K$3,0,10-(K$4-'[1]Indicator Data'!AQ140)/(K$4-K$3)*10)),1))</f>
        <v>0.2</v>
      </c>
      <c r="L139" s="22">
        <f>IF('[1]Indicator Data'!AR140="No data","x",IF('[1]Indicator Data'!AR140=0,0,ROUND(IF('[1]Indicator Data'!AR140&gt;L$4,10,IF('[1]Indicator Data'!AR140&lt;L$3,0,10-(L$4-'[1]Indicator Data'!AR140)/(L$4-L$3)*10)),1)))</f>
        <v>0.6</v>
      </c>
      <c r="M139" s="23">
        <f t="shared" si="43"/>
        <v>0.4</v>
      </c>
      <c r="N139" s="25">
        <f t="shared" si="44"/>
        <v>3.6</v>
      </c>
      <c r="O139" s="26">
        <f>IF(AND('[1]Indicator Data'!BE140="No data",'[1]Indicator Data'!BF140="No data"),0,SUM('[1]Indicator Data'!BE140:BG140)/1000)</f>
        <v>6.032</v>
      </c>
      <c r="P139" s="22">
        <f t="shared" si="33"/>
        <v>2.6</v>
      </c>
      <c r="Q139" s="27">
        <f>O139*1000/'[1]Indicator Data'!CA140</f>
        <v>8.4570271698822155E-4</v>
      </c>
      <c r="R139" s="22">
        <f t="shared" si="34"/>
        <v>3.1</v>
      </c>
      <c r="S139" s="28">
        <f t="shared" si="45"/>
        <v>2.9</v>
      </c>
      <c r="T139" s="22">
        <f>IF('[1]Indicator Data'!AV140="No data","x",ROUND(IF('[1]Indicator Data'!AV140&gt;T$4,10,IF('[1]Indicator Data'!AV140&lt;T$3,0,10-(T$4-'[1]Indicator Data'!AV140)/(T$4-T$3)*10)),1))</f>
        <v>1</v>
      </c>
      <c r="U139" s="22">
        <f>IF('[1]Indicator Data'!AW140="No data","x",IF('[1]Indicator Data'!AW140=0,0,ROUND(IF('[1]Indicator Data'!AW140&gt;U$4,10,IF('[1]Indicator Data'!AW140&lt;U$3,0,10-(U$4-'[1]Indicator Data'!AW140)/(U$4-U$3)*10)),1)))</f>
        <v>0.9</v>
      </c>
      <c r="V139" s="22">
        <f t="shared" si="46"/>
        <v>0.95</v>
      </c>
      <c r="W139" s="22">
        <f>IF('[1]Indicator Data'!AU140="No data","x",ROUND(IF('[1]Indicator Data'!AU140&gt;W$4,10,IF('[1]Indicator Data'!AU140&lt;W$3,0,10-(W$4-'[1]Indicator Data'!AU140)/(W$4-W$3)*10)),1))</f>
        <v>0.8</v>
      </c>
      <c r="X139" s="22">
        <f>IF('[1]Indicator Data'!AX140="No data","x",ROUND(IF('[1]Indicator Data'!AX140&gt;X$4,10,IF('[1]Indicator Data'!AX140&lt;X$3,0,10-(X$4-'[1]Indicator Data'!AX140)/(X$4-X$3)*10)),1))</f>
        <v>0</v>
      </c>
      <c r="Y139" s="27">
        <f>IF('[1]Indicator Data'!AY140="No data","x",IF(('[1]Indicator Data'!AY140/'[1]Indicator Data'!CA140)&gt;1,1,IF('[1]Indicator Data'!AY140&gt;'[1]Indicator Data'!AY140,1,'[1]Indicator Data'!AY140/'[1]Indicator Data'!CA140)))</f>
        <v>0.27687734927157687</v>
      </c>
      <c r="Z139" s="22">
        <f t="shared" si="35"/>
        <v>3.1</v>
      </c>
      <c r="AA139" s="23">
        <f t="shared" si="36"/>
        <v>1.2</v>
      </c>
      <c r="AB139" s="22">
        <f>IF('[1]Indicator Data'!AS140="No data","x",ROUND(IF('[1]Indicator Data'!AS140&gt;AB$4,10,IF('[1]Indicator Data'!AS140&lt;AB$3,0,10-(AB$4-'[1]Indicator Data'!AS140)/(AB$4-AB$3)*10)),1))</f>
        <v>1.5</v>
      </c>
      <c r="AC139" s="22">
        <f>IF('[1]Indicator Data'!AT140="No data","x",ROUND(IF('[1]Indicator Data'!AT140&gt;AC$4,10,IF('[1]Indicator Data'!AT140&lt;AC$3,0,10-(AC$4-'[1]Indicator Data'!AT140)/(AC$4-AC$3)*10)),1))</f>
        <v>0.3</v>
      </c>
      <c r="AD139" s="23">
        <f t="shared" si="47"/>
        <v>0.9</v>
      </c>
      <c r="AE139" s="26">
        <f>('[1]Indicator Data'!BD140+'[1]Indicator Data'!BC140*0.5+'[1]Indicator Data'!BB140*0.25)/1000</f>
        <v>189.36275000000001</v>
      </c>
      <c r="AF139" s="29">
        <f>AE139*1000/'[1]Indicator Data'!CA140</f>
        <v>2.6549169789681921E-2</v>
      </c>
      <c r="AG139" s="23">
        <f t="shared" si="37"/>
        <v>2.7</v>
      </c>
      <c r="AH139" s="22">
        <f>IF('[1]Indicator Data'!BH140="No data","x",ROUND(IF('[1]Indicator Data'!BH140&lt;$AH$3,10,IF('[1]Indicator Data'!BH140&gt;$AH$4,0,($AH$4-'[1]Indicator Data'!BH140)/($AH$4-$AH$3)*10)),1))</f>
        <v>4.4000000000000004</v>
      </c>
      <c r="AI139" s="22">
        <f>IF('[1]Indicator Data'!BI140="No data","x",ROUND(IF('[1]Indicator Data'!BI140&gt;$AI$4,10,IF('[1]Indicator Data'!BI140&lt;$AI$3,0,10-($AI$4-'[1]Indicator Data'!BI140)/($AI$4-$AI$3)*10)),1))</f>
        <v>1.4</v>
      </c>
      <c r="AJ139" s="23">
        <f t="shared" si="38"/>
        <v>2.9</v>
      </c>
      <c r="AK139" s="28">
        <f t="shared" si="39"/>
        <v>2</v>
      </c>
      <c r="AL139" s="30">
        <f t="shared" si="40"/>
        <v>2.5</v>
      </c>
    </row>
    <row r="140" spans="1:38" s="19" customFormat="1" x14ac:dyDescent="0.3">
      <c r="A140" s="20" t="str">
        <f>'[1]Indicator Data'!A141</f>
        <v>Peru</v>
      </c>
      <c r="B140" s="21">
        <f>ROUND(IF('[1]Indicator Data'!AL141="No data",IF((0.1022*LN('[1]Indicator Data'!BZ141)-0.1711)&gt;B$4,0,IF((0.1022*LN('[1]Indicator Data'!BZ141)-0.1711)&lt;B$3,10,(B$4-(0.1022*LN('[1]Indicator Data'!BZ141)-0.1711))/(B$4-B$3)*10)),IF('[1]Indicator Data'!AL141&gt;B$4,0,IF('[1]Indicator Data'!AL141&lt;B$3,10,(B$4-'[1]Indicator Data'!AL141)/(B$4-B$3)*10))),1)</f>
        <v>2.5</v>
      </c>
      <c r="C140" s="22">
        <f>IF('[1]Indicator Data'!AM141="No data","x",ROUND((IF(LOG('[1]Indicator Data'!AM141*1000)&gt;C$4,10,IF(LOG('[1]Indicator Data'!AM141*1000)&lt;C$3,0,10-(C$4-LOG('[1]Indicator Data'!AM141*1000))/(C$4-C$3)*10))),1))</f>
        <v>5.4</v>
      </c>
      <c r="D140" s="23">
        <f t="shared" si="41"/>
        <v>4.0999999999999996</v>
      </c>
      <c r="E140" s="22">
        <f>IF('[1]Indicator Data'!AZ141="No data","x",ROUND(IF('[1]Indicator Data'!AZ141&gt;E$4,10,IF('[1]Indicator Data'!AZ141&lt;E$3,0,10-(E$4-'[1]Indicator Data'!AZ141)/(E$4-E$3)*10)),1))</f>
        <v>5.3</v>
      </c>
      <c r="F140" s="22">
        <f>IF('[1]Indicator Data'!BA141="No data","x",ROUND(IF('[1]Indicator Data'!BA141&gt;F$4,10,IF('[1]Indicator Data'!BA141&lt;F$3,0,10-(F$4-'[1]Indicator Data'!BA141)/(F$4-F$3)*10)),1))</f>
        <v>4.0999999999999996</v>
      </c>
      <c r="G140" s="23">
        <f t="shared" si="42"/>
        <v>4.7</v>
      </c>
      <c r="H140" s="24">
        <f>SUM(IF('[1]Indicator Data'!AN141=0,0,'[1]Indicator Data'!AN141),SUM('[1]Indicator Data'!AO141:AP141))</f>
        <v>967.47349800000006</v>
      </c>
      <c r="I140" s="24">
        <f>H140/'[1]Indicator Data'!CA141*1000000</f>
        <v>29.342412250742651</v>
      </c>
      <c r="J140" s="22">
        <f t="shared" si="32"/>
        <v>0.6</v>
      </c>
      <c r="K140" s="22">
        <f>IF('[1]Indicator Data'!AQ141="No data","x",ROUND(IF('[1]Indicator Data'!AQ141&gt;K$4,10,IF('[1]Indicator Data'!AQ141&lt;K$3,0,10-(K$4-'[1]Indicator Data'!AQ141)/(K$4-K$3)*10)),1))</f>
        <v>0.1</v>
      </c>
      <c r="L140" s="22">
        <f>IF('[1]Indicator Data'!AR141="No data","x",IF('[1]Indicator Data'!AR141=0,0,ROUND(IF('[1]Indicator Data'!AR141&gt;L$4,10,IF('[1]Indicator Data'!AR141&lt;L$3,0,10-(L$4-'[1]Indicator Data'!AR141)/(L$4-L$3)*10)),1)))</f>
        <v>0.5</v>
      </c>
      <c r="M140" s="23">
        <f t="shared" si="43"/>
        <v>0.4</v>
      </c>
      <c r="N140" s="25">
        <f t="shared" si="44"/>
        <v>3.3</v>
      </c>
      <c r="O140" s="26">
        <f>IF(AND('[1]Indicator Data'!BE141="No data",'[1]Indicator Data'!BF141="No data"),0,SUM('[1]Indicator Data'!BE141:BG141)/1000)</f>
        <v>1116.923</v>
      </c>
      <c r="P140" s="22">
        <f t="shared" si="33"/>
        <v>10</v>
      </c>
      <c r="Q140" s="27">
        <f>O140*1000/'[1]Indicator Data'!CA141</f>
        <v>3.3875052067148442E-2</v>
      </c>
      <c r="R140" s="22">
        <f t="shared" si="34"/>
        <v>7.6</v>
      </c>
      <c r="S140" s="28">
        <f t="shared" si="45"/>
        <v>8.8000000000000007</v>
      </c>
      <c r="T140" s="22">
        <f>IF('[1]Indicator Data'!AV141="No data","x",ROUND(IF('[1]Indicator Data'!AV141&gt;T$4,10,IF('[1]Indicator Data'!AV141&lt;T$3,0,10-(T$4-'[1]Indicator Data'!AV141)/(T$4-T$3)*10)),1))</f>
        <v>0.6</v>
      </c>
      <c r="U140" s="22">
        <f>IF('[1]Indicator Data'!AW141="No data","x",IF('[1]Indicator Data'!AW141=0,0,ROUND(IF('[1]Indicator Data'!AW141&gt;U$4,10,IF('[1]Indicator Data'!AW141&lt;U$3,0,10-(U$4-'[1]Indicator Data'!AW141)/(U$4-U$3)*10)),1)))</f>
        <v>0.6</v>
      </c>
      <c r="V140" s="22">
        <f t="shared" si="46"/>
        <v>0.6</v>
      </c>
      <c r="W140" s="22">
        <f>IF('[1]Indicator Data'!AU141="No data","x",ROUND(IF('[1]Indicator Data'!AU141&gt;W$4,10,IF('[1]Indicator Data'!AU141&lt;W$3,0,10-(W$4-'[1]Indicator Data'!AU141)/(W$4-W$3)*10)),1))</f>
        <v>2.2000000000000002</v>
      </c>
      <c r="X140" s="22">
        <f>IF('[1]Indicator Data'!AX141="No data","x",ROUND(IF('[1]Indicator Data'!AX141&gt;X$4,10,IF('[1]Indicator Data'!AX141&lt;X$3,0,10-(X$4-'[1]Indicator Data'!AX141)/(X$4-X$3)*10)),1))</f>
        <v>0.1</v>
      </c>
      <c r="Y140" s="27">
        <f>IF('[1]Indicator Data'!AY141="No data","x",IF(('[1]Indicator Data'!AY141/'[1]Indicator Data'!CA141)&gt;1,1,IF('[1]Indicator Data'!AY141&gt;'[1]Indicator Data'!AY141,1,'[1]Indicator Data'!AY141/'[1]Indicator Data'!CA141)))</f>
        <v>1.0378096513006885E-2</v>
      </c>
      <c r="Z140" s="22">
        <f t="shared" si="35"/>
        <v>0.1</v>
      </c>
      <c r="AA140" s="23">
        <f t="shared" si="36"/>
        <v>0.8</v>
      </c>
      <c r="AB140" s="22">
        <f>IF('[1]Indicator Data'!AS141="No data","x",ROUND(IF('[1]Indicator Data'!AS141&gt;AB$4,10,IF('[1]Indicator Data'!AS141&lt;AB$3,0,10-(AB$4-'[1]Indicator Data'!AS141)/(AB$4-AB$3)*10)),1))</f>
        <v>1</v>
      </c>
      <c r="AC140" s="22">
        <f>IF('[1]Indicator Data'!AT141="No data","x",ROUND(IF('[1]Indicator Data'!AT141&gt;AC$4,10,IF('[1]Indicator Data'!AT141&lt;AC$3,0,10-(AC$4-'[1]Indicator Data'!AT141)/(AC$4-AC$3)*10)),1))</f>
        <v>0.6</v>
      </c>
      <c r="AD140" s="23">
        <f t="shared" si="47"/>
        <v>0.8</v>
      </c>
      <c r="AE140" s="26">
        <f>('[1]Indicator Data'!BD141+'[1]Indicator Data'!BC141*0.5+'[1]Indicator Data'!BB141*0.25)/1000</f>
        <v>42.167749999999998</v>
      </c>
      <c r="AF140" s="29">
        <f>AE140*1000/'[1]Indicator Data'!CA141</f>
        <v>1.2789017029862387E-3</v>
      </c>
      <c r="AG140" s="23">
        <f t="shared" si="37"/>
        <v>0.1</v>
      </c>
      <c r="AH140" s="22">
        <f>IF('[1]Indicator Data'!BH141="No data","x",ROUND(IF('[1]Indicator Data'!BH141&lt;$AH$3,10,IF('[1]Indicator Data'!BH141&gt;$AH$4,0,($AH$4-'[1]Indicator Data'!BH141)/($AH$4-$AH$3)*10)),1))</f>
        <v>3.9</v>
      </c>
      <c r="AI140" s="22">
        <f>IF('[1]Indicator Data'!BI141="No data","x",ROUND(IF('[1]Indicator Data'!BI141&gt;$AI$4,10,IF('[1]Indicator Data'!BI141&lt;$AI$3,0,10-($AI$4-'[1]Indicator Data'!BI141)/($AI$4-$AI$3)*10)),1))</f>
        <v>1.2</v>
      </c>
      <c r="AJ140" s="23">
        <f t="shared" si="38"/>
        <v>2.6</v>
      </c>
      <c r="AK140" s="28">
        <f t="shared" si="39"/>
        <v>1.1000000000000001</v>
      </c>
      <c r="AL140" s="30">
        <f t="shared" si="40"/>
        <v>6.3</v>
      </c>
    </row>
    <row r="141" spans="1:38" s="19" customFormat="1" x14ac:dyDescent="0.3">
      <c r="A141" s="20" t="str">
        <f>'[1]Indicator Data'!A142</f>
        <v>Philippines</v>
      </c>
      <c r="B141" s="21">
        <f>ROUND(IF('[1]Indicator Data'!AL142="No data",IF((0.1022*LN('[1]Indicator Data'!BZ142)-0.1711)&gt;B$4,0,IF((0.1022*LN('[1]Indicator Data'!BZ142)-0.1711)&lt;B$3,10,(B$4-(0.1022*LN('[1]Indicator Data'!BZ142)-0.1711))/(B$4-B$3)*10)),IF('[1]Indicator Data'!AL142&gt;B$4,0,IF('[1]Indicator Data'!AL142&lt;B$3,10,(B$4-'[1]Indicator Data'!AL142)/(B$4-B$3)*10))),1)</f>
        <v>3.6</v>
      </c>
      <c r="C141" s="22">
        <f>IF('[1]Indicator Data'!AM142="No data","x",ROUND((IF(LOG('[1]Indicator Data'!AM142*1000)&gt;C$4,10,IF(LOG('[1]Indicator Data'!AM142*1000)&lt;C$3,0,10-(C$4-LOG('[1]Indicator Data'!AM142*1000))/(C$4-C$3)*10))),1))</f>
        <v>5.0999999999999996</v>
      </c>
      <c r="D141" s="23">
        <f t="shared" si="41"/>
        <v>4.4000000000000004</v>
      </c>
      <c r="E141" s="22">
        <f>IF('[1]Indicator Data'!AZ142="No data","x",ROUND(IF('[1]Indicator Data'!AZ142&gt;E$4,10,IF('[1]Indicator Data'!AZ142&lt;E$3,0,10-(E$4-'[1]Indicator Data'!AZ142)/(E$4-E$3)*10)),1))</f>
        <v>5.7</v>
      </c>
      <c r="F141" s="22">
        <f>IF('[1]Indicator Data'!BA142="No data","x",ROUND(IF('[1]Indicator Data'!BA142&gt;F$4,10,IF('[1]Indicator Data'!BA142&lt;F$3,0,10-(F$4-'[1]Indicator Data'!BA142)/(F$4-F$3)*10)),1))</f>
        <v>4.3</v>
      </c>
      <c r="G141" s="23">
        <f t="shared" si="42"/>
        <v>5</v>
      </c>
      <c r="H141" s="24">
        <f>SUM(IF('[1]Indicator Data'!AN142=0,0,'[1]Indicator Data'!AN142),SUM('[1]Indicator Data'!AO142:AP142))</f>
        <v>1393.524459</v>
      </c>
      <c r="I141" s="24">
        <f>H141/'[1]Indicator Data'!CA142*1000000</f>
        <v>12.716833922569757</v>
      </c>
      <c r="J141" s="22">
        <f t="shared" si="32"/>
        <v>0.3</v>
      </c>
      <c r="K141" s="22">
        <f>IF('[1]Indicator Data'!AQ142="No data","x",ROUND(IF('[1]Indicator Data'!AQ142&gt;K$4,10,IF('[1]Indicator Data'!AQ142&lt;K$3,0,10-(K$4-'[1]Indicator Data'!AQ142)/(K$4-K$3)*10)),1))</f>
        <v>0.1</v>
      </c>
      <c r="L141" s="22">
        <f>IF('[1]Indicator Data'!AR142="No data","x",IF('[1]Indicator Data'!AR142=0,0,ROUND(IF('[1]Indicator Data'!AR142&gt;L$4,10,IF('[1]Indicator Data'!AR142&lt;L$3,0,10-(L$4-'[1]Indicator Data'!AR142)/(L$4-L$3)*10)),1)))</f>
        <v>3.2</v>
      </c>
      <c r="M141" s="23">
        <f t="shared" si="43"/>
        <v>1.2</v>
      </c>
      <c r="N141" s="25">
        <f t="shared" si="44"/>
        <v>3.8</v>
      </c>
      <c r="O141" s="26">
        <f>IF(AND('[1]Indicator Data'!BE142="No data",'[1]Indicator Data'!BF142="No data"),0,SUM('[1]Indicator Data'!BE142:BG142)/1000)</f>
        <v>154.14599999999999</v>
      </c>
      <c r="P141" s="22">
        <f t="shared" si="33"/>
        <v>7.3</v>
      </c>
      <c r="Q141" s="27">
        <f>O141*1000/'[1]Indicator Data'!CA142</f>
        <v>1.4066843744064042E-3</v>
      </c>
      <c r="R141" s="22">
        <f t="shared" si="34"/>
        <v>3.5</v>
      </c>
      <c r="S141" s="28">
        <f t="shared" si="45"/>
        <v>5.4</v>
      </c>
      <c r="T141" s="22">
        <f>IF('[1]Indicator Data'!AV142="No data","x",ROUND(IF('[1]Indicator Data'!AV142&gt;T$4,10,IF('[1]Indicator Data'!AV142&lt;T$3,0,10-(T$4-'[1]Indicator Data'!AV142)/(T$4-T$3)*10)),1))</f>
        <v>0.4</v>
      </c>
      <c r="U141" s="22">
        <f>IF('[1]Indicator Data'!AW142="No data","x",IF('[1]Indicator Data'!AW142=0,0,ROUND(IF('[1]Indicator Data'!AW142&gt;U$4,10,IF('[1]Indicator Data'!AW142&lt;U$3,0,10-(U$4-'[1]Indicator Data'!AW142)/(U$4-U$3)*10)),1)))</f>
        <v>0.9</v>
      </c>
      <c r="V141" s="22">
        <f t="shared" si="46"/>
        <v>0.65</v>
      </c>
      <c r="W141" s="22">
        <f>IF('[1]Indicator Data'!AU142="No data","x",ROUND(IF('[1]Indicator Data'!AU142&gt;W$4,10,IF('[1]Indicator Data'!AU142&lt;W$3,0,10-(W$4-'[1]Indicator Data'!AU142)/(W$4-W$3)*10)),1))</f>
        <v>10</v>
      </c>
      <c r="X141" s="22">
        <f>IF('[1]Indicator Data'!AX142="No data","x",ROUND(IF('[1]Indicator Data'!AX142&gt;X$4,10,IF('[1]Indicator Data'!AX142&lt;X$3,0,10-(X$4-'[1]Indicator Data'!AX142)/(X$4-X$3)*10)),1))</f>
        <v>0</v>
      </c>
      <c r="Y141" s="27">
        <f>IF('[1]Indicator Data'!AY142="No data","x",IF(('[1]Indicator Data'!AY142/'[1]Indicator Data'!CA142)&gt;1,1,IF('[1]Indicator Data'!AY142&gt;'[1]Indicator Data'!AY142,1,'[1]Indicator Data'!AY142/'[1]Indicator Data'!CA142)))</f>
        <v>0.43343504948869599</v>
      </c>
      <c r="Z141" s="22">
        <f t="shared" si="35"/>
        <v>4.8</v>
      </c>
      <c r="AA141" s="23">
        <f t="shared" si="36"/>
        <v>3.9</v>
      </c>
      <c r="AB141" s="22">
        <f>IF('[1]Indicator Data'!AS142="No data","x",ROUND(IF('[1]Indicator Data'!AS142&gt;AB$4,10,IF('[1]Indicator Data'!AS142&lt;AB$3,0,10-(AB$4-'[1]Indicator Data'!AS142)/(AB$4-AB$3)*10)),1))</f>
        <v>2.1</v>
      </c>
      <c r="AC141" s="22">
        <f>IF('[1]Indicator Data'!AT142="No data","x",ROUND(IF('[1]Indicator Data'!AT142&gt;AC$4,10,IF('[1]Indicator Data'!AT142&lt;AC$3,0,10-(AC$4-'[1]Indicator Data'!AT142)/(AC$4-AC$3)*10)),1))</f>
        <v>4.2</v>
      </c>
      <c r="AD141" s="23">
        <f t="shared" si="47"/>
        <v>3.2</v>
      </c>
      <c r="AE141" s="26">
        <f>('[1]Indicator Data'!BD142+'[1]Indicator Data'!BC142*0.5+'[1]Indicator Data'!BB142*0.25)/1000</f>
        <v>7454.3772499999995</v>
      </c>
      <c r="AF141" s="29">
        <f>AE141*1000/'[1]Indicator Data'!CA142</f>
        <v>6.8026131060848691E-2</v>
      </c>
      <c r="AG141" s="23">
        <f t="shared" si="37"/>
        <v>6.8</v>
      </c>
      <c r="AH141" s="22">
        <f>IF('[1]Indicator Data'!BH142="No data","x",ROUND(IF('[1]Indicator Data'!BH142&lt;$AH$3,10,IF('[1]Indicator Data'!BH142&gt;$AH$4,0,($AH$4-'[1]Indicator Data'!BH142)/($AH$4-$AH$3)*10)),1))</f>
        <v>3.6</v>
      </c>
      <c r="AI141" s="22">
        <f>IF('[1]Indicator Data'!BI142="No data","x",ROUND(IF('[1]Indicator Data'!BI142&gt;$AI$4,10,IF('[1]Indicator Data'!BI142&lt;$AI$3,0,10-($AI$4-'[1]Indicator Data'!BI142)/($AI$4-$AI$3)*10)),1))</f>
        <v>1.5</v>
      </c>
      <c r="AJ141" s="23">
        <f t="shared" si="38"/>
        <v>2.6</v>
      </c>
      <c r="AK141" s="28">
        <f t="shared" si="39"/>
        <v>4.3</v>
      </c>
      <c r="AL141" s="30">
        <f t="shared" si="40"/>
        <v>4.9000000000000004</v>
      </c>
    </row>
    <row r="142" spans="1:38" s="19" customFormat="1" x14ac:dyDescent="0.3">
      <c r="A142" s="20" t="str">
        <f>'[1]Indicator Data'!A143</f>
        <v>Poland</v>
      </c>
      <c r="B142" s="21">
        <f>ROUND(IF('[1]Indicator Data'!AL143="No data",IF((0.1022*LN('[1]Indicator Data'!BZ143)-0.1711)&gt;B$4,0,IF((0.1022*LN('[1]Indicator Data'!BZ143)-0.1711)&lt;B$3,10,(B$4-(0.1022*LN('[1]Indicator Data'!BZ143)-0.1711))/(B$4-B$3)*10)),IF('[1]Indicator Data'!AL143&gt;B$4,0,IF('[1]Indicator Data'!AL143&lt;B$3,10,(B$4-'[1]Indicator Data'!AL143)/(B$4-B$3)*10))),1)</f>
        <v>0.4</v>
      </c>
      <c r="C142" s="22" t="str">
        <f>IF('[1]Indicator Data'!AM143="No data","x",ROUND((IF(LOG('[1]Indicator Data'!AM143*1000)&gt;C$4,10,IF(LOG('[1]Indicator Data'!AM143*1000)&lt;C$3,0,10-(C$4-LOG('[1]Indicator Data'!AM143*1000))/(C$4-C$3)*10))),1))</f>
        <v>x</v>
      </c>
      <c r="D142" s="23">
        <f t="shared" si="41"/>
        <v>0.4</v>
      </c>
      <c r="E142" s="22">
        <f>IF('[1]Indicator Data'!AZ143="No data","x",ROUND(IF('[1]Indicator Data'!AZ143&gt;E$4,10,IF('[1]Indicator Data'!AZ143&lt;E$3,0,10-(E$4-'[1]Indicator Data'!AZ143)/(E$4-E$3)*10)),1))</f>
        <v>1.5</v>
      </c>
      <c r="F142" s="22">
        <f>IF('[1]Indicator Data'!BA143="No data","x",ROUND(IF('[1]Indicator Data'!BA143&gt;F$4,10,IF('[1]Indicator Data'!BA143&lt;F$3,0,10-(F$4-'[1]Indicator Data'!BA143)/(F$4-F$3)*10)),1))</f>
        <v>1.3</v>
      </c>
      <c r="G142" s="23">
        <f t="shared" si="42"/>
        <v>1.4</v>
      </c>
      <c r="H142" s="24">
        <f>SUM(IF('[1]Indicator Data'!AN143=0,0,'[1]Indicator Data'!AN143),SUM('[1]Indicator Data'!AO143:AP143))</f>
        <v>0</v>
      </c>
      <c r="I142" s="24">
        <f>H142/'[1]Indicator Data'!CA143*1000000</f>
        <v>0</v>
      </c>
      <c r="J142" s="22">
        <f t="shared" si="32"/>
        <v>0</v>
      </c>
      <c r="K142" s="22" t="str">
        <f>IF('[1]Indicator Data'!AQ143="No data","x",ROUND(IF('[1]Indicator Data'!AQ143&gt;K$4,10,IF('[1]Indicator Data'!AQ143&lt;K$3,0,10-(K$4-'[1]Indicator Data'!AQ143)/(K$4-K$3)*10)),1))</f>
        <v>x</v>
      </c>
      <c r="L142" s="22">
        <f>IF('[1]Indicator Data'!AR143="No data","x",IF('[1]Indicator Data'!AR143=0,0,ROUND(IF('[1]Indicator Data'!AR143&gt;L$4,10,IF('[1]Indicator Data'!AR143&lt;L$3,0,10-(L$4-'[1]Indicator Data'!AR143)/(L$4-L$3)*10)),1)))</f>
        <v>0.3</v>
      </c>
      <c r="M142" s="23">
        <f t="shared" si="43"/>
        <v>0.2</v>
      </c>
      <c r="N142" s="25">
        <f t="shared" si="44"/>
        <v>0.6</v>
      </c>
      <c r="O142" s="26">
        <f>IF(AND('[1]Indicator Data'!BE143="No data",'[1]Indicator Data'!BF143="No data"),0,SUM('[1]Indicator Data'!BE143:BG143)/1000)</f>
        <v>6.4130000000000003</v>
      </c>
      <c r="P142" s="22">
        <f t="shared" si="33"/>
        <v>2.7</v>
      </c>
      <c r="Q142" s="27">
        <f>O142*1000/'[1]Indicator Data'!CA143</f>
        <v>1.6944716705765285E-4</v>
      </c>
      <c r="R142" s="22">
        <f t="shared" si="34"/>
        <v>2.1</v>
      </c>
      <c r="S142" s="28">
        <f t="shared" si="45"/>
        <v>2.4</v>
      </c>
      <c r="T142" s="22" t="str">
        <f>IF('[1]Indicator Data'!AV143="No data","x",ROUND(IF('[1]Indicator Data'!AV143&gt;T$4,10,IF('[1]Indicator Data'!AV143&lt;T$3,0,10-(T$4-'[1]Indicator Data'!AV143)/(T$4-T$3)*10)),1))</f>
        <v>x</v>
      </c>
      <c r="U142" s="22" t="str">
        <f>IF('[1]Indicator Data'!AW143="No data","x",IF('[1]Indicator Data'!AW143=0,0,ROUND(IF('[1]Indicator Data'!AW143&gt;U$4,10,IF('[1]Indicator Data'!AW143&lt;U$3,0,10-(U$4-'[1]Indicator Data'!AW143)/(U$4-U$3)*10)),1)))</f>
        <v>x</v>
      </c>
      <c r="V142" s="22" t="str">
        <f t="shared" si="46"/>
        <v>x</v>
      </c>
      <c r="W142" s="22">
        <f>IF('[1]Indicator Data'!AU143="No data","x",ROUND(IF('[1]Indicator Data'!AU143&gt;W$4,10,IF('[1]Indicator Data'!AU143&lt;W$3,0,10-(W$4-'[1]Indicator Data'!AU143)/(W$4-W$3)*10)),1))</f>
        <v>0.3</v>
      </c>
      <c r="X142" s="22" t="str">
        <f>IF('[1]Indicator Data'!AX143="No data","x",ROUND(IF('[1]Indicator Data'!AX143&gt;X$4,10,IF('[1]Indicator Data'!AX143&lt;X$3,0,10-(X$4-'[1]Indicator Data'!AX143)/(X$4-X$3)*10)),1))</f>
        <v>x</v>
      </c>
      <c r="Y142" s="27">
        <f>IF('[1]Indicator Data'!AY143="No data","x",IF(('[1]Indicator Data'!AY143/'[1]Indicator Data'!CA143)&gt;1,1,IF('[1]Indicator Data'!AY143&gt;'[1]Indicator Data'!AY143,1,'[1]Indicator Data'!AY143/'[1]Indicator Data'!CA143)))</f>
        <v>1.2154326656248296E-6</v>
      </c>
      <c r="Z142" s="22">
        <f t="shared" si="35"/>
        <v>0</v>
      </c>
      <c r="AA142" s="23">
        <f t="shared" si="36"/>
        <v>0.2</v>
      </c>
      <c r="AB142" s="22">
        <f>IF('[1]Indicator Data'!AS143="No data","x",ROUND(IF('[1]Indicator Data'!AS143&gt;AB$4,10,IF('[1]Indicator Data'!AS143&lt;AB$3,0,10-(AB$4-'[1]Indicator Data'!AS143)/(AB$4-AB$3)*10)),1))</f>
        <v>0.3</v>
      </c>
      <c r="AC142" s="22" t="str">
        <f>IF('[1]Indicator Data'!AT143="No data","x",ROUND(IF('[1]Indicator Data'!AT143&gt;AC$4,10,IF('[1]Indicator Data'!AT143&lt;AC$3,0,10-(AC$4-'[1]Indicator Data'!AT143)/(AC$4-AC$3)*10)),1))</f>
        <v>x</v>
      </c>
      <c r="AD142" s="23">
        <f t="shared" si="47"/>
        <v>0.3</v>
      </c>
      <c r="AE142" s="26">
        <f>('[1]Indicator Data'!BD143+'[1]Indicator Data'!BC143*0.5+'[1]Indicator Data'!BB143*0.25)/1000</f>
        <v>2.2392500000000002</v>
      </c>
      <c r="AF142" s="29">
        <f>AE142*1000/'[1]Indicator Data'!CA143</f>
        <v>5.9166469489139117E-5</v>
      </c>
      <c r="AG142" s="23">
        <f t="shared" si="37"/>
        <v>0</v>
      </c>
      <c r="AH142" s="22">
        <f>IF('[1]Indicator Data'!BH143="No data","x",ROUND(IF('[1]Indicator Data'!BH143&lt;$AH$3,10,IF('[1]Indicator Data'!BH143&gt;$AH$4,0,($AH$4-'[1]Indicator Data'!BH143)/($AH$4-$AH$3)*10)),1))</f>
        <v>1.1000000000000001</v>
      </c>
      <c r="AI142" s="22">
        <f>IF('[1]Indicator Data'!BI143="No data","x",ROUND(IF('[1]Indicator Data'!BI143&gt;$AI$4,10,IF('[1]Indicator Data'!BI143&lt;$AI$3,0,10-($AI$4-'[1]Indicator Data'!BI143)/($AI$4-$AI$3)*10)),1))</f>
        <v>0</v>
      </c>
      <c r="AJ142" s="23">
        <f t="shared" si="38"/>
        <v>0.6</v>
      </c>
      <c r="AK142" s="28">
        <f t="shared" si="39"/>
        <v>0.3</v>
      </c>
      <c r="AL142" s="30">
        <f t="shared" si="40"/>
        <v>1.4</v>
      </c>
    </row>
    <row r="143" spans="1:38" s="19" customFormat="1" x14ac:dyDescent="0.3">
      <c r="A143" s="20" t="str">
        <f>'[1]Indicator Data'!A144</f>
        <v>Portugal</v>
      </c>
      <c r="B143" s="21">
        <f>ROUND(IF('[1]Indicator Data'!AL144="No data",IF((0.1022*LN('[1]Indicator Data'!BZ144)-0.1711)&gt;B$4,0,IF((0.1022*LN('[1]Indicator Data'!BZ144)-0.1711)&lt;B$3,10,(B$4-(0.1022*LN('[1]Indicator Data'!BZ144)-0.1711))/(B$4-B$3)*10)),IF('[1]Indicator Data'!AL144&gt;B$4,0,IF('[1]Indicator Data'!AL144&lt;B$3,10,(B$4-'[1]Indicator Data'!AL144)/(B$4-B$3)*10))),1)</f>
        <v>0.7</v>
      </c>
      <c r="C143" s="22" t="str">
        <f>IF('[1]Indicator Data'!AM144="No data","x",ROUND((IF(LOG('[1]Indicator Data'!AM144*1000)&gt;C$4,10,IF(LOG('[1]Indicator Data'!AM144*1000)&lt;C$3,0,10-(C$4-LOG('[1]Indicator Data'!AM144*1000))/(C$4-C$3)*10))),1))</f>
        <v>x</v>
      </c>
      <c r="D143" s="23">
        <f t="shared" si="41"/>
        <v>0.7</v>
      </c>
      <c r="E143" s="22">
        <f>IF('[1]Indicator Data'!AZ144="No data","x",ROUND(IF('[1]Indicator Data'!AZ144&gt;E$4,10,IF('[1]Indicator Data'!AZ144&lt;E$3,0,10-(E$4-'[1]Indicator Data'!AZ144)/(E$4-E$3)*10)),1))</f>
        <v>1</v>
      </c>
      <c r="F143" s="22">
        <f>IF('[1]Indicator Data'!BA144="No data","x",ROUND(IF('[1]Indicator Data'!BA144&gt;F$4,10,IF('[1]Indicator Data'!BA144&lt;F$3,0,10-(F$4-'[1]Indicator Data'!BA144)/(F$4-F$3)*10)),1))</f>
        <v>2.1</v>
      </c>
      <c r="G143" s="23">
        <f t="shared" si="42"/>
        <v>1.6</v>
      </c>
      <c r="H143" s="24">
        <f>SUM(IF('[1]Indicator Data'!AN144=0,0,'[1]Indicator Data'!AN144),SUM('[1]Indicator Data'!AO144:AP144))</f>
        <v>0</v>
      </c>
      <c r="I143" s="24">
        <f>H143/'[1]Indicator Data'!CA144*1000000</f>
        <v>0</v>
      </c>
      <c r="J143" s="22">
        <f t="shared" si="32"/>
        <v>0</v>
      </c>
      <c r="K143" s="22" t="str">
        <f>IF('[1]Indicator Data'!AQ144="No data","x",ROUND(IF('[1]Indicator Data'!AQ144&gt;K$4,10,IF('[1]Indicator Data'!AQ144&lt;K$3,0,10-(K$4-'[1]Indicator Data'!AQ144)/(K$4-K$3)*10)),1))</f>
        <v>x</v>
      </c>
      <c r="L143" s="22">
        <f>IF('[1]Indicator Data'!AR144="No data","x",IF('[1]Indicator Data'!AR144=0,0,ROUND(IF('[1]Indicator Data'!AR144&gt;L$4,10,IF('[1]Indicator Data'!AR144&lt;L$3,0,10-(L$4-'[1]Indicator Data'!AR144)/(L$4-L$3)*10)),1)))</f>
        <v>0.1</v>
      </c>
      <c r="M143" s="23">
        <f t="shared" si="43"/>
        <v>0.1</v>
      </c>
      <c r="N143" s="25">
        <f t="shared" si="44"/>
        <v>0.8</v>
      </c>
      <c r="O143" s="26">
        <f>IF(AND('[1]Indicator Data'!BE144="No data",'[1]Indicator Data'!BF144="No data"),0,SUM('[1]Indicator Data'!BE144:BG144)/1000)</f>
        <v>3.5990000000000002</v>
      </c>
      <c r="P143" s="22">
        <f t="shared" si="33"/>
        <v>1.9</v>
      </c>
      <c r="Q143" s="27">
        <f>O143*1000/'[1]Indicator Data'!CA144</f>
        <v>3.5295708702819448E-4</v>
      </c>
      <c r="R143" s="22">
        <f t="shared" si="34"/>
        <v>2.5</v>
      </c>
      <c r="S143" s="28">
        <f t="shared" si="45"/>
        <v>2.2000000000000002</v>
      </c>
      <c r="T143" s="22" t="str">
        <f>IF('[1]Indicator Data'!AV144="No data","x",ROUND(IF('[1]Indicator Data'!AV144&gt;T$4,10,IF('[1]Indicator Data'!AV144&lt;T$3,0,10-(T$4-'[1]Indicator Data'!AV144)/(T$4-T$3)*10)),1))</f>
        <v>x</v>
      </c>
      <c r="U143" s="22" t="str">
        <f>IF('[1]Indicator Data'!AW144="No data","x",IF('[1]Indicator Data'!AW144=0,0,ROUND(IF('[1]Indicator Data'!AW144&gt;U$4,10,IF('[1]Indicator Data'!AW144&lt;U$3,0,10-(U$4-'[1]Indicator Data'!AW144)/(U$4-U$3)*10)),1)))</f>
        <v>x</v>
      </c>
      <c r="V143" s="22" t="str">
        <f t="shared" si="46"/>
        <v>x</v>
      </c>
      <c r="W143" s="22">
        <f>IF('[1]Indicator Data'!AU144="No data","x",ROUND(IF('[1]Indicator Data'!AU144&gt;W$4,10,IF('[1]Indicator Data'!AU144&lt;W$3,0,10-(W$4-'[1]Indicator Data'!AU144)/(W$4-W$3)*10)),1))</f>
        <v>0.3</v>
      </c>
      <c r="X143" s="22" t="str">
        <f>IF('[1]Indicator Data'!AX144="No data","x",ROUND(IF('[1]Indicator Data'!AX144&gt;X$4,10,IF('[1]Indicator Data'!AX144&lt;X$3,0,10-(X$4-'[1]Indicator Data'!AX144)/(X$4-X$3)*10)),1))</f>
        <v>x</v>
      </c>
      <c r="Y143" s="27">
        <f>IF('[1]Indicator Data'!AY144="No data","x",IF(('[1]Indicator Data'!AY144/'[1]Indicator Data'!CA144)&gt;1,1,IF('[1]Indicator Data'!AY144&gt;'[1]Indicator Data'!AY144,1,'[1]Indicator Data'!AY144/'[1]Indicator Data'!CA144)))</f>
        <v>1.0787796491553597E-6</v>
      </c>
      <c r="Z143" s="22">
        <f t="shared" si="35"/>
        <v>0</v>
      </c>
      <c r="AA143" s="23">
        <f t="shared" si="36"/>
        <v>0.2</v>
      </c>
      <c r="AB143" s="22">
        <f>IF('[1]Indicator Data'!AS144="No data","x",ROUND(IF('[1]Indicator Data'!AS144&gt;AB$4,10,IF('[1]Indicator Data'!AS144&lt;AB$3,0,10-(AB$4-'[1]Indicator Data'!AS144)/(AB$4-AB$3)*10)),1))</f>
        <v>0.3</v>
      </c>
      <c r="AC143" s="22" t="str">
        <f>IF('[1]Indicator Data'!AT144="No data","x",ROUND(IF('[1]Indicator Data'!AT144&gt;AC$4,10,IF('[1]Indicator Data'!AT144&lt;AC$3,0,10-(AC$4-'[1]Indicator Data'!AT144)/(AC$4-AC$3)*10)),1))</f>
        <v>x</v>
      </c>
      <c r="AD143" s="23">
        <f t="shared" si="47"/>
        <v>0.3</v>
      </c>
      <c r="AE143" s="26">
        <f>('[1]Indicator Data'!BD144+'[1]Indicator Data'!BC144*0.5+'[1]Indicator Data'!BB144*0.25)/1000</f>
        <v>0</v>
      </c>
      <c r="AF143" s="29">
        <f>AE143*1000/'[1]Indicator Data'!CA144</f>
        <v>0</v>
      </c>
      <c r="AG143" s="23">
        <f t="shared" si="37"/>
        <v>0</v>
      </c>
      <c r="AH143" s="22">
        <f>IF('[1]Indicator Data'!BH144="No data","x",ROUND(IF('[1]Indicator Data'!BH144&lt;$AH$3,10,IF('[1]Indicator Data'!BH144&gt;$AH$4,0,($AH$4-'[1]Indicator Data'!BH144)/($AH$4-$AH$3)*10)),1))</f>
        <v>1.3</v>
      </c>
      <c r="AI143" s="22">
        <f>IF('[1]Indicator Data'!BI144="No data","x",ROUND(IF('[1]Indicator Data'!BI144&gt;$AI$4,10,IF('[1]Indicator Data'!BI144&lt;$AI$3,0,10-($AI$4-'[1]Indicator Data'!BI144)/($AI$4-$AI$3)*10)),1))</f>
        <v>0</v>
      </c>
      <c r="AJ143" s="23">
        <f t="shared" si="38"/>
        <v>0.7</v>
      </c>
      <c r="AK143" s="28">
        <f t="shared" si="39"/>
        <v>0.3</v>
      </c>
      <c r="AL143" s="30">
        <f t="shared" si="40"/>
        <v>1.3</v>
      </c>
    </row>
    <row r="144" spans="1:38" s="19" customFormat="1" x14ac:dyDescent="0.3">
      <c r="A144" s="20" t="str">
        <f>'[1]Indicator Data'!A145</f>
        <v>Qatar</v>
      </c>
      <c r="B144" s="21">
        <f>ROUND(IF('[1]Indicator Data'!AL145="No data",IF((0.1022*LN('[1]Indicator Data'!BZ145)-0.1711)&gt;B$4,0,IF((0.1022*LN('[1]Indicator Data'!BZ145)-0.1711)&lt;B$3,10,(B$4-(0.1022*LN('[1]Indicator Data'!BZ145)-0.1711))/(B$4-B$3)*10)),IF('[1]Indicator Data'!AL145&gt;B$4,0,IF('[1]Indicator Data'!AL145&lt;B$3,10,(B$4-'[1]Indicator Data'!AL145)/(B$4-B$3)*10))),1)</f>
        <v>1</v>
      </c>
      <c r="C144" s="22" t="str">
        <f>IF('[1]Indicator Data'!AM145="No data","x",ROUND((IF(LOG('[1]Indicator Data'!AM145*1000)&gt;C$4,10,IF(LOG('[1]Indicator Data'!AM145*1000)&lt;C$3,0,10-(C$4-LOG('[1]Indicator Data'!AM145*1000))/(C$4-C$3)*10))),1))</f>
        <v>x</v>
      </c>
      <c r="D144" s="23">
        <f t="shared" si="41"/>
        <v>1</v>
      </c>
      <c r="E144" s="22">
        <f>IF('[1]Indicator Data'!AZ145="No data","x",ROUND(IF('[1]Indicator Data'!AZ145&gt;E$4,10,IF('[1]Indicator Data'!AZ145&lt;E$3,0,10-(E$4-'[1]Indicator Data'!AZ145)/(E$4-E$3)*10)),1))</f>
        <v>2.5</v>
      </c>
      <c r="F144" s="22" t="str">
        <f>IF('[1]Indicator Data'!BA145="No data","x",ROUND(IF('[1]Indicator Data'!BA145&gt;F$4,10,IF('[1]Indicator Data'!BA145&lt;F$3,0,10-(F$4-'[1]Indicator Data'!BA145)/(F$4-F$3)*10)),1))</f>
        <v>x</v>
      </c>
      <c r="G144" s="23">
        <f t="shared" si="42"/>
        <v>2.5</v>
      </c>
      <c r="H144" s="24">
        <f>SUM(IF('[1]Indicator Data'!AN145=0,0,'[1]Indicator Data'!AN145),SUM('[1]Indicator Data'!AO145:AP145))</f>
        <v>-12.311500000000001</v>
      </c>
      <c r="I144" s="24">
        <f>H144/'[1]Indicator Data'!CA145*1000000</f>
        <v>-4.2732535941632603</v>
      </c>
      <c r="J144" s="22">
        <f t="shared" si="32"/>
        <v>0</v>
      </c>
      <c r="K144" s="22" t="str">
        <f>IF('[1]Indicator Data'!AQ145="No data","x",ROUND(IF('[1]Indicator Data'!AQ145&gt;K$4,10,IF('[1]Indicator Data'!AQ145&lt;K$3,0,10-(K$4-'[1]Indicator Data'!AQ145)/(K$4-K$3)*10)),1))</f>
        <v>x</v>
      </c>
      <c r="L144" s="22">
        <f>IF('[1]Indicator Data'!AR145="No data","x",IF('[1]Indicator Data'!AR145=0,0,ROUND(IF('[1]Indicator Data'!AR145&gt;L$4,10,IF('[1]Indicator Data'!AR145&lt;L$3,0,10-(L$4-'[1]Indicator Data'!AR145)/(L$4-L$3)*10)),1)))</f>
        <v>0.1</v>
      </c>
      <c r="M144" s="23">
        <f t="shared" si="43"/>
        <v>0.1</v>
      </c>
      <c r="N144" s="25">
        <f t="shared" si="44"/>
        <v>1.2</v>
      </c>
      <c r="O144" s="26">
        <f>IF(AND('[1]Indicator Data'!BE145="No data",'[1]Indicator Data'!BF145="No data"),0,SUM('[1]Indicator Data'!BE145:BG145)/1000)</f>
        <v>0.44400000000000001</v>
      </c>
      <c r="P144" s="22">
        <f t="shared" si="33"/>
        <v>0</v>
      </c>
      <c r="Q144" s="27">
        <f>O144*1000/'[1]Indicator Data'!CA145</f>
        <v>1.5410994564500564E-4</v>
      </c>
      <c r="R144" s="22">
        <f t="shared" si="34"/>
        <v>2</v>
      </c>
      <c r="S144" s="28">
        <f t="shared" si="45"/>
        <v>1</v>
      </c>
      <c r="T144" s="22" t="str">
        <f>IF('[1]Indicator Data'!AV145="No data","x",ROUND(IF('[1]Indicator Data'!AV145&gt;T$4,10,IF('[1]Indicator Data'!AV145&lt;T$3,0,10-(T$4-'[1]Indicator Data'!AV145)/(T$4-T$3)*10)),1))</f>
        <v>x</v>
      </c>
      <c r="U144" s="22" t="str">
        <f>IF('[1]Indicator Data'!AW145="No data","x",IF('[1]Indicator Data'!AW145=0,0,ROUND(IF('[1]Indicator Data'!AW145&gt;U$4,10,IF('[1]Indicator Data'!AW145&lt;U$3,0,10-(U$4-'[1]Indicator Data'!AW145)/(U$4-U$3)*10)),1)))</f>
        <v>x</v>
      </c>
      <c r="V144" s="22" t="str">
        <f t="shared" si="46"/>
        <v>x</v>
      </c>
      <c r="W144" s="22">
        <f>IF('[1]Indicator Data'!AU145="No data","x",ROUND(IF('[1]Indicator Data'!AU145&gt;W$4,10,IF('[1]Indicator Data'!AU145&lt;W$3,0,10-(W$4-'[1]Indicator Data'!AU145)/(W$4-W$3)*10)),1))</f>
        <v>0.6</v>
      </c>
      <c r="X144" s="22" t="str">
        <f>IF('[1]Indicator Data'!AX145="No data","x",ROUND(IF('[1]Indicator Data'!AX145&gt;X$4,10,IF('[1]Indicator Data'!AX145&lt;X$3,0,10-(X$4-'[1]Indicator Data'!AX145)/(X$4-X$3)*10)),1))</f>
        <v>x</v>
      </c>
      <c r="Y144" s="27">
        <f>IF('[1]Indicator Data'!AY145="No data","x",IF(('[1]Indicator Data'!AY145/'[1]Indicator Data'!CA145)&gt;1,1,IF('[1]Indicator Data'!AY145&gt;'[1]Indicator Data'!AY145,1,'[1]Indicator Data'!AY145/'[1]Indicator Data'!CA145)))</f>
        <v>7.6360783878155963E-6</v>
      </c>
      <c r="Z144" s="22">
        <f t="shared" si="35"/>
        <v>0</v>
      </c>
      <c r="AA144" s="23">
        <f t="shared" si="36"/>
        <v>0.3</v>
      </c>
      <c r="AB144" s="22">
        <f>IF('[1]Indicator Data'!AS145="No data","x",ROUND(IF('[1]Indicator Data'!AS145&gt;AB$4,10,IF('[1]Indicator Data'!AS145&lt;AB$3,0,10-(AB$4-'[1]Indicator Data'!AS145)/(AB$4-AB$3)*10)),1))</f>
        <v>0.5</v>
      </c>
      <c r="AC144" s="22" t="str">
        <f>IF('[1]Indicator Data'!AT145="No data","x",ROUND(IF('[1]Indicator Data'!AT145&gt;AC$4,10,IF('[1]Indicator Data'!AT145&lt;AC$3,0,10-(AC$4-'[1]Indicator Data'!AT145)/(AC$4-AC$3)*10)),1))</f>
        <v>x</v>
      </c>
      <c r="AD144" s="23">
        <f t="shared" si="47"/>
        <v>0.5</v>
      </c>
      <c r="AE144" s="26">
        <f>('[1]Indicator Data'!BD145+'[1]Indicator Data'!BC145*0.5+'[1]Indicator Data'!BB145*0.25)/1000</f>
        <v>0</v>
      </c>
      <c r="AF144" s="29">
        <f>AE144*1000/'[1]Indicator Data'!CA145</f>
        <v>0</v>
      </c>
      <c r="AG144" s="23">
        <f t="shared" si="37"/>
        <v>0</v>
      </c>
      <c r="AH144" s="22">
        <f>IF('[1]Indicator Data'!BH145="No data","x",ROUND(IF('[1]Indicator Data'!BH145&lt;$AH$3,10,IF('[1]Indicator Data'!BH145&gt;$AH$4,0,($AH$4-'[1]Indicator Data'!BH145)/($AH$4-$AH$3)*10)),1))</f>
        <v>3.5</v>
      </c>
      <c r="AI144" s="22">
        <f>IF('[1]Indicator Data'!BI145="No data","x",ROUND(IF('[1]Indicator Data'!BI145&gt;$AI$4,10,IF('[1]Indicator Data'!BI145&lt;$AI$3,0,10-($AI$4-'[1]Indicator Data'!BI145)/($AI$4-$AI$3)*10)),1))</f>
        <v>3.2</v>
      </c>
      <c r="AJ144" s="23">
        <f t="shared" si="38"/>
        <v>3.4</v>
      </c>
      <c r="AK144" s="28">
        <f t="shared" si="39"/>
        <v>1.2</v>
      </c>
      <c r="AL144" s="30">
        <f t="shared" si="40"/>
        <v>1.1000000000000001</v>
      </c>
    </row>
    <row r="145" spans="1:38" s="19" customFormat="1" x14ac:dyDescent="0.3">
      <c r="A145" s="20" t="str">
        <f>'[1]Indicator Data'!A146</f>
        <v>Romania</v>
      </c>
      <c r="B145" s="21">
        <f>ROUND(IF('[1]Indicator Data'!AL146="No data",IF((0.1022*LN('[1]Indicator Data'!BZ146)-0.1711)&gt;B$4,0,IF((0.1022*LN('[1]Indicator Data'!BZ146)-0.1711)&lt;B$3,10,(B$4-(0.1022*LN('[1]Indicator Data'!BZ146)-0.1711))/(B$4-B$3)*10)),IF('[1]Indicator Data'!AL146&gt;B$4,0,IF('[1]Indicator Data'!AL146&lt;B$3,10,(B$4-'[1]Indicator Data'!AL146)/(B$4-B$3)*10))),1)</f>
        <v>1.4</v>
      </c>
      <c r="C145" s="22" t="str">
        <f>IF('[1]Indicator Data'!AM146="No data","x",ROUND((IF(LOG('[1]Indicator Data'!AM146*1000)&gt;C$4,10,IF(LOG('[1]Indicator Data'!AM146*1000)&lt;C$3,0,10-(C$4-LOG('[1]Indicator Data'!AM146*1000))/(C$4-C$3)*10))),1))</f>
        <v>x</v>
      </c>
      <c r="D145" s="23">
        <f t="shared" si="41"/>
        <v>1.4</v>
      </c>
      <c r="E145" s="22">
        <f>IF('[1]Indicator Data'!AZ146="No data","x",ROUND(IF('[1]Indicator Data'!AZ146&gt;E$4,10,IF('[1]Indicator Data'!AZ146&lt;E$3,0,10-(E$4-'[1]Indicator Data'!AZ146)/(E$4-E$3)*10)),1))</f>
        <v>3.7</v>
      </c>
      <c r="F145" s="22">
        <f>IF('[1]Indicator Data'!BA146="No data","x",ROUND(IF('[1]Indicator Data'!BA146&gt;F$4,10,IF('[1]Indicator Data'!BA146&lt;F$3,0,10-(F$4-'[1]Indicator Data'!BA146)/(F$4-F$3)*10)),1))</f>
        <v>2.7</v>
      </c>
      <c r="G145" s="23">
        <f t="shared" si="42"/>
        <v>3.2</v>
      </c>
      <c r="H145" s="24">
        <f>SUM(IF('[1]Indicator Data'!AN146=0,0,'[1]Indicator Data'!AN146),SUM('[1]Indicator Data'!AO146:AP146))</f>
        <v>2.2725149999999998</v>
      </c>
      <c r="I145" s="24">
        <f>H145/'[1]Indicator Data'!CA146*1000000</f>
        <v>0.11812831712261382</v>
      </c>
      <c r="J145" s="22">
        <f t="shared" si="32"/>
        <v>0</v>
      </c>
      <c r="K145" s="22" t="str">
        <f>IF('[1]Indicator Data'!AQ146="No data","x",ROUND(IF('[1]Indicator Data'!AQ146&gt;K$4,10,IF('[1]Indicator Data'!AQ146&lt;K$3,0,10-(K$4-'[1]Indicator Data'!AQ146)/(K$4-K$3)*10)),1))</f>
        <v>x</v>
      </c>
      <c r="L145" s="22">
        <f>IF('[1]Indicator Data'!AR146="No data","x",IF('[1]Indicator Data'!AR146=0,0,ROUND(IF('[1]Indicator Data'!AR146&gt;L$4,10,IF('[1]Indicator Data'!AR146&lt;L$3,0,10-(L$4-'[1]Indicator Data'!AR146)/(L$4-L$3)*10)),1)))</f>
        <v>1</v>
      </c>
      <c r="M145" s="23">
        <f t="shared" si="43"/>
        <v>0.5</v>
      </c>
      <c r="N145" s="25">
        <f t="shared" si="44"/>
        <v>1.6</v>
      </c>
      <c r="O145" s="26">
        <f>IF(AND('[1]Indicator Data'!BE146="No data",'[1]Indicator Data'!BF146="No data"),0,SUM('[1]Indicator Data'!BE146:BG146)/1000)</f>
        <v>5.8730000000000002</v>
      </c>
      <c r="P145" s="22">
        <f t="shared" si="33"/>
        <v>2.6</v>
      </c>
      <c r="Q145" s="27">
        <f>O145*1000/'[1]Indicator Data'!CA146</f>
        <v>3.0528626057962699E-4</v>
      </c>
      <c r="R145" s="22">
        <f t="shared" si="34"/>
        <v>2.4</v>
      </c>
      <c r="S145" s="28">
        <f t="shared" si="45"/>
        <v>2.5</v>
      </c>
      <c r="T145" s="22">
        <f>IF('[1]Indicator Data'!AV146="No data","x",ROUND(IF('[1]Indicator Data'!AV146&gt;T$4,10,IF('[1]Indicator Data'!AV146&lt;T$3,0,10-(T$4-'[1]Indicator Data'!AV146)/(T$4-T$3)*10)),1))</f>
        <v>0.2</v>
      </c>
      <c r="U145" s="22">
        <f>IF('[1]Indicator Data'!AW146="No data","x",IF('[1]Indicator Data'!AW146=0,0,ROUND(IF('[1]Indicator Data'!AW146&gt;U$4,10,IF('[1]Indicator Data'!AW146&lt;U$3,0,10-(U$4-'[1]Indicator Data'!AW146)/(U$4-U$3)*10)),1)))</f>
        <v>0.3</v>
      </c>
      <c r="V145" s="22">
        <f t="shared" si="46"/>
        <v>0.25</v>
      </c>
      <c r="W145" s="22">
        <f>IF('[1]Indicator Data'!AU146="No data","x",ROUND(IF('[1]Indicator Data'!AU146&gt;W$4,10,IF('[1]Indicator Data'!AU146&lt;W$3,0,10-(W$4-'[1]Indicator Data'!AU146)/(W$4-W$3)*10)),1))</f>
        <v>1.2</v>
      </c>
      <c r="X145" s="22" t="str">
        <f>IF('[1]Indicator Data'!AX146="No data","x",ROUND(IF('[1]Indicator Data'!AX146&gt;X$4,10,IF('[1]Indicator Data'!AX146&lt;X$3,0,10-(X$4-'[1]Indicator Data'!AX146)/(X$4-X$3)*10)),1))</f>
        <v>x</v>
      </c>
      <c r="Y145" s="27">
        <f>IF('[1]Indicator Data'!AY146="No data","x",IF(('[1]Indicator Data'!AY146/'[1]Indicator Data'!CA146)&gt;1,1,IF('[1]Indicator Data'!AY146&gt;'[1]Indicator Data'!AY146,1,'[1]Indicator Data'!AY146/'[1]Indicator Data'!CA146)))</f>
        <v>0</v>
      </c>
      <c r="Z145" s="22">
        <f t="shared" si="35"/>
        <v>0</v>
      </c>
      <c r="AA145" s="23">
        <f t="shared" si="36"/>
        <v>0.5</v>
      </c>
      <c r="AB145" s="22">
        <f>IF('[1]Indicator Data'!AS146="No data","x",ROUND(IF('[1]Indicator Data'!AS146&gt;AB$4,10,IF('[1]Indicator Data'!AS146&lt;AB$3,0,10-(AB$4-'[1]Indicator Data'!AS146)/(AB$4-AB$3)*10)),1))</f>
        <v>0.5</v>
      </c>
      <c r="AC145" s="22" t="str">
        <f>IF('[1]Indicator Data'!AT146="No data","x",ROUND(IF('[1]Indicator Data'!AT146&gt;AC$4,10,IF('[1]Indicator Data'!AT146&lt;AC$3,0,10-(AC$4-'[1]Indicator Data'!AT146)/(AC$4-AC$3)*10)),1))</f>
        <v>x</v>
      </c>
      <c r="AD145" s="23">
        <f t="shared" si="47"/>
        <v>0.5</v>
      </c>
      <c r="AE145" s="26">
        <f>('[1]Indicator Data'!BD146+'[1]Indicator Data'!BC146*0.5+'[1]Indicator Data'!BB146*0.25)/1000</f>
        <v>0.77100000000000002</v>
      </c>
      <c r="AF145" s="29">
        <f>AE145*1000/'[1]Indicator Data'!CA146</f>
        <v>4.0077593547912896E-5</v>
      </c>
      <c r="AG145" s="23">
        <f t="shared" si="37"/>
        <v>0</v>
      </c>
      <c r="AH145" s="22">
        <f>IF('[1]Indicator Data'!BH146="No data","x",ROUND(IF('[1]Indicator Data'!BH146&lt;$AH$3,10,IF('[1]Indicator Data'!BH146&gt;$AH$4,0,($AH$4-'[1]Indicator Data'!BH146)/($AH$4-$AH$3)*10)),1))</f>
        <v>0.7</v>
      </c>
      <c r="AI145" s="22">
        <f>IF('[1]Indicator Data'!BI146="No data","x",ROUND(IF('[1]Indicator Data'!BI146&gt;$AI$4,10,IF('[1]Indicator Data'!BI146&lt;$AI$3,0,10-($AI$4-'[1]Indicator Data'!BI146)/($AI$4-$AI$3)*10)),1))</f>
        <v>0</v>
      </c>
      <c r="AJ145" s="23">
        <f t="shared" si="38"/>
        <v>0.4</v>
      </c>
      <c r="AK145" s="28">
        <f t="shared" si="39"/>
        <v>0.4</v>
      </c>
      <c r="AL145" s="30">
        <f t="shared" si="40"/>
        <v>1.5</v>
      </c>
    </row>
    <row r="146" spans="1:38" s="19" customFormat="1" x14ac:dyDescent="0.3">
      <c r="A146" s="20" t="str">
        <f>'[1]Indicator Data'!A147</f>
        <v>Russian Federation</v>
      </c>
      <c r="B146" s="21">
        <f>ROUND(IF('[1]Indicator Data'!AL147="No data",IF((0.1022*LN('[1]Indicator Data'!BZ147)-0.1711)&gt;B$4,0,IF((0.1022*LN('[1]Indicator Data'!BZ147)-0.1711)&lt;B$3,10,(B$4-(0.1022*LN('[1]Indicator Data'!BZ147)-0.1711))/(B$4-B$3)*10)),IF('[1]Indicator Data'!AL147&gt;B$4,0,IF('[1]Indicator Data'!AL147&lt;B$3,10,(B$4-'[1]Indicator Data'!AL147)/(B$4-B$3)*10))),1)</f>
        <v>1.5</v>
      </c>
      <c r="C146" s="22" t="str">
        <f>IF('[1]Indicator Data'!AM147="No data","x",ROUND((IF(LOG('[1]Indicator Data'!AM147*1000)&gt;C$4,10,IF(LOG('[1]Indicator Data'!AM147*1000)&lt;C$3,0,10-(C$4-LOG('[1]Indicator Data'!AM147*1000))/(C$4-C$3)*10))),1))</f>
        <v>x</v>
      </c>
      <c r="D146" s="23">
        <f t="shared" si="41"/>
        <v>1.5</v>
      </c>
      <c r="E146" s="22">
        <f>IF('[1]Indicator Data'!AZ147="No data","x",ROUND(IF('[1]Indicator Data'!AZ147&gt;E$4,10,IF('[1]Indicator Data'!AZ147&lt;E$3,0,10-(E$4-'[1]Indicator Data'!AZ147)/(E$4-E$3)*10)),1))</f>
        <v>3</v>
      </c>
      <c r="F146" s="22">
        <f>IF('[1]Indicator Data'!BA147="No data","x",ROUND(IF('[1]Indicator Data'!BA147&gt;F$4,10,IF('[1]Indicator Data'!BA147&lt;F$3,0,10-(F$4-'[1]Indicator Data'!BA147)/(F$4-F$3)*10)),1))</f>
        <v>3.1</v>
      </c>
      <c r="G146" s="23">
        <f t="shared" si="42"/>
        <v>3.1</v>
      </c>
      <c r="H146" s="24">
        <f>SUM(IF('[1]Indicator Data'!AN147=0,0,'[1]Indicator Data'!AN147),SUM('[1]Indicator Data'!AO147:AP147))</f>
        <v>0.323625</v>
      </c>
      <c r="I146" s="24">
        <f>H146/'[1]Indicator Data'!CA147*1000000</f>
        <v>2.2176050810754364E-3</v>
      </c>
      <c r="J146" s="22">
        <f t="shared" si="32"/>
        <v>0</v>
      </c>
      <c r="K146" s="22" t="str">
        <f>IF('[1]Indicator Data'!AQ147="No data","x",ROUND(IF('[1]Indicator Data'!AQ147&gt;K$4,10,IF('[1]Indicator Data'!AQ147&lt;K$3,0,10-(K$4-'[1]Indicator Data'!AQ147)/(K$4-K$3)*10)),1))</f>
        <v>x</v>
      </c>
      <c r="L146" s="22">
        <f>IF('[1]Indicator Data'!AR147="No data","x",IF('[1]Indicator Data'!AR147=0,0,ROUND(IF('[1]Indicator Data'!AR147&gt;L$4,10,IF('[1]Indicator Data'!AR147&lt;L$3,0,10-(L$4-'[1]Indicator Data'!AR147)/(L$4-L$3)*10)),1)))</f>
        <v>0.2</v>
      </c>
      <c r="M146" s="23">
        <f t="shared" si="43"/>
        <v>0.1</v>
      </c>
      <c r="N146" s="25">
        <f t="shared" si="44"/>
        <v>1.6</v>
      </c>
      <c r="O146" s="26">
        <f>IF(AND('[1]Indicator Data'!BE147="No data",'[1]Indicator Data'!BF147="No data"),0,SUM('[1]Indicator Data'!BE147:BG147)/1000)</f>
        <v>22.242999999999999</v>
      </c>
      <c r="P146" s="22">
        <f t="shared" si="33"/>
        <v>4.5</v>
      </c>
      <c r="Q146" s="27">
        <f>O146*1000/'[1]Indicator Data'!CA147</f>
        <v>1.5241773601656526E-4</v>
      </c>
      <c r="R146" s="22">
        <f t="shared" si="34"/>
        <v>2</v>
      </c>
      <c r="S146" s="28">
        <f t="shared" si="45"/>
        <v>3.3</v>
      </c>
      <c r="T146" s="22" t="str">
        <f>IF('[1]Indicator Data'!AV147="No data","x",ROUND(IF('[1]Indicator Data'!AV147&gt;T$4,10,IF('[1]Indicator Data'!AV147&lt;T$3,0,10-(T$4-'[1]Indicator Data'!AV147)/(T$4-T$3)*10)),1))</f>
        <v>x</v>
      </c>
      <c r="U146" s="22" t="str">
        <f>IF('[1]Indicator Data'!AW147="No data","x",IF('[1]Indicator Data'!AW147=0,0,ROUND(IF('[1]Indicator Data'!AW147&gt;U$4,10,IF('[1]Indicator Data'!AW147&lt;U$3,0,10-(U$4-'[1]Indicator Data'!AW147)/(U$4-U$3)*10)),1)))</f>
        <v>x</v>
      </c>
      <c r="V146" s="22" t="str">
        <f t="shared" si="46"/>
        <v>x</v>
      </c>
      <c r="W146" s="22">
        <f>IF('[1]Indicator Data'!AU147="No data","x",ROUND(IF('[1]Indicator Data'!AU147&gt;W$4,10,IF('[1]Indicator Data'!AU147&lt;W$3,0,10-(W$4-'[1]Indicator Data'!AU147)/(W$4-W$3)*10)),1))</f>
        <v>0.9</v>
      </c>
      <c r="X146" s="22" t="str">
        <f>IF('[1]Indicator Data'!AX147="No data","x",ROUND(IF('[1]Indicator Data'!AX147&gt;X$4,10,IF('[1]Indicator Data'!AX147&lt;X$3,0,10-(X$4-'[1]Indicator Data'!AX147)/(X$4-X$3)*10)),1))</f>
        <v>x</v>
      </c>
      <c r="Y146" s="27">
        <f>IF('[1]Indicator Data'!AY147="No data","x",IF(('[1]Indicator Data'!AY147/'[1]Indicator Data'!CA147)&gt;1,1,IF('[1]Indicator Data'!AY147&gt;'[1]Indicator Data'!AY147,1,'[1]Indicator Data'!AY147/'[1]Indicator Data'!CA147)))</f>
        <v>6.852391135034179E-9</v>
      </c>
      <c r="Z146" s="22">
        <f t="shared" si="35"/>
        <v>0</v>
      </c>
      <c r="AA146" s="23">
        <f t="shared" si="36"/>
        <v>0.5</v>
      </c>
      <c r="AB146" s="22">
        <f>IF('[1]Indicator Data'!AS147="No data","x",ROUND(IF('[1]Indicator Data'!AS147&gt;AB$4,10,IF('[1]Indicator Data'!AS147&lt;AB$3,0,10-(AB$4-'[1]Indicator Data'!AS147)/(AB$4-AB$3)*10)),1))</f>
        <v>0.4</v>
      </c>
      <c r="AC146" s="22" t="str">
        <f>IF('[1]Indicator Data'!AT147="No data","x",ROUND(IF('[1]Indicator Data'!AT147&gt;AC$4,10,IF('[1]Indicator Data'!AT147&lt;AC$3,0,10-(AC$4-'[1]Indicator Data'!AT147)/(AC$4-AC$3)*10)),1))</f>
        <v>x</v>
      </c>
      <c r="AD146" s="23">
        <f t="shared" si="47"/>
        <v>0.4</v>
      </c>
      <c r="AE146" s="26">
        <f>('[1]Indicator Data'!BD147+'[1]Indicator Data'!BC147*0.5+'[1]Indicator Data'!BB147*0.25)/1000</f>
        <v>36.808999999999997</v>
      </c>
      <c r="AF146" s="29">
        <f>AE146*1000/'[1]Indicator Data'!CA147</f>
        <v>2.5222966528947312E-4</v>
      </c>
      <c r="AG146" s="23">
        <f t="shared" si="37"/>
        <v>0</v>
      </c>
      <c r="AH146" s="22">
        <f>IF('[1]Indicator Data'!BH147="No data","x",ROUND(IF('[1]Indicator Data'!BH147&lt;$AH$3,10,IF('[1]Indicator Data'!BH147&gt;$AH$4,0,($AH$4-'[1]Indicator Data'!BH147)/($AH$4-$AH$3)*10)),1))</f>
        <v>1.6</v>
      </c>
      <c r="AI146" s="22">
        <f>IF('[1]Indicator Data'!BI147="No data","x",ROUND(IF('[1]Indicator Data'!BI147&gt;$AI$4,10,IF('[1]Indicator Data'!BI147&lt;$AI$3,0,10-($AI$4-'[1]Indicator Data'!BI147)/($AI$4-$AI$3)*10)),1))</f>
        <v>0</v>
      </c>
      <c r="AJ146" s="23">
        <f t="shared" si="38"/>
        <v>0.8</v>
      </c>
      <c r="AK146" s="28">
        <f t="shared" si="39"/>
        <v>0.4</v>
      </c>
      <c r="AL146" s="30">
        <f t="shared" si="40"/>
        <v>2</v>
      </c>
    </row>
    <row r="147" spans="1:38" s="19" customFormat="1" x14ac:dyDescent="0.3">
      <c r="A147" s="20" t="str">
        <f>'[1]Indicator Data'!A148</f>
        <v>Rwanda</v>
      </c>
      <c r="B147" s="21">
        <f>ROUND(IF('[1]Indicator Data'!AL148="No data",IF((0.1022*LN('[1]Indicator Data'!BZ148)-0.1711)&gt;B$4,0,IF((0.1022*LN('[1]Indicator Data'!BZ148)-0.1711)&lt;B$3,10,(B$4-(0.1022*LN('[1]Indicator Data'!BZ148)-0.1711))/(B$4-B$3)*10)),IF('[1]Indicator Data'!AL148&gt;B$4,0,IF('[1]Indicator Data'!AL148&lt;B$3,10,(B$4-'[1]Indicator Data'!AL148)/(B$4-B$3)*10))),1)</f>
        <v>7.1</v>
      </c>
      <c r="C147" s="22">
        <f>IF('[1]Indicator Data'!AM148="No data","x",ROUND((IF(LOG('[1]Indicator Data'!AM148*1000)&gt;C$4,10,IF(LOG('[1]Indicator Data'!AM148*1000)&lt;C$3,0,10-(C$4-LOG('[1]Indicator Data'!AM148*1000))/(C$4-C$3)*10))),1))</f>
        <v>8.9</v>
      </c>
      <c r="D147" s="23">
        <f t="shared" si="41"/>
        <v>8.1</v>
      </c>
      <c r="E147" s="22">
        <f>IF('[1]Indicator Data'!AZ148="No data","x",ROUND(IF('[1]Indicator Data'!AZ148&gt;E$4,10,IF('[1]Indicator Data'!AZ148&lt;E$3,0,10-(E$4-'[1]Indicator Data'!AZ148)/(E$4-E$3)*10)),1))</f>
        <v>5.4</v>
      </c>
      <c r="F147" s="22">
        <f>IF('[1]Indicator Data'!BA148="No data","x",ROUND(IF('[1]Indicator Data'!BA148&gt;F$4,10,IF('[1]Indicator Data'!BA148&lt;F$3,0,10-(F$4-'[1]Indicator Data'!BA148)/(F$4-F$3)*10)),1))</f>
        <v>4.7</v>
      </c>
      <c r="G147" s="23">
        <f t="shared" si="42"/>
        <v>5.0999999999999996</v>
      </c>
      <c r="H147" s="24">
        <f>SUM(IF('[1]Indicator Data'!AN148=0,0,'[1]Indicator Data'!AN148),SUM('[1]Indicator Data'!AO148:AP148))</f>
        <v>1137.9485629999999</v>
      </c>
      <c r="I147" s="24">
        <f>H147/'[1]Indicator Data'!CA148*1000000</f>
        <v>87.857489251447376</v>
      </c>
      <c r="J147" s="22">
        <f t="shared" si="32"/>
        <v>1.8</v>
      </c>
      <c r="K147" s="22">
        <f>IF('[1]Indicator Data'!AQ148="No data","x",ROUND(IF('[1]Indicator Data'!AQ148&gt;K$4,10,IF('[1]Indicator Data'!AQ148&lt;K$3,0,10-(K$4-'[1]Indicator Data'!AQ148)/(K$4-K$3)*10)),1))</f>
        <v>7.9</v>
      </c>
      <c r="L147" s="22">
        <f>IF('[1]Indicator Data'!AR148="No data","x",IF('[1]Indicator Data'!AR148=0,0,ROUND(IF('[1]Indicator Data'!AR148&gt;L$4,10,IF('[1]Indicator Data'!AR148&lt;L$3,0,10-(L$4-'[1]Indicator Data'!AR148)/(L$4-L$3)*10)),1)))</f>
        <v>0.8</v>
      </c>
      <c r="M147" s="23">
        <f t="shared" si="43"/>
        <v>3.5</v>
      </c>
      <c r="N147" s="25">
        <f t="shared" si="44"/>
        <v>6.2</v>
      </c>
      <c r="O147" s="26">
        <f>IF(AND('[1]Indicator Data'!BE148="No data",'[1]Indicator Data'!BF148="No data"),0,SUM('[1]Indicator Data'!BE148:BG148)/1000)</f>
        <v>124.089</v>
      </c>
      <c r="P147" s="22">
        <f t="shared" si="33"/>
        <v>7</v>
      </c>
      <c r="Q147" s="27">
        <f>O147*1000/'[1]Indicator Data'!CA148</f>
        <v>9.5805279238468117E-3</v>
      </c>
      <c r="R147" s="22">
        <f t="shared" si="34"/>
        <v>5.6</v>
      </c>
      <c r="S147" s="28">
        <f t="shared" si="45"/>
        <v>6.3</v>
      </c>
      <c r="T147" s="22">
        <f>IF('[1]Indicator Data'!AV148="No data","x",ROUND(IF('[1]Indicator Data'!AV148&gt;T$4,10,IF('[1]Indicator Data'!AV148&lt;T$3,0,10-(T$4-'[1]Indicator Data'!AV148)/(T$4-T$3)*10)),1))</f>
        <v>5.2</v>
      </c>
      <c r="U147" s="22">
        <f>IF('[1]Indicator Data'!AW148="No data","x",IF('[1]Indicator Data'!AW148=0,0,ROUND(IF('[1]Indicator Data'!AW148&gt;U$4,10,IF('[1]Indicator Data'!AW148&lt;U$3,0,10-(U$4-'[1]Indicator Data'!AW148)/(U$4-U$3)*10)),1)))</f>
        <v>2.5</v>
      </c>
      <c r="V147" s="22">
        <f t="shared" si="46"/>
        <v>3.85</v>
      </c>
      <c r="W147" s="22">
        <f>IF('[1]Indicator Data'!AU148="No data","x",ROUND(IF('[1]Indicator Data'!AU148&gt;W$4,10,IF('[1]Indicator Data'!AU148&lt;W$3,0,10-(W$4-'[1]Indicator Data'!AU148)/(W$4-W$3)*10)),1))</f>
        <v>1</v>
      </c>
      <c r="X147" s="22">
        <f>IF('[1]Indicator Data'!AX148="No data","x",ROUND(IF('[1]Indicator Data'!AX148&gt;X$4,10,IF('[1]Indicator Data'!AX148&lt;X$3,0,10-(X$4-'[1]Indicator Data'!AX148)/(X$4-X$3)*10)),1))</f>
        <v>10</v>
      </c>
      <c r="Y147" s="27">
        <f>IF('[1]Indicator Data'!AY148="No data","x",IF(('[1]Indicator Data'!AY148/'[1]Indicator Data'!CA148)&gt;1,1,IF('[1]Indicator Data'!AY148&gt;'[1]Indicator Data'!AY148,1,'[1]Indicator Data'!AY148/'[1]Indicator Data'!CA148)))</f>
        <v>0.38726822582927745</v>
      </c>
      <c r="Z147" s="22">
        <f t="shared" si="35"/>
        <v>4.3</v>
      </c>
      <c r="AA147" s="23">
        <f t="shared" si="36"/>
        <v>4.8</v>
      </c>
      <c r="AB147" s="22">
        <f>IF('[1]Indicator Data'!AS148="No data","x",ROUND(IF('[1]Indicator Data'!AS148&gt;AB$4,10,IF('[1]Indicator Data'!AS148&lt;AB$3,0,10-(AB$4-'[1]Indicator Data'!AS148)/(AB$4-AB$3)*10)),1))</f>
        <v>2.6</v>
      </c>
      <c r="AC147" s="22">
        <f>IF('[1]Indicator Data'!AT148="No data","x",ROUND(IF('[1]Indicator Data'!AT148&gt;AC$4,10,IF('[1]Indicator Data'!AT148&lt;AC$3,0,10-(AC$4-'[1]Indicator Data'!AT148)/(AC$4-AC$3)*10)),1))</f>
        <v>2</v>
      </c>
      <c r="AD147" s="23">
        <f t="shared" si="47"/>
        <v>2.2999999999999998</v>
      </c>
      <c r="AE147" s="26">
        <f>('[1]Indicator Data'!BD148+'[1]Indicator Data'!BC148*0.5+'[1]Indicator Data'!BB148*0.25)/1000</f>
        <v>26.082000000000001</v>
      </c>
      <c r="AF147" s="29">
        <f>AE147*1000/'[1]Indicator Data'!CA148</f>
        <v>2.0137105570177255E-3</v>
      </c>
      <c r="AG147" s="23">
        <f t="shared" si="37"/>
        <v>0.2</v>
      </c>
      <c r="AH147" s="22">
        <f>IF('[1]Indicator Data'!BH148="No data","x",ROUND(IF('[1]Indicator Data'!BH148&lt;$AH$3,10,IF('[1]Indicator Data'!BH148&gt;$AH$4,0,($AH$4-'[1]Indicator Data'!BH148)/($AH$4-$AH$3)*10)),1))</f>
        <v>6.7</v>
      </c>
      <c r="AI147" s="22">
        <f>IF('[1]Indicator Data'!BI148="No data","x",ROUND(IF('[1]Indicator Data'!BI148&gt;$AI$4,10,IF('[1]Indicator Data'!BI148&lt;$AI$3,0,10-($AI$4-'[1]Indicator Data'!BI148)/($AI$4-$AI$3)*10)),1))</f>
        <v>10</v>
      </c>
      <c r="AJ147" s="23">
        <f t="shared" si="38"/>
        <v>8.4</v>
      </c>
      <c r="AK147" s="28">
        <f t="shared" si="39"/>
        <v>4.7</v>
      </c>
      <c r="AL147" s="30">
        <f t="shared" si="40"/>
        <v>5.6</v>
      </c>
    </row>
    <row r="148" spans="1:38" s="19" customFormat="1" x14ac:dyDescent="0.3">
      <c r="A148" s="20" t="str">
        <f>'[1]Indicator Data'!A149</f>
        <v>Saint Kitts and Nevis</v>
      </c>
      <c r="B148" s="21">
        <f>ROUND(IF('[1]Indicator Data'!AL149="No data",IF((0.1022*LN('[1]Indicator Data'!BZ149)-0.1711)&gt;B$4,0,IF((0.1022*LN('[1]Indicator Data'!BZ149)-0.1711)&lt;B$3,10,(B$4-(0.1022*LN('[1]Indicator Data'!BZ149)-0.1711))/(B$4-B$3)*10)),IF('[1]Indicator Data'!AL149&gt;B$4,0,IF('[1]Indicator Data'!AL149&lt;B$3,10,(B$4-'[1]Indicator Data'!AL149)/(B$4-B$3)*10))),1)</f>
        <v>2.4</v>
      </c>
      <c r="C148" s="22" t="str">
        <f>IF('[1]Indicator Data'!AM149="No data","x",ROUND((IF(LOG('[1]Indicator Data'!AM149*1000)&gt;C$4,10,IF(LOG('[1]Indicator Data'!AM149*1000)&lt;C$3,0,10-(C$4-LOG('[1]Indicator Data'!AM149*1000))/(C$4-C$3)*10))),1))</f>
        <v>x</v>
      </c>
      <c r="D148" s="23">
        <f t="shared" si="41"/>
        <v>2.4</v>
      </c>
      <c r="E148" s="22" t="str">
        <f>IF('[1]Indicator Data'!AZ149="No data","x",ROUND(IF('[1]Indicator Data'!AZ149&gt;E$4,10,IF('[1]Indicator Data'!AZ149&lt;E$3,0,10-(E$4-'[1]Indicator Data'!AZ149)/(E$4-E$3)*10)),1))</f>
        <v>x</v>
      </c>
      <c r="F148" s="22" t="str">
        <f>IF('[1]Indicator Data'!BA149="No data","x",ROUND(IF('[1]Indicator Data'!BA149&gt;F$4,10,IF('[1]Indicator Data'!BA149&lt;F$3,0,10-(F$4-'[1]Indicator Data'!BA149)/(F$4-F$3)*10)),1))</f>
        <v>x</v>
      </c>
      <c r="G148" s="23" t="str">
        <f t="shared" si="42"/>
        <v>x</v>
      </c>
      <c r="H148" s="24">
        <f>SUM(IF('[1]Indicator Data'!AN149=0,0,'[1]Indicator Data'!AN149),SUM('[1]Indicator Data'!AO149:AP149))</f>
        <v>0.28628599999999998</v>
      </c>
      <c r="I148" s="24">
        <f>H148/'[1]Indicator Data'!CA149*1000000</f>
        <v>5.3821251315987366</v>
      </c>
      <c r="J148" s="22">
        <f t="shared" si="32"/>
        <v>0.1</v>
      </c>
      <c r="K148" s="22" t="str">
        <f>IF('[1]Indicator Data'!AQ149="No data","x",ROUND(IF('[1]Indicator Data'!AQ149&gt;K$4,10,IF('[1]Indicator Data'!AQ149&lt;K$3,0,10-(K$4-'[1]Indicator Data'!AQ149)/(K$4-K$3)*10)),1))</f>
        <v>x</v>
      </c>
      <c r="L148" s="22">
        <f>IF('[1]Indicator Data'!AR149="No data","x",IF('[1]Indicator Data'!AR149=0,0,ROUND(IF('[1]Indicator Data'!AR149&gt;L$4,10,IF('[1]Indicator Data'!AR149&lt;L$3,0,10-(L$4-'[1]Indicator Data'!AR149)/(L$4-L$3)*10)),1)))</f>
        <v>0.9</v>
      </c>
      <c r="M148" s="23">
        <f t="shared" si="43"/>
        <v>0.5</v>
      </c>
      <c r="N148" s="25">
        <f t="shared" si="44"/>
        <v>1.8</v>
      </c>
      <c r="O148" s="26">
        <f>IF(AND('[1]Indicator Data'!BE149="No data",'[1]Indicator Data'!BF149="No data"),0,SUM('[1]Indicator Data'!BE149:BG149)/1000)</f>
        <v>1.9E-2</v>
      </c>
      <c r="P148" s="22">
        <f t="shared" si="33"/>
        <v>0</v>
      </c>
      <c r="Q148" s="27">
        <f>O148*1000/'[1]Indicator Data'!CA149</f>
        <v>3.5719657091291926E-4</v>
      </c>
      <c r="R148" s="22">
        <f t="shared" si="34"/>
        <v>2.5</v>
      </c>
      <c r="S148" s="28">
        <f t="shared" si="45"/>
        <v>1.3</v>
      </c>
      <c r="T148" s="22" t="str">
        <f>IF('[1]Indicator Data'!AV149="No data","x",ROUND(IF('[1]Indicator Data'!AV149&gt;T$4,10,IF('[1]Indicator Data'!AV149&lt;T$3,0,10-(T$4-'[1]Indicator Data'!AV149)/(T$4-T$3)*10)),1))</f>
        <v>x</v>
      </c>
      <c r="U148" s="22" t="str">
        <f>IF('[1]Indicator Data'!AW149="No data","x",IF('[1]Indicator Data'!AW149=0,0,ROUND(IF('[1]Indicator Data'!AW149&gt;U$4,10,IF('[1]Indicator Data'!AW149&lt;U$3,0,10-(U$4-'[1]Indicator Data'!AW149)/(U$4-U$3)*10)),1)))</f>
        <v>x</v>
      </c>
      <c r="V148" s="22" t="str">
        <f t="shared" si="46"/>
        <v>x</v>
      </c>
      <c r="W148" s="22">
        <f>IF('[1]Indicator Data'!AU149="No data","x",ROUND(IF('[1]Indicator Data'!AU149&gt;W$4,10,IF('[1]Indicator Data'!AU149&lt;W$3,0,10-(W$4-'[1]Indicator Data'!AU149)/(W$4-W$3)*10)),1))</f>
        <v>0</v>
      </c>
      <c r="X148" s="22" t="str">
        <f>IF('[1]Indicator Data'!AX149="No data","x",ROUND(IF('[1]Indicator Data'!AX149&gt;X$4,10,IF('[1]Indicator Data'!AX149&lt;X$3,0,10-(X$4-'[1]Indicator Data'!AX149)/(X$4-X$3)*10)),1))</f>
        <v>x</v>
      </c>
      <c r="Y148" s="27">
        <f>IF('[1]Indicator Data'!AY149="No data","x",IF(('[1]Indicator Data'!AY149/'[1]Indicator Data'!CA149)&gt;1,1,IF('[1]Indicator Data'!AY149&gt;'[1]Indicator Data'!AY149,1,'[1]Indicator Data'!AY149/'[1]Indicator Data'!CA149)))</f>
        <v>8.6479169799969923E-4</v>
      </c>
      <c r="Z148" s="22">
        <f t="shared" si="35"/>
        <v>0</v>
      </c>
      <c r="AA148" s="23">
        <f t="shared" si="36"/>
        <v>0</v>
      </c>
      <c r="AB148" s="22">
        <f>IF('[1]Indicator Data'!AS149="No data","x",ROUND(IF('[1]Indicator Data'!AS149&gt;AB$4,10,IF('[1]Indicator Data'!AS149&lt;AB$3,0,10-(AB$4-'[1]Indicator Data'!AS149)/(AB$4-AB$3)*10)),1))</f>
        <v>1.2</v>
      </c>
      <c r="AC148" s="22" t="str">
        <f>IF('[1]Indicator Data'!AT149="No data","x",ROUND(IF('[1]Indicator Data'!AT149&gt;AC$4,10,IF('[1]Indicator Data'!AT149&lt;AC$3,0,10-(AC$4-'[1]Indicator Data'!AT149)/(AC$4-AC$3)*10)),1))</f>
        <v>x</v>
      </c>
      <c r="AD148" s="23">
        <f t="shared" si="47"/>
        <v>1.2</v>
      </c>
      <c r="AE148" s="26">
        <f>('[1]Indicator Data'!BD149+'[1]Indicator Data'!BC149*0.5+'[1]Indicator Data'!BB149*0.25)/1000</f>
        <v>0</v>
      </c>
      <c r="AF148" s="29">
        <f>AE148*1000/'[1]Indicator Data'!CA149</f>
        <v>0</v>
      </c>
      <c r="AG148" s="23">
        <f t="shared" si="37"/>
        <v>0</v>
      </c>
      <c r="AH148" s="22">
        <f>IF('[1]Indicator Data'!BH149="No data","x",ROUND(IF('[1]Indicator Data'!BH149&lt;$AH$3,10,IF('[1]Indicator Data'!BH149&gt;$AH$4,0,($AH$4-'[1]Indicator Data'!BH149)/($AH$4-$AH$3)*10)),1))</f>
        <v>6</v>
      </c>
      <c r="AI148" s="22">
        <f>IF('[1]Indicator Data'!BI149="No data","x",ROUND(IF('[1]Indicator Data'!BI149&gt;$AI$4,10,IF('[1]Indicator Data'!BI149&lt;$AI$3,0,10-($AI$4-'[1]Indicator Data'!BI149)/($AI$4-$AI$3)*10)),1))</f>
        <v>3.7</v>
      </c>
      <c r="AJ148" s="23">
        <f t="shared" si="38"/>
        <v>4.9000000000000004</v>
      </c>
      <c r="AK148" s="28">
        <f t="shared" si="39"/>
        <v>1.8</v>
      </c>
      <c r="AL148" s="30">
        <f t="shared" si="40"/>
        <v>1.6</v>
      </c>
    </row>
    <row r="149" spans="1:38" s="19" customFormat="1" x14ac:dyDescent="0.3">
      <c r="A149" s="20" t="str">
        <f>'[1]Indicator Data'!A150</f>
        <v>Saint Lucia</v>
      </c>
      <c r="B149" s="21">
        <f>ROUND(IF('[1]Indicator Data'!AL150="No data",IF((0.1022*LN('[1]Indicator Data'!BZ150)-0.1711)&gt;B$4,0,IF((0.1022*LN('[1]Indicator Data'!BZ150)-0.1711)&lt;B$3,10,(B$4-(0.1022*LN('[1]Indicator Data'!BZ150)-0.1711))/(B$4-B$3)*10)),IF('[1]Indicator Data'!AL150&gt;B$4,0,IF('[1]Indicator Data'!AL150&lt;B$3,10,(B$4-'[1]Indicator Data'!AL150)/(B$4-B$3)*10))),1)</f>
        <v>2.8</v>
      </c>
      <c r="C149" s="22">
        <f>IF('[1]Indicator Data'!AM150="No data","x",ROUND((IF(LOG('[1]Indicator Data'!AM150*1000)&gt;C$4,10,IF(LOG('[1]Indicator Data'!AM150*1000)&lt;C$3,0,10-(C$4-LOG('[1]Indicator Data'!AM150*1000))/(C$4-C$3)*10))),1))</f>
        <v>3.2</v>
      </c>
      <c r="D149" s="23">
        <f t="shared" si="41"/>
        <v>3</v>
      </c>
      <c r="E149" s="22">
        <f>IF('[1]Indicator Data'!AZ150="No data","x",ROUND(IF('[1]Indicator Data'!AZ150&gt;E$4,10,IF('[1]Indicator Data'!AZ150&lt;E$3,0,10-(E$4-'[1]Indicator Data'!AZ150)/(E$4-E$3)*10)),1))</f>
        <v>5.3</v>
      </c>
      <c r="F149" s="22">
        <f>IF('[1]Indicator Data'!BA150="No data","x",ROUND(IF('[1]Indicator Data'!BA150&gt;F$4,10,IF('[1]Indicator Data'!BA150&lt;F$3,0,10-(F$4-'[1]Indicator Data'!BA150)/(F$4-F$3)*10)),1))</f>
        <v>6.6</v>
      </c>
      <c r="G149" s="23">
        <f t="shared" si="42"/>
        <v>6</v>
      </c>
      <c r="H149" s="24">
        <f>SUM(IF('[1]Indicator Data'!AN150=0,0,'[1]Indicator Data'!AN150),SUM('[1]Indicator Data'!AO150:AP150))</f>
        <v>8.5422089999999997</v>
      </c>
      <c r="I149" s="24">
        <f>H149/'[1]Indicator Data'!CA150*1000000</f>
        <v>46.518845062599041</v>
      </c>
      <c r="J149" s="22">
        <f t="shared" si="32"/>
        <v>0.9</v>
      </c>
      <c r="K149" s="22">
        <f>IF('[1]Indicator Data'!AQ150="No data","x",ROUND(IF('[1]Indicator Data'!AQ150&gt;K$4,10,IF('[1]Indicator Data'!AQ150&lt;K$3,0,10-(K$4-'[1]Indicator Data'!AQ150)/(K$4-K$3)*10)),1))</f>
        <v>1.1000000000000001</v>
      </c>
      <c r="L149" s="22">
        <f>IF('[1]Indicator Data'!AR150="No data","x",IF('[1]Indicator Data'!AR150=0,0,ROUND(IF('[1]Indicator Data'!AR150&gt;L$4,10,IF('[1]Indicator Data'!AR150&lt;L$3,0,10-(L$4-'[1]Indicator Data'!AR150)/(L$4-L$3)*10)),1)))</f>
        <v>0.8</v>
      </c>
      <c r="M149" s="23">
        <f t="shared" si="43"/>
        <v>0.9</v>
      </c>
      <c r="N149" s="25">
        <f t="shared" si="44"/>
        <v>3.2</v>
      </c>
      <c r="O149" s="26">
        <f>IF(AND('[1]Indicator Data'!BE150="No data",'[1]Indicator Data'!BF150="No data"),0,SUM('[1]Indicator Data'!BE150:BG150)/1000)</f>
        <v>0</v>
      </c>
      <c r="P149" s="22">
        <f t="shared" si="33"/>
        <v>0</v>
      </c>
      <c r="Q149" s="27">
        <f>O149*1000/'[1]Indicator Data'!CA150</f>
        <v>0</v>
      </c>
      <c r="R149" s="22">
        <f t="shared" si="34"/>
        <v>0</v>
      </c>
      <c r="S149" s="28">
        <f t="shared" si="45"/>
        <v>0</v>
      </c>
      <c r="T149" s="22" t="str">
        <f>IF('[1]Indicator Data'!AV150="No data","x",ROUND(IF('[1]Indicator Data'!AV150&gt;T$4,10,IF('[1]Indicator Data'!AV150&lt;T$3,0,10-(T$4-'[1]Indicator Data'!AV150)/(T$4-T$3)*10)),1))</f>
        <v>x</v>
      </c>
      <c r="U149" s="22" t="str">
        <f>IF('[1]Indicator Data'!AW150="No data","x",IF('[1]Indicator Data'!AW150=0,0,ROUND(IF('[1]Indicator Data'!AW150&gt;U$4,10,IF('[1]Indicator Data'!AW150&lt;U$3,0,10-(U$4-'[1]Indicator Data'!AW150)/(U$4-U$3)*10)),1)))</f>
        <v>x</v>
      </c>
      <c r="V149" s="22" t="str">
        <f t="shared" si="46"/>
        <v>x</v>
      </c>
      <c r="W149" s="22">
        <f>IF('[1]Indicator Data'!AU150="No data","x",ROUND(IF('[1]Indicator Data'!AU150&gt;W$4,10,IF('[1]Indicator Data'!AU150&lt;W$3,0,10-(W$4-'[1]Indicator Data'!AU150)/(W$4-W$3)*10)),1))</f>
        <v>0.1</v>
      </c>
      <c r="X149" s="22" t="str">
        <f>IF('[1]Indicator Data'!AX150="No data","x",ROUND(IF('[1]Indicator Data'!AX150&gt;X$4,10,IF('[1]Indicator Data'!AX150&lt;X$3,0,10-(X$4-'[1]Indicator Data'!AX150)/(X$4-X$3)*10)),1))</f>
        <v>x</v>
      </c>
      <c r="Y149" s="27">
        <f>IF('[1]Indicator Data'!AY150="No data","x",IF(('[1]Indicator Data'!AY150/'[1]Indicator Data'!CA150)&gt;1,1,IF('[1]Indicator Data'!AY150&gt;'[1]Indicator Data'!AY150,1,'[1]Indicator Data'!AY150/'[1]Indicator Data'!CA150)))</f>
        <v>1.4158983602807835E-4</v>
      </c>
      <c r="Z149" s="22">
        <f t="shared" si="35"/>
        <v>0</v>
      </c>
      <c r="AA149" s="23">
        <f t="shared" si="36"/>
        <v>0.1</v>
      </c>
      <c r="AB149" s="22">
        <f>IF('[1]Indicator Data'!AS150="No data","x",ROUND(IF('[1]Indicator Data'!AS150&gt;AB$4,10,IF('[1]Indicator Data'!AS150&lt;AB$3,0,10-(AB$4-'[1]Indicator Data'!AS150)/(AB$4-AB$3)*10)),1))</f>
        <v>1.7</v>
      </c>
      <c r="AC149" s="22">
        <f>IF('[1]Indicator Data'!AT150="No data","x",ROUND(IF('[1]Indicator Data'!AT150&gt;AC$4,10,IF('[1]Indicator Data'!AT150&lt;AC$3,0,10-(AC$4-'[1]Indicator Data'!AT150)/(AC$4-AC$3)*10)),1))</f>
        <v>0.6</v>
      </c>
      <c r="AD149" s="23">
        <f t="shared" si="47"/>
        <v>1.2</v>
      </c>
      <c r="AE149" s="26">
        <f>('[1]Indicator Data'!BD150+'[1]Indicator Data'!BC150*0.5+'[1]Indicator Data'!BB150*0.25)/1000</f>
        <v>0.40050000000000002</v>
      </c>
      <c r="AF149" s="29">
        <f>AE149*1000/'[1]Indicator Data'!CA150</f>
        <v>2.1810280511248225E-3</v>
      </c>
      <c r="AG149" s="23">
        <f t="shared" si="37"/>
        <v>0.2</v>
      </c>
      <c r="AH149" s="22">
        <f>IF('[1]Indicator Data'!BH150="No data","x",ROUND(IF('[1]Indicator Data'!BH150&lt;$AH$3,10,IF('[1]Indicator Data'!BH150&gt;$AH$4,0,($AH$4-'[1]Indicator Data'!BH150)/($AH$4-$AH$3)*10)),1))</f>
        <v>6.1</v>
      </c>
      <c r="AI149" s="22">
        <f>IF('[1]Indicator Data'!BI150="No data","x",ROUND(IF('[1]Indicator Data'!BI150&gt;$AI$4,10,IF('[1]Indicator Data'!BI150&lt;$AI$3,0,10-($AI$4-'[1]Indicator Data'!BI150)/($AI$4-$AI$3)*10)),1))</f>
        <v>3.7</v>
      </c>
      <c r="AJ149" s="23">
        <f t="shared" si="38"/>
        <v>4.9000000000000004</v>
      </c>
      <c r="AK149" s="28">
        <f t="shared" si="39"/>
        <v>1.8</v>
      </c>
      <c r="AL149" s="30">
        <f t="shared" si="40"/>
        <v>0.9</v>
      </c>
    </row>
    <row r="150" spans="1:38" s="19" customFormat="1" x14ac:dyDescent="0.3">
      <c r="A150" s="20" t="str">
        <f>'[1]Indicator Data'!A151</f>
        <v>Saint Vincent and the Grenadines</v>
      </c>
      <c r="B150" s="21">
        <f>ROUND(IF('[1]Indicator Data'!AL151="No data",IF((0.1022*LN('[1]Indicator Data'!BZ151)-0.1711)&gt;B$4,0,IF((0.1022*LN('[1]Indicator Data'!BZ151)-0.1711)&lt;B$3,10,(B$4-(0.1022*LN('[1]Indicator Data'!BZ151)-0.1711))/(B$4-B$3)*10)),IF('[1]Indicator Data'!AL151&gt;B$4,0,IF('[1]Indicator Data'!AL151&lt;B$3,10,(B$4-'[1]Indicator Data'!AL151)/(B$4-B$3)*10))),1)</f>
        <v>3.2</v>
      </c>
      <c r="C150" s="22" t="str">
        <f>IF('[1]Indicator Data'!AM151="No data","x",ROUND((IF(LOG('[1]Indicator Data'!AM151*1000)&gt;C$4,10,IF(LOG('[1]Indicator Data'!AM151*1000)&lt;C$3,0,10-(C$4-LOG('[1]Indicator Data'!AM151*1000))/(C$4-C$3)*10))),1))</f>
        <v>x</v>
      </c>
      <c r="D150" s="23">
        <f t="shared" si="41"/>
        <v>3.2</v>
      </c>
      <c r="E150" s="22" t="str">
        <f>IF('[1]Indicator Data'!AZ151="No data","x",ROUND(IF('[1]Indicator Data'!AZ151&gt;E$4,10,IF('[1]Indicator Data'!AZ151&lt;E$3,0,10-(E$4-'[1]Indicator Data'!AZ151)/(E$4-E$3)*10)),1))</f>
        <v>x</v>
      </c>
      <c r="F150" s="22" t="str">
        <f>IF('[1]Indicator Data'!BA151="No data","x",ROUND(IF('[1]Indicator Data'!BA151&gt;F$4,10,IF('[1]Indicator Data'!BA151&lt;F$3,0,10-(F$4-'[1]Indicator Data'!BA151)/(F$4-F$3)*10)),1))</f>
        <v>x</v>
      </c>
      <c r="G150" s="23" t="str">
        <f t="shared" si="42"/>
        <v>x</v>
      </c>
      <c r="H150" s="24">
        <f>SUM(IF('[1]Indicator Data'!AN151=0,0,'[1]Indicator Data'!AN151),SUM('[1]Indicator Data'!AO151:AP151))</f>
        <v>16.28154</v>
      </c>
      <c r="I150" s="24">
        <f>H150/'[1]Indicator Data'!CA151*1000000</f>
        <v>146.7506106519329</v>
      </c>
      <c r="J150" s="22">
        <f t="shared" si="32"/>
        <v>2.9</v>
      </c>
      <c r="K150" s="22">
        <f>IF('[1]Indicator Data'!AQ151="No data","x",ROUND(IF('[1]Indicator Data'!AQ151&gt;K$4,10,IF('[1]Indicator Data'!AQ151&lt;K$3,0,10-(K$4-'[1]Indicator Data'!AQ151)/(K$4-K$3)*10)),1))</f>
        <v>6.9</v>
      </c>
      <c r="L150" s="22">
        <f>IF('[1]Indicator Data'!AR151="No data","x",IF('[1]Indicator Data'!AR151=0,0,ROUND(IF('[1]Indicator Data'!AR151&gt;L$4,10,IF('[1]Indicator Data'!AR151&lt;L$3,0,10-(L$4-'[1]Indicator Data'!AR151)/(L$4-L$3)*10)),1)))</f>
        <v>1.8</v>
      </c>
      <c r="M150" s="23">
        <f t="shared" si="43"/>
        <v>3.9</v>
      </c>
      <c r="N150" s="25">
        <f t="shared" si="44"/>
        <v>3.4</v>
      </c>
      <c r="O150" s="26">
        <f>IF(AND('[1]Indicator Data'!BE151="No data",'[1]Indicator Data'!BF151="No data"),0,SUM('[1]Indicator Data'!BE151:BG151)/1000)</f>
        <v>1.4E-2</v>
      </c>
      <c r="P150" s="22">
        <f t="shared" si="33"/>
        <v>0</v>
      </c>
      <c r="Q150" s="27">
        <f>O150*1000/'[1]Indicator Data'!CA151</f>
        <v>1.2618637727924143E-4</v>
      </c>
      <c r="R150" s="22">
        <f t="shared" si="34"/>
        <v>1.9</v>
      </c>
      <c r="S150" s="28">
        <f t="shared" si="45"/>
        <v>1</v>
      </c>
      <c r="T150" s="22" t="str">
        <f>IF('[1]Indicator Data'!AV151="No data","x",ROUND(IF('[1]Indicator Data'!AV151&gt;T$4,10,IF('[1]Indicator Data'!AV151&lt;T$3,0,10-(T$4-'[1]Indicator Data'!AV151)/(T$4-T$3)*10)),1))</f>
        <v>x</v>
      </c>
      <c r="U150" s="22" t="str">
        <f>IF('[1]Indicator Data'!AW151="No data","x",IF('[1]Indicator Data'!AW151=0,0,ROUND(IF('[1]Indicator Data'!AW151&gt;U$4,10,IF('[1]Indicator Data'!AW151&lt;U$3,0,10-(U$4-'[1]Indicator Data'!AW151)/(U$4-U$3)*10)),1)))</f>
        <v>x</v>
      </c>
      <c r="V150" s="22" t="str">
        <f t="shared" si="46"/>
        <v>x</v>
      </c>
      <c r="W150" s="22">
        <f>IF('[1]Indicator Data'!AU151="No data","x",ROUND(IF('[1]Indicator Data'!AU151&gt;W$4,10,IF('[1]Indicator Data'!AU151&lt;W$3,0,10-(W$4-'[1]Indicator Data'!AU151)/(W$4-W$3)*10)),1))</f>
        <v>0.1</v>
      </c>
      <c r="X150" s="22" t="str">
        <f>IF('[1]Indicator Data'!AX151="No data","x",ROUND(IF('[1]Indicator Data'!AX151&gt;X$4,10,IF('[1]Indicator Data'!AX151&lt;X$3,0,10-(X$4-'[1]Indicator Data'!AX151)/(X$4-X$3)*10)),1))</f>
        <v>x</v>
      </c>
      <c r="Y150" s="27">
        <f>IF('[1]Indicator Data'!AY151="No data","x",IF(('[1]Indicator Data'!AY151/'[1]Indicator Data'!CA151)&gt;1,1,IF('[1]Indicator Data'!AY151&gt;'[1]Indicator Data'!AY151,1,'[1]Indicator Data'!AY151/'[1]Indicator Data'!CA151)))</f>
        <v>6.3273454892876779E-3</v>
      </c>
      <c r="Z150" s="22">
        <f t="shared" si="35"/>
        <v>0.1</v>
      </c>
      <c r="AA150" s="23">
        <f t="shared" si="36"/>
        <v>0.1</v>
      </c>
      <c r="AB150" s="22">
        <f>IF('[1]Indicator Data'!AS151="No data","x",ROUND(IF('[1]Indicator Data'!AS151&gt;AB$4,10,IF('[1]Indicator Data'!AS151&lt;AB$3,0,10-(AB$4-'[1]Indicator Data'!AS151)/(AB$4-AB$3)*10)),1))</f>
        <v>1.1000000000000001</v>
      </c>
      <c r="AC150" s="22" t="str">
        <f>IF('[1]Indicator Data'!AT151="No data","x",ROUND(IF('[1]Indicator Data'!AT151&gt;AC$4,10,IF('[1]Indicator Data'!AT151&lt;AC$3,0,10-(AC$4-'[1]Indicator Data'!AT151)/(AC$4-AC$3)*10)),1))</f>
        <v>x</v>
      </c>
      <c r="AD150" s="23">
        <f t="shared" si="47"/>
        <v>1.1000000000000001</v>
      </c>
      <c r="AE150" s="26">
        <f>('[1]Indicator Data'!BD151+'[1]Indicator Data'!BC151*0.5+'[1]Indicator Data'!BB151*0.25)/1000</f>
        <v>24.1065</v>
      </c>
      <c r="AF150" s="29">
        <f>AE150*1000/'[1]Indicator Data'!CA151</f>
        <v>0.21727942170585957</v>
      </c>
      <c r="AG150" s="23">
        <f t="shared" si="37"/>
        <v>10</v>
      </c>
      <c r="AH150" s="22">
        <f>IF('[1]Indicator Data'!BH151="No data","x",ROUND(IF('[1]Indicator Data'!BH151&lt;$AH$3,10,IF('[1]Indicator Data'!BH151&gt;$AH$4,0,($AH$4-'[1]Indicator Data'!BH151)/($AH$4-$AH$3)*10)),1))</f>
        <v>4</v>
      </c>
      <c r="AI150" s="22">
        <f>IF('[1]Indicator Data'!BI151="No data","x",ROUND(IF('[1]Indicator Data'!BI151&gt;$AI$4,10,IF('[1]Indicator Data'!BI151&lt;$AI$3,0,10-($AI$4-'[1]Indicator Data'!BI151)/($AI$4-$AI$3)*10)),1))</f>
        <v>0.2</v>
      </c>
      <c r="AJ150" s="23">
        <f t="shared" si="38"/>
        <v>2.1</v>
      </c>
      <c r="AK150" s="28">
        <f t="shared" si="39"/>
        <v>5.3</v>
      </c>
      <c r="AL150" s="30">
        <f t="shared" si="40"/>
        <v>3.4</v>
      </c>
    </row>
    <row r="151" spans="1:38" s="19" customFormat="1" x14ac:dyDescent="0.3">
      <c r="A151" s="20" t="str">
        <f>'[1]Indicator Data'!A152</f>
        <v>Samoa</v>
      </c>
      <c r="B151" s="21">
        <f>ROUND(IF('[1]Indicator Data'!AL152="No data",IF((0.1022*LN('[1]Indicator Data'!BZ152)-0.1711)&gt;B$4,0,IF((0.1022*LN('[1]Indicator Data'!BZ152)-0.1711)&lt;B$3,10,(B$4-(0.1022*LN('[1]Indicator Data'!BZ152)-0.1711))/(B$4-B$3)*10)),IF('[1]Indicator Data'!AL152&gt;B$4,0,IF('[1]Indicator Data'!AL152&lt;B$3,10,(B$4-'[1]Indicator Data'!AL152)/(B$4-B$3)*10))),1)</f>
        <v>3.7</v>
      </c>
      <c r="C151" s="22" t="str">
        <f>IF('[1]Indicator Data'!AM152="No data","x",ROUND((IF(LOG('[1]Indicator Data'!AM152*1000)&gt;C$4,10,IF(LOG('[1]Indicator Data'!AM152*1000)&lt;C$3,0,10-(C$4-LOG('[1]Indicator Data'!AM152*1000))/(C$4-C$3)*10))),1))</f>
        <v>x</v>
      </c>
      <c r="D151" s="23">
        <f t="shared" si="41"/>
        <v>3.7</v>
      </c>
      <c r="E151" s="22">
        <f>IF('[1]Indicator Data'!AZ152="No data","x",ROUND(IF('[1]Indicator Data'!AZ152&gt;E$4,10,IF('[1]Indicator Data'!AZ152&lt;E$3,0,10-(E$4-'[1]Indicator Data'!AZ152)/(E$4-E$3)*10)),1))</f>
        <v>4.8</v>
      </c>
      <c r="F151" s="22">
        <f>IF('[1]Indicator Data'!BA152="No data","x",ROUND(IF('[1]Indicator Data'!BA152&gt;F$4,10,IF('[1]Indicator Data'!BA152&lt;F$3,0,10-(F$4-'[1]Indicator Data'!BA152)/(F$4-F$3)*10)),1))</f>
        <v>3.4</v>
      </c>
      <c r="G151" s="23">
        <f t="shared" si="42"/>
        <v>4.0999999999999996</v>
      </c>
      <c r="H151" s="24">
        <f>SUM(IF('[1]Indicator Data'!AN152=0,0,'[1]Indicator Data'!AN152),SUM('[1]Indicator Data'!AO152:AP152))</f>
        <v>168.24013200000002</v>
      </c>
      <c r="I151" s="24">
        <f>H151/'[1]Indicator Data'!CA152*1000000</f>
        <v>847.94179728844324</v>
      </c>
      <c r="J151" s="22">
        <f t="shared" si="32"/>
        <v>10</v>
      </c>
      <c r="K151" s="22">
        <f>IF('[1]Indicator Data'!AQ152="No data","x",ROUND(IF('[1]Indicator Data'!AQ152&gt;K$4,10,IF('[1]Indicator Data'!AQ152&lt;K$3,0,10-(K$4-'[1]Indicator Data'!AQ152)/(K$4-K$3)*10)),1))</f>
        <v>10</v>
      </c>
      <c r="L151" s="22">
        <f>IF('[1]Indicator Data'!AR152="No data","x",IF('[1]Indicator Data'!AR152=0,0,ROUND(IF('[1]Indicator Data'!AR152&gt;L$4,10,IF('[1]Indicator Data'!AR152&lt;L$3,0,10-(L$4-'[1]Indicator Data'!AR152)/(L$4-L$3)*10)),1)))</f>
        <v>6.2</v>
      </c>
      <c r="M151" s="23">
        <f t="shared" si="43"/>
        <v>8.6999999999999993</v>
      </c>
      <c r="N151" s="25">
        <f t="shared" si="44"/>
        <v>5.0999999999999996</v>
      </c>
      <c r="O151" s="26">
        <f>IF(AND('[1]Indicator Data'!BE152="No data",'[1]Indicator Data'!BF152="No data"),0,SUM('[1]Indicator Data'!BE152:BG152)/1000)</f>
        <v>0</v>
      </c>
      <c r="P151" s="22">
        <f t="shared" si="33"/>
        <v>0</v>
      </c>
      <c r="Q151" s="27">
        <f>O151*1000/'[1]Indicator Data'!CA152</f>
        <v>0</v>
      </c>
      <c r="R151" s="22">
        <f t="shared" si="34"/>
        <v>0</v>
      </c>
      <c r="S151" s="28">
        <f t="shared" si="45"/>
        <v>0</v>
      </c>
      <c r="T151" s="22" t="str">
        <f>IF('[1]Indicator Data'!AV152="No data","x",ROUND(IF('[1]Indicator Data'!AV152&gt;T$4,10,IF('[1]Indicator Data'!AV152&lt;T$3,0,10-(T$4-'[1]Indicator Data'!AV152)/(T$4-T$3)*10)),1))</f>
        <v>x</v>
      </c>
      <c r="U151" s="22" t="str">
        <f>IF('[1]Indicator Data'!AW152="No data","x",IF('[1]Indicator Data'!AW152=0,0,ROUND(IF('[1]Indicator Data'!AW152&gt;U$4,10,IF('[1]Indicator Data'!AW152&lt;U$3,0,10-(U$4-'[1]Indicator Data'!AW152)/(U$4-U$3)*10)),1)))</f>
        <v>x</v>
      </c>
      <c r="V151" s="22" t="str">
        <f t="shared" si="46"/>
        <v>x</v>
      </c>
      <c r="W151" s="22">
        <f>IF('[1]Indicator Data'!AU152="No data","x",ROUND(IF('[1]Indicator Data'!AU152&gt;W$4,10,IF('[1]Indicator Data'!AU152&lt;W$3,0,10-(W$4-'[1]Indicator Data'!AU152)/(W$4-W$3)*10)),1))</f>
        <v>0.2</v>
      </c>
      <c r="X151" s="22" t="str">
        <f>IF('[1]Indicator Data'!AX152="No data","x",ROUND(IF('[1]Indicator Data'!AX152&gt;X$4,10,IF('[1]Indicator Data'!AX152&lt;X$3,0,10-(X$4-'[1]Indicator Data'!AX152)/(X$4-X$3)*10)),1))</f>
        <v>x</v>
      </c>
      <c r="Y151" s="27">
        <f>IF('[1]Indicator Data'!AY152="No data","x",IF(('[1]Indicator Data'!AY152/'[1]Indicator Data'!CA152)&gt;1,1,IF('[1]Indicator Data'!AY152&gt;'[1]Indicator Data'!AY152,1,'[1]Indicator Data'!AY152/'[1]Indicator Data'!CA152)))</f>
        <v>0.96375686709339248</v>
      </c>
      <c r="Z151" s="22">
        <f t="shared" si="35"/>
        <v>10</v>
      </c>
      <c r="AA151" s="23">
        <f t="shared" si="36"/>
        <v>5.0999999999999996</v>
      </c>
      <c r="AB151" s="22">
        <f>IF('[1]Indicator Data'!AS152="No data","x",ROUND(IF('[1]Indicator Data'!AS152&gt;AB$4,10,IF('[1]Indicator Data'!AS152&lt;AB$3,0,10-(AB$4-'[1]Indicator Data'!AS152)/(AB$4-AB$3)*10)),1))</f>
        <v>1.2</v>
      </c>
      <c r="AC151" s="22">
        <f>IF('[1]Indicator Data'!AT152="No data","x",ROUND(IF('[1]Indicator Data'!AT152&gt;AC$4,10,IF('[1]Indicator Data'!AT152&lt;AC$3,0,10-(AC$4-'[1]Indicator Data'!AT152)/(AC$4-AC$3)*10)),1))</f>
        <v>0.7</v>
      </c>
      <c r="AD151" s="23">
        <f t="shared" si="47"/>
        <v>1</v>
      </c>
      <c r="AE151" s="26">
        <f>('[1]Indicator Data'!BD152+'[1]Indicator Data'!BC152*0.5+'[1]Indicator Data'!BB152*0.25)/1000</f>
        <v>0.73399999999999999</v>
      </c>
      <c r="AF151" s="29">
        <f>AE151*1000/'[1]Indicator Data'!CA152</f>
        <v>3.6994103119802431E-3</v>
      </c>
      <c r="AG151" s="23">
        <f t="shared" si="37"/>
        <v>0.4</v>
      </c>
      <c r="AH151" s="22">
        <f>IF('[1]Indicator Data'!BH152="No data","x",ROUND(IF('[1]Indicator Data'!BH152&lt;$AH$3,10,IF('[1]Indicator Data'!BH152&gt;$AH$4,0,($AH$4-'[1]Indicator Data'!BH152)/($AH$4-$AH$3)*10)),1))</f>
        <v>2.5</v>
      </c>
      <c r="AI151" s="22">
        <f>IF('[1]Indicator Data'!BI152="No data","x",ROUND(IF('[1]Indicator Data'!BI152&gt;$AI$4,10,IF('[1]Indicator Data'!BI152&lt;$AI$3,0,10-($AI$4-'[1]Indicator Data'!BI152)/($AI$4-$AI$3)*10)),1))</f>
        <v>0</v>
      </c>
      <c r="AJ151" s="23">
        <f t="shared" si="38"/>
        <v>1.3</v>
      </c>
      <c r="AK151" s="28">
        <f t="shared" si="39"/>
        <v>2.2000000000000002</v>
      </c>
      <c r="AL151" s="30">
        <f t="shared" si="40"/>
        <v>1.2</v>
      </c>
    </row>
    <row r="152" spans="1:38" s="19" customFormat="1" x14ac:dyDescent="0.3">
      <c r="A152" s="20" t="str">
        <f>'[1]Indicator Data'!A153</f>
        <v>Sao Tome and Principe</v>
      </c>
      <c r="B152" s="21">
        <f>ROUND(IF('[1]Indicator Data'!AL153="No data",IF((0.1022*LN('[1]Indicator Data'!BZ153)-0.1711)&gt;B$4,0,IF((0.1022*LN('[1]Indicator Data'!BZ153)-0.1711)&lt;B$3,10,(B$4-(0.1022*LN('[1]Indicator Data'!BZ153)-0.1711))/(B$4-B$3)*10)),IF('[1]Indicator Data'!AL153&gt;B$4,0,IF('[1]Indicator Data'!AL153&lt;B$3,10,(B$4-'[1]Indicator Data'!AL153)/(B$4-B$3)*10))),1)</f>
        <v>5.5</v>
      </c>
      <c r="C152" s="22">
        <f>IF('[1]Indicator Data'!AM153="No data","x",ROUND((IF(LOG('[1]Indicator Data'!AM153*1000)&gt;C$4,10,IF(LOG('[1]Indicator Data'!AM153*1000)&lt;C$3,0,10-(C$4-LOG('[1]Indicator Data'!AM153*1000))/(C$4-C$3)*10))),1))</f>
        <v>7.3</v>
      </c>
      <c r="D152" s="23">
        <f t="shared" si="41"/>
        <v>6.5</v>
      </c>
      <c r="E152" s="22">
        <f>IF('[1]Indicator Data'!AZ153="No data","x",ROUND(IF('[1]Indicator Data'!AZ153&gt;E$4,10,IF('[1]Indicator Data'!AZ153&lt;E$3,0,10-(E$4-'[1]Indicator Data'!AZ153)/(E$4-E$3)*10)),1))</f>
        <v>7.2</v>
      </c>
      <c r="F152" s="22">
        <f>IF('[1]Indicator Data'!BA153="No data","x",ROUND(IF('[1]Indicator Data'!BA153&gt;F$4,10,IF('[1]Indicator Data'!BA153&lt;F$3,0,10-(F$4-'[1]Indicator Data'!BA153)/(F$4-F$3)*10)),1))</f>
        <v>7.8</v>
      </c>
      <c r="G152" s="23">
        <f t="shared" si="42"/>
        <v>7.5</v>
      </c>
      <c r="H152" s="24">
        <f>SUM(IF('[1]Indicator Data'!AN153=0,0,'[1]Indicator Data'!AN153),SUM('[1]Indicator Data'!AO153:AP153))</f>
        <v>34.93</v>
      </c>
      <c r="I152" s="24">
        <f>H152/'[1]Indicator Data'!CA153*1000000</f>
        <v>159.38054672136008</v>
      </c>
      <c r="J152" s="22">
        <f t="shared" si="32"/>
        <v>3.2</v>
      </c>
      <c r="K152" s="22">
        <f>IF('[1]Indicator Data'!AQ153="No data","x",ROUND(IF('[1]Indicator Data'!AQ153&gt;K$4,10,IF('[1]Indicator Data'!AQ153&lt;K$3,0,10-(K$4-'[1]Indicator Data'!AQ153)/(K$4-K$3)*10)),1))</f>
        <v>8</v>
      </c>
      <c r="L152" s="22">
        <f>IF('[1]Indicator Data'!AR153="No data","x",IF('[1]Indicator Data'!AR153=0,0,ROUND(IF('[1]Indicator Data'!AR153&gt;L$4,10,IF('[1]Indicator Data'!AR153&lt;L$3,0,10-(L$4-'[1]Indicator Data'!AR153)/(L$4-L$3)*10)),1)))</f>
        <v>0.6</v>
      </c>
      <c r="M152" s="23">
        <f t="shared" si="43"/>
        <v>3.9</v>
      </c>
      <c r="N152" s="25">
        <f t="shared" si="44"/>
        <v>6.1</v>
      </c>
      <c r="O152" s="26">
        <f>IF(AND('[1]Indicator Data'!BE153="No data",'[1]Indicator Data'!BF153="No data"),0,SUM('[1]Indicator Data'!BE153:BG153)/1000)</f>
        <v>0</v>
      </c>
      <c r="P152" s="22">
        <f t="shared" si="33"/>
        <v>0</v>
      </c>
      <c r="Q152" s="27">
        <f>O152*1000/'[1]Indicator Data'!CA153</f>
        <v>0</v>
      </c>
      <c r="R152" s="22">
        <f t="shared" si="34"/>
        <v>0</v>
      </c>
      <c r="S152" s="28">
        <f t="shared" si="45"/>
        <v>0</v>
      </c>
      <c r="T152" s="22" t="str">
        <f>IF('[1]Indicator Data'!AV153="No data","x",ROUND(IF('[1]Indicator Data'!AV153&gt;T$4,10,IF('[1]Indicator Data'!AV153&lt;T$3,0,10-(T$4-'[1]Indicator Data'!AV153)/(T$4-T$3)*10)),1))</f>
        <v>x</v>
      </c>
      <c r="U152" s="22" t="str">
        <f>IF('[1]Indicator Data'!AW153="No data","x",IF('[1]Indicator Data'!AW153=0,0,ROUND(IF('[1]Indicator Data'!AW153&gt;U$4,10,IF('[1]Indicator Data'!AW153&lt;U$3,0,10-(U$4-'[1]Indicator Data'!AW153)/(U$4-U$3)*10)),1)))</f>
        <v>x</v>
      </c>
      <c r="V152" s="22" t="str">
        <f t="shared" si="46"/>
        <v>x</v>
      </c>
      <c r="W152" s="22">
        <f>IF('[1]Indicator Data'!AU153="No data","x",ROUND(IF('[1]Indicator Data'!AU153&gt;W$4,10,IF('[1]Indicator Data'!AU153&lt;W$3,0,10-(W$4-'[1]Indicator Data'!AU153)/(W$4-W$3)*10)),1))</f>
        <v>2.1</v>
      </c>
      <c r="X152" s="22">
        <f>IF('[1]Indicator Data'!AX153="No data","x",ROUND(IF('[1]Indicator Data'!AX153&gt;X$4,10,IF('[1]Indicator Data'!AX153&lt;X$3,0,10-(X$4-'[1]Indicator Data'!AX153)/(X$4-X$3)*10)),1))</f>
        <v>0.3</v>
      </c>
      <c r="Y152" s="27">
        <f>IF('[1]Indicator Data'!AY153="No data","x",IF(('[1]Indicator Data'!AY153/'[1]Indicator Data'!CA153)&gt;1,1,IF('[1]Indicator Data'!AY153&gt;'[1]Indicator Data'!AY153,1,'[1]Indicator Data'!AY153/'[1]Indicator Data'!CA153)))</f>
        <v>0.91765414466990025</v>
      </c>
      <c r="Z152" s="22">
        <f t="shared" si="35"/>
        <v>10</v>
      </c>
      <c r="AA152" s="23">
        <f t="shared" si="36"/>
        <v>4.0999999999999996</v>
      </c>
      <c r="AB152" s="22">
        <f>IF('[1]Indicator Data'!AS153="No data","x",ROUND(IF('[1]Indicator Data'!AS153&gt;AB$4,10,IF('[1]Indicator Data'!AS153&lt;AB$3,0,10-(AB$4-'[1]Indicator Data'!AS153)/(AB$4-AB$3)*10)),1))</f>
        <v>2.2999999999999998</v>
      </c>
      <c r="AC152" s="22">
        <f>IF('[1]Indicator Data'!AT153="No data","x",ROUND(IF('[1]Indicator Data'!AT153&gt;AC$4,10,IF('[1]Indicator Data'!AT153&lt;AC$3,0,10-(AC$4-'[1]Indicator Data'!AT153)/(AC$4-AC$3)*10)),1))</f>
        <v>2</v>
      </c>
      <c r="AD152" s="23">
        <f t="shared" si="47"/>
        <v>2.2000000000000002</v>
      </c>
      <c r="AE152" s="26">
        <f>('[1]Indicator Data'!BD153+'[1]Indicator Data'!BC153*0.5+'[1]Indicator Data'!BB153*0.25)/1000</f>
        <v>0</v>
      </c>
      <c r="AF152" s="29">
        <f>AE152*1000/'[1]Indicator Data'!CA153</f>
        <v>0</v>
      </c>
      <c r="AG152" s="23">
        <f t="shared" si="37"/>
        <v>0</v>
      </c>
      <c r="AH152" s="22">
        <f>IF('[1]Indicator Data'!BH153="No data","x",ROUND(IF('[1]Indicator Data'!BH153&lt;$AH$3,10,IF('[1]Indicator Data'!BH153&gt;$AH$4,0,($AH$4-'[1]Indicator Data'!BH153)/($AH$4-$AH$3)*10)),1))</f>
        <v>5.6</v>
      </c>
      <c r="AI152" s="22">
        <f>IF('[1]Indicator Data'!BI153="No data","x",ROUND(IF('[1]Indicator Data'!BI153&gt;$AI$4,10,IF('[1]Indicator Data'!BI153&lt;$AI$3,0,10-($AI$4-'[1]Indicator Data'!BI153)/($AI$4-$AI$3)*10)),1))</f>
        <v>2.2999999999999998</v>
      </c>
      <c r="AJ152" s="23">
        <f t="shared" si="38"/>
        <v>4</v>
      </c>
      <c r="AK152" s="28">
        <f t="shared" si="39"/>
        <v>2.7</v>
      </c>
      <c r="AL152" s="30">
        <f t="shared" si="40"/>
        <v>1.4</v>
      </c>
    </row>
    <row r="153" spans="1:38" s="19" customFormat="1" x14ac:dyDescent="0.3">
      <c r="A153" s="20" t="str">
        <f>'[1]Indicator Data'!A154</f>
        <v>Saudi Arabia</v>
      </c>
      <c r="B153" s="21">
        <f>ROUND(IF('[1]Indicator Data'!AL154="No data",IF((0.1022*LN('[1]Indicator Data'!BZ154)-0.1711)&gt;B$4,0,IF((0.1022*LN('[1]Indicator Data'!BZ154)-0.1711)&lt;B$3,10,(B$4-(0.1022*LN('[1]Indicator Data'!BZ154)-0.1711))/(B$4-B$3)*10)),IF('[1]Indicator Data'!AL154&gt;B$4,0,IF('[1]Indicator Data'!AL154&lt;B$3,10,(B$4-'[1]Indicator Data'!AL154)/(B$4-B$3)*10))),1)</f>
        <v>0.9</v>
      </c>
      <c r="C153" s="22" t="str">
        <f>IF('[1]Indicator Data'!AM154="No data","x",ROUND((IF(LOG('[1]Indicator Data'!AM154*1000)&gt;C$4,10,IF(LOG('[1]Indicator Data'!AM154*1000)&lt;C$3,0,10-(C$4-LOG('[1]Indicator Data'!AM154*1000))/(C$4-C$3)*10))),1))</f>
        <v>x</v>
      </c>
      <c r="D153" s="23">
        <f t="shared" si="41"/>
        <v>0.9</v>
      </c>
      <c r="E153" s="22">
        <f>IF('[1]Indicator Data'!AZ154="No data","x",ROUND(IF('[1]Indicator Data'!AZ154&gt;E$4,10,IF('[1]Indicator Data'!AZ154&lt;E$3,0,10-(E$4-'[1]Indicator Data'!AZ154)/(E$4-E$3)*10)),1))</f>
        <v>3.4</v>
      </c>
      <c r="F153" s="22" t="str">
        <f>IF('[1]Indicator Data'!BA154="No data","x",ROUND(IF('[1]Indicator Data'!BA154&gt;F$4,10,IF('[1]Indicator Data'!BA154&lt;F$3,0,10-(F$4-'[1]Indicator Data'!BA154)/(F$4-F$3)*10)),1))</f>
        <v>x</v>
      </c>
      <c r="G153" s="23">
        <f t="shared" si="42"/>
        <v>3.4</v>
      </c>
      <c r="H153" s="24">
        <f>SUM(IF('[1]Indicator Data'!AN154=0,0,'[1]Indicator Data'!AN154),SUM('[1]Indicator Data'!AO154:AP154))</f>
        <v>0.205682</v>
      </c>
      <c r="I153" s="24">
        <f>H153/'[1]Indicator Data'!CA154*1000000</f>
        <v>5.9080480775088847E-3</v>
      </c>
      <c r="J153" s="22">
        <f t="shared" si="32"/>
        <v>0</v>
      </c>
      <c r="K153" s="22">
        <f>IF('[1]Indicator Data'!AQ154="No data","x",ROUND(IF('[1]Indicator Data'!AQ154&gt;K$4,10,IF('[1]Indicator Data'!AQ154&lt;K$3,0,10-(K$4-'[1]Indicator Data'!AQ154)/(K$4-K$3)*10)),1))</f>
        <v>0</v>
      </c>
      <c r="L153" s="22">
        <f>IF('[1]Indicator Data'!AR154="No data","x",IF('[1]Indicator Data'!AR154=0,0,ROUND(IF('[1]Indicator Data'!AR154&gt;L$4,10,IF('[1]Indicator Data'!AR154&lt;L$3,0,10-(L$4-'[1]Indicator Data'!AR154)/(L$4-L$3)*10)),1)))</f>
        <v>0</v>
      </c>
      <c r="M153" s="23">
        <f t="shared" si="43"/>
        <v>0</v>
      </c>
      <c r="N153" s="25">
        <f t="shared" si="44"/>
        <v>1.3</v>
      </c>
      <c r="O153" s="26">
        <f>IF(AND('[1]Indicator Data'!BE154="No data",'[1]Indicator Data'!BF154="No data"),0,SUM('[1]Indicator Data'!BE154:BG154)/1000)</f>
        <v>9.7739999999999991</v>
      </c>
      <c r="P153" s="22">
        <f t="shared" si="33"/>
        <v>3.3</v>
      </c>
      <c r="Q153" s="27">
        <f>O153*1000/'[1]Indicator Data'!CA154</f>
        <v>2.8075019646625296E-4</v>
      </c>
      <c r="R153" s="22">
        <f t="shared" si="34"/>
        <v>2.2999999999999998</v>
      </c>
      <c r="S153" s="28">
        <f t="shared" si="45"/>
        <v>2.8</v>
      </c>
      <c r="T153" s="22" t="str">
        <f>IF('[1]Indicator Data'!AV154="No data","x",ROUND(IF('[1]Indicator Data'!AV154&gt;T$4,10,IF('[1]Indicator Data'!AV154&lt;T$3,0,10-(T$4-'[1]Indicator Data'!AV154)/(T$4-T$3)*10)),1))</f>
        <v>x</v>
      </c>
      <c r="U153" s="22" t="str">
        <f>IF('[1]Indicator Data'!AW154="No data","x",IF('[1]Indicator Data'!AW154=0,0,ROUND(IF('[1]Indicator Data'!AW154&gt;U$4,10,IF('[1]Indicator Data'!AW154&lt;U$3,0,10-(U$4-'[1]Indicator Data'!AW154)/(U$4-U$3)*10)),1)))</f>
        <v>x</v>
      </c>
      <c r="V153" s="22" t="str">
        <f t="shared" si="46"/>
        <v>x</v>
      </c>
      <c r="W153" s="22">
        <f>IF('[1]Indicator Data'!AU154="No data","x",ROUND(IF('[1]Indicator Data'!AU154&gt;W$4,10,IF('[1]Indicator Data'!AU154&lt;W$3,0,10-(W$4-'[1]Indicator Data'!AU154)/(W$4-W$3)*10)),1))</f>
        <v>0.2</v>
      </c>
      <c r="X153" s="22">
        <f>IF('[1]Indicator Data'!AX154="No data","x",ROUND(IF('[1]Indicator Data'!AX154&gt;X$4,10,IF('[1]Indicator Data'!AX154&lt;X$3,0,10-(X$4-'[1]Indicator Data'!AX154)/(X$4-X$3)*10)),1))</f>
        <v>0</v>
      </c>
      <c r="Y153" s="27">
        <f>IF('[1]Indicator Data'!AY154="No data","x",IF(('[1]Indicator Data'!AY154/'[1]Indicator Data'!CA154)&gt;1,1,IF('[1]Indicator Data'!AY154&gt;'[1]Indicator Data'!AY154,1,'[1]Indicator Data'!AY154/'[1]Indicator Data'!CA154)))</f>
        <v>3.1970019302940404E-5</v>
      </c>
      <c r="Z153" s="22">
        <f t="shared" si="35"/>
        <v>0</v>
      </c>
      <c r="AA153" s="23">
        <f t="shared" si="36"/>
        <v>0.1</v>
      </c>
      <c r="AB153" s="22">
        <f>IF('[1]Indicator Data'!AS154="No data","x",ROUND(IF('[1]Indicator Data'!AS154&gt;AB$4,10,IF('[1]Indicator Data'!AS154&lt;AB$3,0,10-(AB$4-'[1]Indicator Data'!AS154)/(AB$4-AB$3)*10)),1))</f>
        <v>0.5</v>
      </c>
      <c r="AC153" s="22" t="str">
        <f>IF('[1]Indicator Data'!AT154="No data","x",ROUND(IF('[1]Indicator Data'!AT154&gt;AC$4,10,IF('[1]Indicator Data'!AT154&lt;AC$3,0,10-(AC$4-'[1]Indicator Data'!AT154)/(AC$4-AC$3)*10)),1))</f>
        <v>x</v>
      </c>
      <c r="AD153" s="23">
        <f t="shared" si="47"/>
        <v>0.5</v>
      </c>
      <c r="AE153" s="26">
        <f>('[1]Indicator Data'!BD154+'[1]Indicator Data'!BC154*0.5+'[1]Indicator Data'!BB154*0.25)/1000</f>
        <v>0.65449999999999997</v>
      </c>
      <c r="AF153" s="29">
        <f>AE153*1000/'[1]Indicator Data'!CA154</f>
        <v>1.8799979904559294E-5</v>
      </c>
      <c r="AG153" s="23">
        <f t="shared" si="37"/>
        <v>0</v>
      </c>
      <c r="AH153" s="22">
        <f>IF('[1]Indicator Data'!BH154="No data","x",ROUND(IF('[1]Indicator Data'!BH154&lt;$AH$3,10,IF('[1]Indicator Data'!BH154&gt;$AH$4,0,($AH$4-'[1]Indicator Data'!BH154)/($AH$4-$AH$3)*10)),1))</f>
        <v>1.9</v>
      </c>
      <c r="AI153" s="22">
        <f>IF('[1]Indicator Data'!BI154="No data","x",ROUND(IF('[1]Indicator Data'!BI154&gt;$AI$4,10,IF('[1]Indicator Data'!BI154&lt;$AI$3,0,10-($AI$4-'[1]Indicator Data'!BI154)/($AI$4-$AI$3)*10)),1))</f>
        <v>0</v>
      </c>
      <c r="AJ153" s="23">
        <f t="shared" si="38"/>
        <v>1</v>
      </c>
      <c r="AK153" s="28">
        <f t="shared" si="39"/>
        <v>0.4</v>
      </c>
      <c r="AL153" s="30">
        <f t="shared" si="40"/>
        <v>1.7</v>
      </c>
    </row>
    <row r="154" spans="1:38" s="19" customFormat="1" x14ac:dyDescent="0.3">
      <c r="A154" s="20" t="str">
        <f>'[1]Indicator Data'!A155</f>
        <v>Senegal</v>
      </c>
      <c r="B154" s="21">
        <f>ROUND(IF('[1]Indicator Data'!AL155="No data",IF((0.1022*LN('[1]Indicator Data'!BZ155)-0.1711)&gt;B$4,0,IF((0.1022*LN('[1]Indicator Data'!BZ155)-0.1711)&lt;B$3,10,(B$4-(0.1022*LN('[1]Indicator Data'!BZ155)-0.1711))/(B$4-B$3)*10)),IF('[1]Indicator Data'!AL155&gt;B$4,0,IF('[1]Indicator Data'!AL155&lt;B$3,10,(B$4-'[1]Indicator Data'!AL155)/(B$4-B$3)*10))),1)</f>
        <v>7.8</v>
      </c>
      <c r="C154" s="22">
        <f>IF('[1]Indicator Data'!AM155="No data","x",ROUND((IF(LOG('[1]Indicator Data'!AM155*1000)&gt;C$4,10,IF(LOG('[1]Indicator Data'!AM155*1000)&lt;C$3,0,10-(C$4-LOG('[1]Indicator Data'!AM155*1000))/(C$4-C$3)*10))),1))</f>
        <v>9.1</v>
      </c>
      <c r="D154" s="23">
        <f t="shared" si="41"/>
        <v>8.5</v>
      </c>
      <c r="E154" s="22">
        <f>IF('[1]Indicator Data'!AZ155="No data","x",ROUND(IF('[1]Indicator Data'!AZ155&gt;E$4,10,IF('[1]Indicator Data'!AZ155&lt;E$3,0,10-(E$4-'[1]Indicator Data'!AZ155)/(E$4-E$3)*10)),1))</f>
        <v>7.1</v>
      </c>
      <c r="F154" s="22">
        <f>IF('[1]Indicator Data'!BA155="No data","x",ROUND(IF('[1]Indicator Data'!BA155&gt;F$4,10,IF('[1]Indicator Data'!BA155&lt;F$3,0,10-(F$4-'[1]Indicator Data'!BA155)/(F$4-F$3)*10)),1))</f>
        <v>3.8</v>
      </c>
      <c r="G154" s="23">
        <f t="shared" si="42"/>
        <v>5.5</v>
      </c>
      <c r="H154" s="24">
        <f>SUM(IF('[1]Indicator Data'!AN155=0,0,'[1]Indicator Data'!AN155),SUM('[1]Indicator Data'!AO155:AP155))</f>
        <v>1333.0857040000001</v>
      </c>
      <c r="I154" s="24">
        <f>H154/'[1]Indicator Data'!CA155*1000000</f>
        <v>79.616058117777612</v>
      </c>
      <c r="J154" s="22">
        <f t="shared" si="32"/>
        <v>1.6</v>
      </c>
      <c r="K154" s="22">
        <f>IF('[1]Indicator Data'!AQ155="No data","x",ROUND(IF('[1]Indicator Data'!AQ155&gt;K$4,10,IF('[1]Indicator Data'!AQ155&lt;K$3,0,10-(K$4-'[1]Indicator Data'!AQ155)/(K$4-K$3)*10)),1))</f>
        <v>4.2</v>
      </c>
      <c r="L154" s="22">
        <f>IF('[1]Indicator Data'!AR155="No data","x",IF('[1]Indicator Data'!AR155=0,0,ROUND(IF('[1]Indicator Data'!AR155&gt;L$4,10,IF('[1]Indicator Data'!AR155&lt;L$3,0,10-(L$4-'[1]Indicator Data'!AR155)/(L$4-L$3)*10)),1)))</f>
        <v>3.4</v>
      </c>
      <c r="M154" s="23">
        <f t="shared" si="43"/>
        <v>3.1</v>
      </c>
      <c r="N154" s="25">
        <f t="shared" si="44"/>
        <v>6.4</v>
      </c>
      <c r="O154" s="26">
        <f>IF(AND('[1]Indicator Data'!BE155="No data",'[1]Indicator Data'!BF155="No data"),0,SUM('[1]Indicator Data'!BE155:BG155)/1000)</f>
        <v>24.686</v>
      </c>
      <c r="P154" s="22">
        <f t="shared" si="33"/>
        <v>4.5999999999999996</v>
      </c>
      <c r="Q154" s="27">
        <f>O154*1000/'[1]Indicator Data'!CA155</f>
        <v>1.4743253226691703E-3</v>
      </c>
      <c r="R154" s="22">
        <f t="shared" si="34"/>
        <v>3.5</v>
      </c>
      <c r="S154" s="28">
        <f t="shared" si="45"/>
        <v>4.0999999999999996</v>
      </c>
      <c r="T154" s="22">
        <f>IF('[1]Indicator Data'!AV155="No data","x",ROUND(IF('[1]Indicator Data'!AV155&gt;T$4,10,IF('[1]Indicator Data'!AV155&lt;T$3,0,10-(T$4-'[1]Indicator Data'!AV155)/(T$4-T$3)*10)),1))</f>
        <v>0.8</v>
      </c>
      <c r="U154" s="22">
        <f>IF('[1]Indicator Data'!AW155="No data","x",IF('[1]Indicator Data'!AW155=0,0,ROUND(IF('[1]Indicator Data'!AW155&gt;U$4,10,IF('[1]Indicator Data'!AW155&lt;U$3,0,10-(U$4-'[1]Indicator Data'!AW155)/(U$4-U$3)*10)),1)))</f>
        <v>0.5</v>
      </c>
      <c r="V154" s="22">
        <f t="shared" si="46"/>
        <v>0.65</v>
      </c>
      <c r="W154" s="22">
        <f>IF('[1]Indicator Data'!AU155="No data","x",ROUND(IF('[1]Indicator Data'!AU155&gt;W$4,10,IF('[1]Indicator Data'!AU155&lt;W$3,0,10-(W$4-'[1]Indicator Data'!AU155)/(W$4-W$3)*10)),1))</f>
        <v>2.1</v>
      </c>
      <c r="X154" s="22">
        <f>IF('[1]Indicator Data'!AX155="No data","x",ROUND(IF('[1]Indicator Data'!AX155&gt;X$4,10,IF('[1]Indicator Data'!AX155&lt;X$3,0,10-(X$4-'[1]Indicator Data'!AX155)/(X$4-X$3)*10)),1))</f>
        <v>1.4</v>
      </c>
      <c r="Y154" s="27">
        <f>IF('[1]Indicator Data'!AY155="No data","x",IF(('[1]Indicator Data'!AY155/'[1]Indicator Data'!CA155)&gt;1,1,IF('[1]Indicator Data'!AY155&gt;'[1]Indicator Data'!AY155,1,'[1]Indicator Data'!AY155/'[1]Indicator Data'!CA155)))</f>
        <v>0.52649640795201602</v>
      </c>
      <c r="Z154" s="22">
        <f t="shared" si="35"/>
        <v>5.8</v>
      </c>
      <c r="AA154" s="23">
        <f t="shared" si="36"/>
        <v>2.5</v>
      </c>
      <c r="AB154" s="22">
        <f>IF('[1]Indicator Data'!AS155="No data","x",ROUND(IF('[1]Indicator Data'!AS155&gt;AB$4,10,IF('[1]Indicator Data'!AS155&lt;AB$3,0,10-(AB$4-'[1]Indicator Data'!AS155)/(AB$4-AB$3)*10)),1))</f>
        <v>3.5</v>
      </c>
      <c r="AC154" s="22">
        <f>IF('[1]Indicator Data'!AT155="No data","x",ROUND(IF('[1]Indicator Data'!AT155&gt;AC$4,10,IF('[1]Indicator Data'!AT155&lt;AC$3,0,10-(AC$4-'[1]Indicator Data'!AT155)/(AC$4-AC$3)*10)),1))</f>
        <v>3</v>
      </c>
      <c r="AD154" s="23">
        <f t="shared" si="47"/>
        <v>3.3</v>
      </c>
      <c r="AE154" s="26">
        <f>('[1]Indicator Data'!BD155+'[1]Indicator Data'!BC155*0.5+'[1]Indicator Data'!BB155*0.25)/1000</f>
        <v>10.641</v>
      </c>
      <c r="AF154" s="29">
        <f>AE154*1000/'[1]Indicator Data'!CA155</f>
        <v>6.3551388473315402E-4</v>
      </c>
      <c r="AG154" s="23">
        <f t="shared" si="37"/>
        <v>0.1</v>
      </c>
      <c r="AH154" s="22">
        <f>IF('[1]Indicator Data'!BH155="No data","x",ROUND(IF('[1]Indicator Data'!BH155&lt;$AH$3,10,IF('[1]Indicator Data'!BH155&gt;$AH$4,0,($AH$4-'[1]Indicator Data'!BH155)/($AH$4-$AH$3)*10)),1))</f>
        <v>4.5</v>
      </c>
      <c r="AI154" s="22">
        <f>IF('[1]Indicator Data'!BI155="No data","x",ROUND(IF('[1]Indicator Data'!BI155&gt;$AI$4,10,IF('[1]Indicator Data'!BI155&lt;$AI$3,0,10-($AI$4-'[1]Indicator Data'!BI155)/($AI$4-$AI$3)*10)),1))</f>
        <v>0.8</v>
      </c>
      <c r="AJ154" s="23">
        <f t="shared" si="38"/>
        <v>2.7</v>
      </c>
      <c r="AK154" s="28">
        <f t="shared" si="39"/>
        <v>2.2000000000000002</v>
      </c>
      <c r="AL154" s="30">
        <f t="shared" si="40"/>
        <v>3.2</v>
      </c>
    </row>
    <row r="155" spans="1:38" s="19" customFormat="1" x14ac:dyDescent="0.3">
      <c r="A155" s="20" t="str">
        <f>'[1]Indicator Data'!A156</f>
        <v>Serbia</v>
      </c>
      <c r="B155" s="21">
        <f>ROUND(IF('[1]Indicator Data'!AL156="No data",IF((0.1022*LN('[1]Indicator Data'!BZ156)-0.1711)&gt;B$4,0,IF((0.1022*LN('[1]Indicator Data'!BZ156)-0.1711)&lt;B$3,10,(B$4-(0.1022*LN('[1]Indicator Data'!BZ156)-0.1711))/(B$4-B$3)*10)),IF('[1]Indicator Data'!AL156&gt;B$4,0,IF('[1]Indicator Data'!AL156&lt;B$3,10,(B$4-'[1]Indicator Data'!AL156)/(B$4-B$3)*10))),1)</f>
        <v>1.9</v>
      </c>
      <c r="C155" s="22">
        <f>IF('[1]Indicator Data'!AM156="No data","x",ROUND((IF(LOG('[1]Indicator Data'!AM156*1000)&gt;C$4,10,IF(LOG('[1]Indicator Data'!AM156*1000)&lt;C$3,0,10-(C$4-LOG('[1]Indicator Data'!AM156*1000))/(C$4-C$3)*10))),1))</f>
        <v>0.6</v>
      </c>
      <c r="D155" s="23">
        <f t="shared" si="41"/>
        <v>1.3</v>
      </c>
      <c r="E155" s="22">
        <f>IF('[1]Indicator Data'!AZ156="No data","x",ROUND(IF('[1]Indicator Data'!AZ156&gt;E$4,10,IF('[1]Indicator Data'!AZ156&lt;E$3,0,10-(E$4-'[1]Indicator Data'!AZ156)/(E$4-E$3)*10)),1))</f>
        <v>1.8</v>
      </c>
      <c r="F155" s="22">
        <f>IF('[1]Indicator Data'!BA156="No data","x",ROUND(IF('[1]Indicator Data'!BA156&gt;F$4,10,IF('[1]Indicator Data'!BA156&lt;F$3,0,10-(F$4-'[1]Indicator Data'!BA156)/(F$4-F$3)*10)),1))</f>
        <v>2.8</v>
      </c>
      <c r="G155" s="23">
        <f t="shared" si="42"/>
        <v>2.2999999999999998</v>
      </c>
      <c r="H155" s="24">
        <f>SUM(IF('[1]Indicator Data'!AN156=0,0,'[1]Indicator Data'!AN156),SUM('[1]Indicator Data'!AO156:AP156))</f>
        <v>475.67447599999997</v>
      </c>
      <c r="I155" s="24">
        <f>H155/'[1]Indicator Data'!CA156*1000000</f>
        <v>54.441379499780822</v>
      </c>
      <c r="J155" s="22">
        <f t="shared" si="32"/>
        <v>1.1000000000000001</v>
      </c>
      <c r="K155" s="22">
        <f>IF('[1]Indicator Data'!AQ156="No data","x",ROUND(IF('[1]Indicator Data'!AQ156&gt;K$4,10,IF('[1]Indicator Data'!AQ156&lt;K$3,0,10-(K$4-'[1]Indicator Data'!AQ156)/(K$4-K$3)*10)),1))</f>
        <v>0.8</v>
      </c>
      <c r="L155" s="22">
        <f>IF('[1]Indicator Data'!AR156="No data","x",IF('[1]Indicator Data'!AR156=0,0,ROUND(IF('[1]Indicator Data'!AR156&gt;L$4,10,IF('[1]Indicator Data'!AR156&lt;L$3,0,10-(L$4-'[1]Indicator Data'!AR156)/(L$4-L$3)*10)),1)))</f>
        <v>2.4</v>
      </c>
      <c r="M155" s="23">
        <f t="shared" si="43"/>
        <v>1.4</v>
      </c>
      <c r="N155" s="25">
        <f t="shared" si="44"/>
        <v>1.6</v>
      </c>
      <c r="O155" s="26">
        <f>IF(AND('[1]Indicator Data'!BE156="No data",'[1]Indicator Data'!BF156="No data"),0,SUM('[1]Indicator Data'!BE156:BG156)/1000)</f>
        <v>42.451000000000001</v>
      </c>
      <c r="P155" s="22">
        <f t="shared" si="33"/>
        <v>5.4</v>
      </c>
      <c r="Q155" s="27">
        <f>O155*1000/'[1]Indicator Data'!CA156</f>
        <v>4.8585558354516294E-3</v>
      </c>
      <c r="R155" s="22">
        <f t="shared" si="34"/>
        <v>4.7</v>
      </c>
      <c r="S155" s="28">
        <f t="shared" si="45"/>
        <v>5.0999999999999996</v>
      </c>
      <c r="T155" s="22">
        <f>IF('[1]Indicator Data'!AV156="No data","x",ROUND(IF('[1]Indicator Data'!AV156&gt;T$4,10,IF('[1]Indicator Data'!AV156&lt;T$3,0,10-(T$4-'[1]Indicator Data'!AV156)/(T$4-T$3)*10)),1))</f>
        <v>0.2</v>
      </c>
      <c r="U155" s="22">
        <f>IF('[1]Indicator Data'!AW156="No data","x",IF('[1]Indicator Data'!AW156=0,0,ROUND(IF('[1]Indicator Data'!AW156&gt;U$4,10,IF('[1]Indicator Data'!AW156&lt;U$3,0,10-(U$4-'[1]Indicator Data'!AW156)/(U$4-U$3)*10)),1)))</f>
        <v>0.2</v>
      </c>
      <c r="V155" s="22">
        <f t="shared" si="46"/>
        <v>0.2</v>
      </c>
      <c r="W155" s="22">
        <f>IF('[1]Indicator Data'!AU156="No data","x",ROUND(IF('[1]Indicator Data'!AU156&gt;W$4,10,IF('[1]Indicator Data'!AU156&lt;W$3,0,10-(W$4-'[1]Indicator Data'!AU156)/(W$4-W$3)*10)),1))</f>
        <v>0.3</v>
      </c>
      <c r="X155" s="22" t="str">
        <f>IF('[1]Indicator Data'!AX156="No data","x",ROUND(IF('[1]Indicator Data'!AX156&gt;X$4,10,IF('[1]Indicator Data'!AX156&lt;X$3,0,10-(X$4-'[1]Indicator Data'!AX156)/(X$4-X$3)*10)),1))</f>
        <v>x</v>
      </c>
      <c r="Y155" s="27">
        <f>IF('[1]Indicator Data'!AY156="No data","x",IF(('[1]Indicator Data'!AY156/'[1]Indicator Data'!CA156)&gt;1,1,IF('[1]Indicator Data'!AY156&gt;'[1]Indicator Data'!AY156,1,'[1]Indicator Data'!AY156/'[1]Indicator Data'!CA156)))</f>
        <v>0</v>
      </c>
      <c r="Z155" s="22">
        <f t="shared" si="35"/>
        <v>0</v>
      </c>
      <c r="AA155" s="23">
        <f t="shared" si="36"/>
        <v>0.2</v>
      </c>
      <c r="AB155" s="22">
        <f>IF('[1]Indicator Data'!AS156="No data","x",ROUND(IF('[1]Indicator Data'!AS156&gt;AB$4,10,IF('[1]Indicator Data'!AS156&lt;AB$3,0,10-(AB$4-'[1]Indicator Data'!AS156)/(AB$4-AB$3)*10)),1))</f>
        <v>0.4</v>
      </c>
      <c r="AC155" s="22">
        <f>IF('[1]Indicator Data'!AT156="No data","x",ROUND(IF('[1]Indicator Data'!AT156&gt;AC$4,10,IF('[1]Indicator Data'!AT156&lt;AC$3,0,10-(AC$4-'[1]Indicator Data'!AT156)/(AC$4-AC$3)*10)),1))</f>
        <v>0.4</v>
      </c>
      <c r="AD155" s="23">
        <f t="shared" si="47"/>
        <v>0.4</v>
      </c>
      <c r="AE155" s="26">
        <f>('[1]Indicator Data'!BD156+'[1]Indicator Data'!BC156*0.5+'[1]Indicator Data'!BB156*0.25)/1000</f>
        <v>3.9845000000000002</v>
      </c>
      <c r="AF155" s="29">
        <f>AE155*1000/'[1]Indicator Data'!CA156</f>
        <v>4.5602967483350255E-4</v>
      </c>
      <c r="AG155" s="23">
        <f t="shared" si="37"/>
        <v>0</v>
      </c>
      <c r="AH155" s="22">
        <f>IF('[1]Indicator Data'!BH156="No data","x",ROUND(IF('[1]Indicator Data'!BH156&lt;$AH$3,10,IF('[1]Indicator Data'!BH156&gt;$AH$4,0,($AH$4-'[1]Indicator Data'!BH156)/($AH$4-$AH$3)*10)),1))</f>
        <v>4.7</v>
      </c>
      <c r="AI155" s="22">
        <f>IF('[1]Indicator Data'!BI156="No data","x",ROUND(IF('[1]Indicator Data'!BI156&gt;$AI$4,10,IF('[1]Indicator Data'!BI156&lt;$AI$3,0,10-($AI$4-'[1]Indicator Data'!BI156)/($AI$4-$AI$3)*10)),1))</f>
        <v>0</v>
      </c>
      <c r="AJ155" s="23">
        <f t="shared" si="38"/>
        <v>2.4</v>
      </c>
      <c r="AK155" s="28">
        <f t="shared" si="39"/>
        <v>0.8</v>
      </c>
      <c r="AL155" s="30">
        <f t="shared" si="40"/>
        <v>3.2</v>
      </c>
    </row>
    <row r="156" spans="1:38" s="19" customFormat="1" x14ac:dyDescent="0.3">
      <c r="A156" s="20" t="str">
        <f>'[1]Indicator Data'!A157</f>
        <v>Seychelles</v>
      </c>
      <c r="B156" s="21">
        <f>ROUND(IF('[1]Indicator Data'!AL157="No data",IF((0.1022*LN('[1]Indicator Data'!BZ157)-0.1711)&gt;B$4,0,IF((0.1022*LN('[1]Indicator Data'!BZ157)-0.1711)&lt;B$3,10,(B$4-(0.1022*LN('[1]Indicator Data'!BZ157)-0.1711))/(B$4-B$3)*10)),IF('[1]Indicator Data'!AL157&gt;B$4,0,IF('[1]Indicator Data'!AL157&lt;B$3,10,(B$4-'[1]Indicator Data'!AL157)/(B$4-B$3)*10))),1)</f>
        <v>2.1</v>
      </c>
      <c r="C156" s="22">
        <f>IF('[1]Indicator Data'!AM157="No data","x",ROUND((IF(LOG('[1]Indicator Data'!AM157*1000)&gt;C$4,10,IF(LOG('[1]Indicator Data'!AM157*1000)&lt;C$3,0,10-(C$4-LOG('[1]Indicator Data'!AM157*1000))/(C$4-C$3)*10))),1))</f>
        <v>1.7</v>
      </c>
      <c r="D156" s="23">
        <f t="shared" si="41"/>
        <v>1.9</v>
      </c>
      <c r="E156" s="22" t="str">
        <f>IF('[1]Indicator Data'!AZ157="No data","x",ROUND(IF('[1]Indicator Data'!AZ157&gt;E$4,10,IF('[1]Indicator Data'!AZ157&lt;E$3,0,10-(E$4-'[1]Indicator Data'!AZ157)/(E$4-E$3)*10)),1))</f>
        <v>x</v>
      </c>
      <c r="F156" s="22">
        <f>IF('[1]Indicator Data'!BA157="No data","x",ROUND(IF('[1]Indicator Data'!BA157&gt;F$4,10,IF('[1]Indicator Data'!BA157&lt;F$3,0,10-(F$4-'[1]Indicator Data'!BA157)/(F$4-F$3)*10)),1))</f>
        <v>1.8</v>
      </c>
      <c r="G156" s="23">
        <f t="shared" si="42"/>
        <v>1.8</v>
      </c>
      <c r="H156" s="24">
        <f>SUM(IF('[1]Indicator Data'!AN157=0,0,'[1]Indicator Data'!AN157),SUM('[1]Indicator Data'!AO157:AP157))</f>
        <v>1.8</v>
      </c>
      <c r="I156" s="24">
        <f>H156/'[1]Indicator Data'!CA157*1000000</f>
        <v>18.303843807199513</v>
      </c>
      <c r="J156" s="22">
        <f t="shared" si="32"/>
        <v>0.4</v>
      </c>
      <c r="K156" s="22">
        <f>IF('[1]Indicator Data'!AQ157="No data","x",ROUND(IF('[1]Indicator Data'!AQ157&gt;K$4,10,IF('[1]Indicator Data'!AQ157&lt;K$3,0,10-(K$4-'[1]Indicator Data'!AQ157)/(K$4-K$3)*10)),1))</f>
        <v>0.8</v>
      </c>
      <c r="L156" s="22">
        <f>IF('[1]Indicator Data'!AR157="No data","x",IF('[1]Indicator Data'!AR157=0,0,ROUND(IF('[1]Indicator Data'!AR157&gt;L$4,10,IF('[1]Indicator Data'!AR157&lt;L$3,0,10-(L$4-'[1]Indicator Data'!AR157)/(L$4-L$3)*10)),1)))</f>
        <v>0.3</v>
      </c>
      <c r="M156" s="23">
        <f t="shared" si="43"/>
        <v>0.5</v>
      </c>
      <c r="N156" s="25">
        <f t="shared" si="44"/>
        <v>1.5</v>
      </c>
      <c r="O156" s="26">
        <f>IF(AND('[1]Indicator Data'!BE157="No data",'[1]Indicator Data'!BF157="No data"),0,SUM('[1]Indicator Data'!BE157:BG157)/1000)</f>
        <v>0</v>
      </c>
      <c r="P156" s="22">
        <f t="shared" si="33"/>
        <v>0</v>
      </c>
      <c r="Q156" s="27">
        <f>O156*1000/'[1]Indicator Data'!CA157</f>
        <v>0</v>
      </c>
      <c r="R156" s="22">
        <f t="shared" si="34"/>
        <v>0</v>
      </c>
      <c r="S156" s="28">
        <f t="shared" si="45"/>
        <v>0</v>
      </c>
      <c r="T156" s="22" t="str">
        <f>IF('[1]Indicator Data'!AV157="No data","x",ROUND(IF('[1]Indicator Data'!AV157&gt;T$4,10,IF('[1]Indicator Data'!AV157&lt;T$3,0,10-(T$4-'[1]Indicator Data'!AV157)/(T$4-T$3)*10)),1))</f>
        <v>x</v>
      </c>
      <c r="U156" s="22" t="str">
        <f>IF('[1]Indicator Data'!AW157="No data","x",IF('[1]Indicator Data'!AW157=0,0,ROUND(IF('[1]Indicator Data'!AW157&gt;U$4,10,IF('[1]Indicator Data'!AW157&lt;U$3,0,10-(U$4-'[1]Indicator Data'!AW157)/(U$4-U$3)*10)),1)))</f>
        <v>x</v>
      </c>
      <c r="V156" s="22" t="str">
        <f t="shared" si="46"/>
        <v>x</v>
      </c>
      <c r="W156" s="22">
        <f>IF('[1]Indicator Data'!AU157="No data","x",ROUND(IF('[1]Indicator Data'!AU157&gt;W$4,10,IF('[1]Indicator Data'!AU157&lt;W$3,0,10-(W$4-'[1]Indicator Data'!AU157)/(W$4-W$3)*10)),1))</f>
        <v>0.3</v>
      </c>
      <c r="X156" s="22" t="str">
        <f>IF('[1]Indicator Data'!AX157="No data","x",ROUND(IF('[1]Indicator Data'!AX157&gt;X$4,10,IF('[1]Indicator Data'!AX157&lt;X$3,0,10-(X$4-'[1]Indicator Data'!AX157)/(X$4-X$3)*10)),1))</f>
        <v>x</v>
      </c>
      <c r="Y156" s="27">
        <f>IF('[1]Indicator Data'!AY157="No data","x",IF(('[1]Indicator Data'!AY157/'[1]Indicator Data'!CA157)&gt;1,1,IF('[1]Indicator Data'!AY157&gt;'[1]Indicator Data'!AY157,1,'[1]Indicator Data'!AY157/'[1]Indicator Data'!CA157)))</f>
        <v>0</v>
      </c>
      <c r="Z156" s="22">
        <f t="shared" si="35"/>
        <v>0</v>
      </c>
      <c r="AA156" s="23">
        <f t="shared" si="36"/>
        <v>0.2</v>
      </c>
      <c r="AB156" s="22">
        <f>IF('[1]Indicator Data'!AS157="No data","x",ROUND(IF('[1]Indicator Data'!AS157&gt;AB$4,10,IF('[1]Indicator Data'!AS157&lt;AB$3,0,10-(AB$4-'[1]Indicator Data'!AS157)/(AB$4-AB$3)*10)),1))</f>
        <v>1.1000000000000001</v>
      </c>
      <c r="AC156" s="22">
        <f>IF('[1]Indicator Data'!AT157="No data","x",ROUND(IF('[1]Indicator Data'!AT157&gt;AC$4,10,IF('[1]Indicator Data'!AT157&lt;AC$3,0,10-(AC$4-'[1]Indicator Data'!AT157)/(AC$4-AC$3)*10)),1))</f>
        <v>0.8</v>
      </c>
      <c r="AD156" s="23">
        <f t="shared" si="47"/>
        <v>1</v>
      </c>
      <c r="AE156" s="26">
        <f>('[1]Indicator Data'!BD157+'[1]Indicator Data'!BC157*0.5+'[1]Indicator Data'!BB157*0.25)/1000</f>
        <v>0</v>
      </c>
      <c r="AF156" s="29">
        <f>AE156*1000/'[1]Indicator Data'!CA157</f>
        <v>0</v>
      </c>
      <c r="AG156" s="23">
        <f t="shared" si="37"/>
        <v>0</v>
      </c>
      <c r="AH156" s="22">
        <f>IF('[1]Indicator Data'!BH157="No data","x",ROUND(IF('[1]Indicator Data'!BH157&lt;$AH$3,10,IF('[1]Indicator Data'!BH157&gt;$AH$4,0,($AH$4-'[1]Indicator Data'!BH157)/($AH$4-$AH$3)*10)),1))</f>
        <v>2.8</v>
      </c>
      <c r="AI156" s="22">
        <f>IF('[1]Indicator Data'!BI157="No data","x",ROUND(IF('[1]Indicator Data'!BI157&gt;$AI$4,10,IF('[1]Indicator Data'!BI157&lt;$AI$3,0,10-($AI$4-'[1]Indicator Data'!BI157)/($AI$4-$AI$3)*10)),1))</f>
        <v>7.2</v>
      </c>
      <c r="AJ156" s="23">
        <f t="shared" si="38"/>
        <v>5</v>
      </c>
      <c r="AK156" s="28">
        <f t="shared" si="39"/>
        <v>1.8</v>
      </c>
      <c r="AL156" s="30">
        <f t="shared" si="40"/>
        <v>0.9</v>
      </c>
    </row>
    <row r="157" spans="1:38" s="19" customFormat="1" x14ac:dyDescent="0.3">
      <c r="A157" s="20" t="str">
        <f>'[1]Indicator Data'!A158</f>
        <v>Sierra Leone</v>
      </c>
      <c r="B157" s="21">
        <f>ROUND(IF('[1]Indicator Data'!AL158="No data",IF((0.1022*LN('[1]Indicator Data'!BZ158)-0.1711)&gt;B$4,0,IF((0.1022*LN('[1]Indicator Data'!BZ158)-0.1711)&lt;B$3,10,(B$4-(0.1022*LN('[1]Indicator Data'!BZ158)-0.1711))/(B$4-B$3)*10)),IF('[1]Indicator Data'!AL158&gt;B$4,0,IF('[1]Indicator Data'!AL158&lt;B$3,10,(B$4-'[1]Indicator Data'!AL158)/(B$4-B$3)*10))),1)</f>
        <v>9</v>
      </c>
      <c r="C157" s="22">
        <f>IF('[1]Indicator Data'!AM158="No data","x",ROUND((IF(LOG('[1]Indicator Data'!AM158*1000)&gt;C$4,10,IF(LOG('[1]Indicator Data'!AM158*1000)&lt;C$3,0,10-(C$4-LOG('[1]Indicator Data'!AM158*1000))/(C$4-C$3)*10))),1))</f>
        <v>9.1999999999999993</v>
      </c>
      <c r="D157" s="23">
        <f t="shared" si="41"/>
        <v>9.1</v>
      </c>
      <c r="E157" s="22">
        <f>IF('[1]Indicator Data'!AZ158="No data","x",ROUND(IF('[1]Indicator Data'!AZ158&gt;E$4,10,IF('[1]Indicator Data'!AZ158&lt;E$3,0,10-(E$4-'[1]Indicator Data'!AZ158)/(E$4-E$3)*10)),1))</f>
        <v>8.6</v>
      </c>
      <c r="F157" s="22">
        <f>IF('[1]Indicator Data'!BA158="No data","x",ROUND(IF('[1]Indicator Data'!BA158&gt;F$4,10,IF('[1]Indicator Data'!BA158&lt;F$3,0,10-(F$4-'[1]Indicator Data'!BA158)/(F$4-F$3)*10)),1))</f>
        <v>2.7</v>
      </c>
      <c r="G157" s="23">
        <f t="shared" si="42"/>
        <v>5.7</v>
      </c>
      <c r="H157" s="24">
        <f>SUM(IF('[1]Indicator Data'!AN158=0,0,'[1]Indicator Data'!AN158),SUM('[1]Indicator Data'!AO158:AP158))</f>
        <v>553.64356100000009</v>
      </c>
      <c r="I157" s="24">
        <f>H157/'[1]Indicator Data'!CA158*1000000</f>
        <v>69.405114965115274</v>
      </c>
      <c r="J157" s="22">
        <f t="shared" si="32"/>
        <v>1.4</v>
      </c>
      <c r="K157" s="22">
        <f>IF('[1]Indicator Data'!AQ158="No data","x",ROUND(IF('[1]Indicator Data'!AQ158&gt;K$4,10,IF('[1]Indicator Data'!AQ158&lt;K$3,0,10-(K$4-'[1]Indicator Data'!AQ158)/(K$4-K$3)*10)),1))</f>
        <v>9.6999999999999993</v>
      </c>
      <c r="L157" s="22">
        <f>IF('[1]Indicator Data'!AR158="No data","x",IF('[1]Indicator Data'!AR158=0,0,ROUND(IF('[1]Indicator Data'!AR158&gt;L$4,10,IF('[1]Indicator Data'!AR158&lt;L$3,0,10-(L$4-'[1]Indicator Data'!AR158)/(L$4-L$3)*10)),1)))</f>
        <v>0.5</v>
      </c>
      <c r="M157" s="23">
        <f t="shared" si="43"/>
        <v>3.9</v>
      </c>
      <c r="N157" s="25">
        <f t="shared" si="44"/>
        <v>7</v>
      </c>
      <c r="O157" s="26">
        <f>IF(AND('[1]Indicator Data'!BE158="No data",'[1]Indicator Data'!BF158="No data"),0,SUM('[1]Indicator Data'!BE158:BG158)/1000)</f>
        <v>5.8470000000000004</v>
      </c>
      <c r="P157" s="22">
        <f t="shared" si="33"/>
        <v>2.6</v>
      </c>
      <c r="Q157" s="27">
        <f>O157*1000/'[1]Indicator Data'!CA158</f>
        <v>7.3298370248909834E-4</v>
      </c>
      <c r="R157" s="22">
        <f t="shared" si="34"/>
        <v>3</v>
      </c>
      <c r="S157" s="28">
        <f t="shared" si="45"/>
        <v>2.8</v>
      </c>
      <c r="T157" s="22">
        <f>IF('[1]Indicator Data'!AV158="No data","x",ROUND(IF('[1]Indicator Data'!AV158&gt;T$4,10,IF('[1]Indicator Data'!AV158&lt;T$3,0,10-(T$4-'[1]Indicator Data'!AV158)/(T$4-T$3)*10)),1))</f>
        <v>3.2</v>
      </c>
      <c r="U157" s="22">
        <f>IF('[1]Indicator Data'!AW158="No data","x",IF('[1]Indicator Data'!AW158=0,0,ROUND(IF('[1]Indicator Data'!AW158&gt;U$4,10,IF('[1]Indicator Data'!AW158&lt;U$3,0,10-(U$4-'[1]Indicator Data'!AW158)/(U$4-U$3)*10)),1)))</f>
        <v>3.1</v>
      </c>
      <c r="V157" s="22">
        <f t="shared" si="46"/>
        <v>3.1500000000000004</v>
      </c>
      <c r="W157" s="22">
        <f>IF('[1]Indicator Data'!AU158="No data","x",ROUND(IF('[1]Indicator Data'!AU158&gt;W$4,10,IF('[1]Indicator Data'!AU158&lt;W$3,0,10-(W$4-'[1]Indicator Data'!AU158)/(W$4-W$3)*10)),1))</f>
        <v>5.4</v>
      </c>
      <c r="X157" s="22">
        <f>IF('[1]Indicator Data'!AX158="No data","x",ROUND(IF('[1]Indicator Data'!AX158&gt;X$4,10,IF('[1]Indicator Data'!AX158&lt;X$3,0,10-(X$4-'[1]Indicator Data'!AX158)/(X$4-X$3)*10)),1))</f>
        <v>8</v>
      </c>
      <c r="Y157" s="27">
        <f>IF('[1]Indicator Data'!AY158="No data","x",IF(('[1]Indicator Data'!AY158/'[1]Indicator Data'!CA158)&gt;1,1,IF('[1]Indicator Data'!AY158&gt;'[1]Indicator Data'!AY158,1,'[1]Indicator Data'!AY158/'[1]Indicator Data'!CA158)))</f>
        <v>0.86625548374479833</v>
      </c>
      <c r="Z157" s="22">
        <f t="shared" si="35"/>
        <v>9.6</v>
      </c>
      <c r="AA157" s="23">
        <f t="shared" si="36"/>
        <v>6.5</v>
      </c>
      <c r="AB157" s="22">
        <f>IF('[1]Indicator Data'!AS158="No data","x",ROUND(IF('[1]Indicator Data'!AS158&gt;AB$4,10,IF('[1]Indicator Data'!AS158&lt;AB$3,0,10-(AB$4-'[1]Indicator Data'!AS158)/(AB$4-AB$3)*10)),1))</f>
        <v>8.4</v>
      </c>
      <c r="AC157" s="22">
        <f>IF('[1]Indicator Data'!AT158="No data","x",ROUND(IF('[1]Indicator Data'!AT158&gt;AC$4,10,IF('[1]Indicator Data'!AT158&lt;AC$3,0,10-(AC$4-'[1]Indicator Data'!AT158)/(AC$4-AC$3)*10)),1))</f>
        <v>3</v>
      </c>
      <c r="AD157" s="23">
        <f t="shared" si="47"/>
        <v>5.7</v>
      </c>
      <c r="AE157" s="26">
        <f>('[1]Indicator Data'!BD158+'[1]Indicator Data'!BC158*0.5+'[1]Indicator Data'!BB158*0.25)/1000</f>
        <v>2.5952500000000001</v>
      </c>
      <c r="AF157" s="29">
        <f>AE157*1000/'[1]Indicator Data'!CA158</f>
        <v>3.2534221889598641E-4</v>
      </c>
      <c r="AG157" s="23">
        <f t="shared" si="37"/>
        <v>0</v>
      </c>
      <c r="AH157" s="22">
        <f>IF('[1]Indicator Data'!BH158="No data","x",ROUND(IF('[1]Indicator Data'!BH158&lt;$AH$3,10,IF('[1]Indicator Data'!BH158&gt;$AH$4,0,($AH$4-'[1]Indicator Data'!BH158)/($AH$4-$AH$3)*10)),1))</f>
        <v>6</v>
      </c>
      <c r="AI157" s="22">
        <f>IF('[1]Indicator Data'!BI158="No data","x",ROUND(IF('[1]Indicator Data'!BI158&gt;$AI$4,10,IF('[1]Indicator Data'!BI158&lt;$AI$3,0,10-($AI$4-'[1]Indicator Data'!BI158)/($AI$4-$AI$3)*10)),1))</f>
        <v>7.1</v>
      </c>
      <c r="AJ157" s="23">
        <f t="shared" si="38"/>
        <v>6.6</v>
      </c>
      <c r="AK157" s="28">
        <f t="shared" si="39"/>
        <v>5.2</v>
      </c>
      <c r="AL157" s="30">
        <f t="shared" si="40"/>
        <v>4.0999999999999996</v>
      </c>
    </row>
    <row r="158" spans="1:38" s="19" customFormat="1" x14ac:dyDescent="0.3">
      <c r="A158" s="20" t="str">
        <f>'[1]Indicator Data'!A159</f>
        <v>Singapore</v>
      </c>
      <c r="B158" s="21">
        <f>ROUND(IF('[1]Indicator Data'!AL159="No data",IF((0.1022*LN('[1]Indicator Data'!BZ159)-0.1711)&gt;B$4,0,IF((0.1022*LN('[1]Indicator Data'!BZ159)-0.1711)&lt;B$3,10,(B$4-(0.1022*LN('[1]Indicator Data'!BZ159)-0.1711))/(B$4-B$3)*10)),IF('[1]Indicator Data'!AL159&gt;B$4,0,IF('[1]Indicator Data'!AL159&lt;B$3,10,(B$4-'[1]Indicator Data'!AL159)/(B$4-B$3)*10))),1)</f>
        <v>0</v>
      </c>
      <c r="C158" s="22" t="str">
        <f>IF('[1]Indicator Data'!AM159="No data","x",ROUND((IF(LOG('[1]Indicator Data'!AM159*1000)&gt;C$4,10,IF(LOG('[1]Indicator Data'!AM159*1000)&lt;C$3,0,10-(C$4-LOG('[1]Indicator Data'!AM159*1000))/(C$4-C$3)*10))),1))</f>
        <v>x</v>
      </c>
      <c r="D158" s="23">
        <f t="shared" si="41"/>
        <v>0</v>
      </c>
      <c r="E158" s="22">
        <f>IF('[1]Indicator Data'!AZ159="No data","x",ROUND(IF('[1]Indicator Data'!AZ159&gt;E$4,10,IF('[1]Indicator Data'!AZ159&lt;E$3,0,10-(E$4-'[1]Indicator Data'!AZ159)/(E$4-E$3)*10)),1))</f>
        <v>0.9</v>
      </c>
      <c r="F158" s="22" t="str">
        <f>IF('[1]Indicator Data'!BA159="No data","x",ROUND(IF('[1]Indicator Data'!BA159&gt;F$4,10,IF('[1]Indicator Data'!BA159&lt;F$3,0,10-(F$4-'[1]Indicator Data'!BA159)/(F$4-F$3)*10)),1))</f>
        <v>x</v>
      </c>
      <c r="G158" s="23">
        <f t="shared" si="42"/>
        <v>0.9</v>
      </c>
      <c r="H158" s="24">
        <f>SUM(IF('[1]Indicator Data'!AN159=0,0,'[1]Indicator Data'!AN159),SUM('[1]Indicator Data'!AO159:AP159))</f>
        <v>0.10786900000000001</v>
      </c>
      <c r="I158" s="24">
        <f>H158/'[1]Indicator Data'!CA159*1000000</f>
        <v>1.8438064229738323E-2</v>
      </c>
      <c r="J158" s="22">
        <f t="shared" si="32"/>
        <v>0</v>
      </c>
      <c r="K158" s="22" t="str">
        <f>IF('[1]Indicator Data'!AQ159="No data","x",ROUND(IF('[1]Indicator Data'!AQ159&gt;K$4,10,IF('[1]Indicator Data'!AQ159&lt;K$3,0,10-(K$4-'[1]Indicator Data'!AQ159)/(K$4-K$3)*10)),1))</f>
        <v>x</v>
      </c>
      <c r="L158" s="22">
        <f>IF('[1]Indicator Data'!AR159="No data","x",IF('[1]Indicator Data'!AR159=0,0,ROUND(IF('[1]Indicator Data'!AR159&gt;L$4,10,IF('[1]Indicator Data'!AR159&lt;L$3,0,10-(L$4-'[1]Indicator Data'!AR159)/(L$4-L$3)*10)),1)))</f>
        <v>0</v>
      </c>
      <c r="M158" s="23">
        <f t="shared" si="43"/>
        <v>0</v>
      </c>
      <c r="N158" s="25">
        <f t="shared" si="44"/>
        <v>0.2</v>
      </c>
      <c r="O158" s="26">
        <f>IF(AND('[1]Indicator Data'!BE159="No data",'[1]Indicator Data'!BF159="No data"),0,SUM('[1]Indicator Data'!BE159:BG159)/1000)</f>
        <v>5.0000000000000001E-3</v>
      </c>
      <c r="P158" s="22">
        <f t="shared" si="33"/>
        <v>0</v>
      </c>
      <c r="Q158" s="27">
        <f>O158*1000/'[1]Indicator Data'!CA159</f>
        <v>8.5465074440934486E-7</v>
      </c>
      <c r="R158" s="22">
        <f t="shared" si="34"/>
        <v>0</v>
      </c>
      <c r="S158" s="28">
        <f t="shared" si="45"/>
        <v>0</v>
      </c>
      <c r="T158" s="22">
        <f>IF('[1]Indicator Data'!AV159="No data","x",ROUND(IF('[1]Indicator Data'!AV159&gt;T$4,10,IF('[1]Indicator Data'!AV159&lt;T$3,0,10-(T$4-'[1]Indicator Data'!AV159)/(T$4-T$3)*10)),1))</f>
        <v>0.4</v>
      </c>
      <c r="U158" s="22">
        <f>IF('[1]Indicator Data'!AW159="No data","x",IF('[1]Indicator Data'!AW159=0,0,ROUND(IF('[1]Indicator Data'!AW159&gt;U$4,10,IF('[1]Indicator Data'!AW159&lt;U$3,0,10-(U$4-'[1]Indicator Data'!AW159)/(U$4-U$3)*10)),1)))</f>
        <v>0.1</v>
      </c>
      <c r="V158" s="22">
        <f t="shared" si="46"/>
        <v>0.25</v>
      </c>
      <c r="W158" s="22">
        <f>IF('[1]Indicator Data'!AU159="No data","x",ROUND(IF('[1]Indicator Data'!AU159&gt;W$4,10,IF('[1]Indicator Data'!AU159&lt;W$3,0,10-(W$4-'[1]Indicator Data'!AU159)/(W$4-W$3)*10)),1))</f>
        <v>0.7</v>
      </c>
      <c r="X158" s="22" t="str">
        <f>IF('[1]Indicator Data'!AX159="No data","x",ROUND(IF('[1]Indicator Data'!AX159&gt;X$4,10,IF('[1]Indicator Data'!AX159&lt;X$3,0,10-(X$4-'[1]Indicator Data'!AX159)/(X$4-X$3)*10)),1))</f>
        <v>x</v>
      </c>
      <c r="Y158" s="27">
        <f>IF('[1]Indicator Data'!AY159="No data","x",IF(('[1]Indicator Data'!AY159/'[1]Indicator Data'!CA159)&gt;1,1,IF('[1]Indicator Data'!AY159&gt;'[1]Indicator Data'!AY159,1,'[1]Indicator Data'!AY159/'[1]Indicator Data'!CA159)))</f>
        <v>2.7345405218121401E-3</v>
      </c>
      <c r="Z158" s="22">
        <f t="shared" si="35"/>
        <v>0</v>
      </c>
      <c r="AA158" s="23">
        <f t="shared" si="36"/>
        <v>0.3</v>
      </c>
      <c r="AB158" s="22">
        <f>IF('[1]Indicator Data'!AS159="No data","x",ROUND(IF('[1]Indicator Data'!AS159&gt;AB$4,10,IF('[1]Indicator Data'!AS159&lt;AB$3,0,10-(AB$4-'[1]Indicator Data'!AS159)/(AB$4-AB$3)*10)),1))</f>
        <v>0.2</v>
      </c>
      <c r="AC158" s="22" t="str">
        <f>IF('[1]Indicator Data'!AT159="No data","x",ROUND(IF('[1]Indicator Data'!AT159&gt;AC$4,10,IF('[1]Indicator Data'!AT159&lt;AC$3,0,10-(AC$4-'[1]Indicator Data'!AT159)/(AC$4-AC$3)*10)),1))</f>
        <v>x</v>
      </c>
      <c r="AD158" s="23">
        <f t="shared" si="47"/>
        <v>0.2</v>
      </c>
      <c r="AE158" s="26">
        <f>('[1]Indicator Data'!BD159+'[1]Indicator Data'!BC159*0.5+'[1]Indicator Data'!BB159*0.25)/1000</f>
        <v>0</v>
      </c>
      <c r="AF158" s="29">
        <f>AE158*1000/'[1]Indicator Data'!CA159</f>
        <v>0</v>
      </c>
      <c r="AG158" s="23">
        <f t="shared" si="37"/>
        <v>0</v>
      </c>
      <c r="AH158" s="22">
        <f>IF('[1]Indicator Data'!BH159="No data","x",ROUND(IF('[1]Indicator Data'!BH159&lt;$AH$3,10,IF('[1]Indicator Data'!BH159&gt;$AH$4,0,($AH$4-'[1]Indicator Data'!BH159)/($AH$4-$AH$3)*10)),1))</f>
        <v>3.6</v>
      </c>
      <c r="AI158" s="22">
        <f>IF('[1]Indicator Data'!BI159="No data","x",ROUND(IF('[1]Indicator Data'!BI159&gt;$AI$4,10,IF('[1]Indicator Data'!BI159&lt;$AI$3,0,10-($AI$4-'[1]Indicator Data'!BI159)/($AI$4-$AI$3)*10)),1))</f>
        <v>0.7</v>
      </c>
      <c r="AJ158" s="23">
        <f t="shared" si="38"/>
        <v>2.2000000000000002</v>
      </c>
      <c r="AK158" s="28">
        <f t="shared" si="39"/>
        <v>0.7</v>
      </c>
      <c r="AL158" s="30">
        <f t="shared" si="40"/>
        <v>0.4</v>
      </c>
    </row>
    <row r="159" spans="1:38" s="19" customFormat="1" x14ac:dyDescent="0.3">
      <c r="A159" s="20" t="str">
        <f>'[1]Indicator Data'!A160</f>
        <v>Slovakia</v>
      </c>
      <c r="B159" s="21">
        <f>ROUND(IF('[1]Indicator Data'!AL160="No data",IF((0.1022*LN('[1]Indicator Data'!BZ160)-0.1711)&gt;B$4,0,IF((0.1022*LN('[1]Indicator Data'!BZ160)-0.1711)&lt;B$3,10,(B$4-(0.1022*LN('[1]Indicator Data'!BZ160)-0.1711))/(B$4-B$3)*10)),IF('[1]Indicator Data'!AL160&gt;B$4,0,IF('[1]Indicator Data'!AL160&lt;B$3,10,(B$4-'[1]Indicator Data'!AL160)/(B$4-B$3)*10))),1)</f>
        <v>0.8</v>
      </c>
      <c r="C159" s="22" t="str">
        <f>IF('[1]Indicator Data'!AM160="No data","x",ROUND((IF(LOG('[1]Indicator Data'!AM160*1000)&gt;C$4,10,IF(LOG('[1]Indicator Data'!AM160*1000)&lt;C$3,0,10-(C$4-LOG('[1]Indicator Data'!AM160*1000))/(C$4-C$3)*10))),1))</f>
        <v>x</v>
      </c>
      <c r="D159" s="23">
        <f t="shared" si="41"/>
        <v>0.8</v>
      </c>
      <c r="E159" s="22">
        <f>IF('[1]Indicator Data'!AZ160="No data","x",ROUND(IF('[1]Indicator Data'!AZ160&gt;E$4,10,IF('[1]Indicator Data'!AZ160&lt;E$3,0,10-(E$4-'[1]Indicator Data'!AZ160)/(E$4-E$3)*10)),1))</f>
        <v>2.5</v>
      </c>
      <c r="F159" s="22">
        <f>IF('[1]Indicator Data'!BA160="No data","x",ROUND(IF('[1]Indicator Data'!BA160&gt;F$4,10,IF('[1]Indicator Data'!BA160&lt;F$3,0,10-(F$4-'[1]Indicator Data'!BA160)/(F$4-F$3)*10)),1))</f>
        <v>0</v>
      </c>
      <c r="G159" s="23">
        <f t="shared" si="42"/>
        <v>1.3</v>
      </c>
      <c r="H159" s="24">
        <f>SUM(IF('[1]Indicator Data'!AN160=0,0,'[1]Indicator Data'!AN160),SUM('[1]Indicator Data'!AO160:AP160))</f>
        <v>0</v>
      </c>
      <c r="I159" s="24">
        <f>H159/'[1]Indicator Data'!CA160*1000000</f>
        <v>0</v>
      </c>
      <c r="J159" s="22">
        <f t="shared" si="32"/>
        <v>0</v>
      </c>
      <c r="K159" s="22" t="str">
        <f>IF('[1]Indicator Data'!AQ160="No data","x",ROUND(IF('[1]Indicator Data'!AQ160&gt;K$4,10,IF('[1]Indicator Data'!AQ160&lt;K$3,0,10-(K$4-'[1]Indicator Data'!AQ160)/(K$4-K$3)*10)),1))</f>
        <v>x</v>
      </c>
      <c r="L159" s="22">
        <f>IF('[1]Indicator Data'!AR160="No data","x",IF('[1]Indicator Data'!AR160=0,0,ROUND(IF('[1]Indicator Data'!AR160&gt;L$4,10,IF('[1]Indicator Data'!AR160&lt;L$3,0,10-(L$4-'[1]Indicator Data'!AR160)/(L$4-L$3)*10)),1)))</f>
        <v>0.6</v>
      </c>
      <c r="M159" s="23">
        <f t="shared" si="43"/>
        <v>0.3</v>
      </c>
      <c r="N159" s="25">
        <f t="shared" si="44"/>
        <v>0.8</v>
      </c>
      <c r="O159" s="26">
        <f>IF(AND('[1]Indicator Data'!BE160="No data",'[1]Indicator Data'!BF160="No data"),0,SUM('[1]Indicator Data'!BE160:BG160)/1000)</f>
        <v>1.08</v>
      </c>
      <c r="P159" s="22">
        <f t="shared" si="33"/>
        <v>0.1</v>
      </c>
      <c r="Q159" s="27">
        <f>O159*1000/'[1]Indicator Data'!CA160</f>
        <v>1.9781513186851229E-4</v>
      </c>
      <c r="R159" s="22">
        <f t="shared" si="34"/>
        <v>2.1</v>
      </c>
      <c r="S159" s="28">
        <f t="shared" si="45"/>
        <v>1.1000000000000001</v>
      </c>
      <c r="T159" s="22" t="str">
        <f>IF('[1]Indicator Data'!AV160="No data","x",ROUND(IF('[1]Indicator Data'!AV160&gt;T$4,10,IF('[1]Indicator Data'!AV160&lt;T$3,0,10-(T$4-'[1]Indicator Data'!AV160)/(T$4-T$3)*10)),1))</f>
        <v>x</v>
      </c>
      <c r="U159" s="22" t="str">
        <f>IF('[1]Indicator Data'!AW160="No data","x",IF('[1]Indicator Data'!AW160=0,0,ROUND(IF('[1]Indicator Data'!AW160&gt;U$4,10,IF('[1]Indicator Data'!AW160&lt;U$3,0,10-(U$4-'[1]Indicator Data'!AW160)/(U$4-U$3)*10)),1)))</f>
        <v>x</v>
      </c>
      <c r="V159" s="22" t="str">
        <f t="shared" si="46"/>
        <v>x</v>
      </c>
      <c r="W159" s="22">
        <f>IF('[1]Indicator Data'!AU160="No data","x",ROUND(IF('[1]Indicator Data'!AU160&gt;W$4,10,IF('[1]Indicator Data'!AU160&lt;W$3,0,10-(W$4-'[1]Indicator Data'!AU160)/(W$4-W$3)*10)),1))</f>
        <v>0.1</v>
      </c>
      <c r="X159" s="22" t="str">
        <f>IF('[1]Indicator Data'!AX160="No data","x",ROUND(IF('[1]Indicator Data'!AX160&gt;X$4,10,IF('[1]Indicator Data'!AX160&lt;X$3,0,10-(X$4-'[1]Indicator Data'!AX160)/(X$4-X$3)*10)),1))</f>
        <v>x</v>
      </c>
      <c r="Y159" s="27">
        <f>IF('[1]Indicator Data'!AY160="No data","x",IF(('[1]Indicator Data'!AY160/'[1]Indicator Data'!CA160)&gt;1,1,IF('[1]Indicator Data'!AY160&gt;'[1]Indicator Data'!AY160,1,'[1]Indicator Data'!AY160/'[1]Indicator Data'!CA160)))</f>
        <v>2.0147837505126251E-6</v>
      </c>
      <c r="Z159" s="22">
        <f t="shared" si="35"/>
        <v>0</v>
      </c>
      <c r="AA159" s="23">
        <f t="shared" si="36"/>
        <v>0.1</v>
      </c>
      <c r="AB159" s="22">
        <f>IF('[1]Indicator Data'!AS160="No data","x",ROUND(IF('[1]Indicator Data'!AS160&gt;AB$4,10,IF('[1]Indicator Data'!AS160&lt;AB$3,0,10-(AB$4-'[1]Indicator Data'!AS160)/(AB$4-AB$3)*10)),1))</f>
        <v>0.4</v>
      </c>
      <c r="AC159" s="22" t="str">
        <f>IF('[1]Indicator Data'!AT160="No data","x",ROUND(IF('[1]Indicator Data'!AT160&gt;AC$4,10,IF('[1]Indicator Data'!AT160&lt;AC$3,0,10-(AC$4-'[1]Indicator Data'!AT160)/(AC$4-AC$3)*10)),1))</f>
        <v>x</v>
      </c>
      <c r="AD159" s="23">
        <f t="shared" si="47"/>
        <v>0.4</v>
      </c>
      <c r="AE159" s="26">
        <f>('[1]Indicator Data'!BD160+'[1]Indicator Data'!BC160*0.5+'[1]Indicator Data'!BB160*0.25)/1000</f>
        <v>0.125</v>
      </c>
      <c r="AF159" s="29">
        <f>AE159*1000/'[1]Indicator Data'!CA160</f>
        <v>2.289526989218892E-5</v>
      </c>
      <c r="AG159" s="23">
        <f t="shared" si="37"/>
        <v>0</v>
      </c>
      <c r="AH159" s="22">
        <f>IF('[1]Indicator Data'!BH160="No data","x",ROUND(IF('[1]Indicator Data'!BH160&lt;$AH$3,10,IF('[1]Indicator Data'!BH160&gt;$AH$4,0,($AH$4-'[1]Indicator Data'!BH160)/($AH$4-$AH$3)*10)),1))</f>
        <v>4.8</v>
      </c>
      <c r="AI159" s="22">
        <f>IF('[1]Indicator Data'!BI160="No data","x",ROUND(IF('[1]Indicator Data'!BI160&gt;$AI$4,10,IF('[1]Indicator Data'!BI160&lt;$AI$3,0,10-($AI$4-'[1]Indicator Data'!BI160)/($AI$4-$AI$3)*10)),1))</f>
        <v>0</v>
      </c>
      <c r="AJ159" s="23">
        <f t="shared" si="38"/>
        <v>2.4</v>
      </c>
      <c r="AK159" s="28">
        <f t="shared" si="39"/>
        <v>0.8</v>
      </c>
      <c r="AL159" s="30">
        <f t="shared" si="40"/>
        <v>1</v>
      </c>
    </row>
    <row r="160" spans="1:38" s="19" customFormat="1" x14ac:dyDescent="0.3">
      <c r="A160" s="20" t="str">
        <f>'[1]Indicator Data'!A161</f>
        <v>Slovenia</v>
      </c>
      <c r="B160" s="21">
        <f>ROUND(IF('[1]Indicator Data'!AL161="No data",IF((0.1022*LN('[1]Indicator Data'!BZ161)-0.1711)&gt;B$4,0,IF((0.1022*LN('[1]Indicator Data'!BZ161)-0.1711)&lt;B$3,10,(B$4-(0.1022*LN('[1]Indicator Data'!BZ161)-0.1711))/(B$4-B$3)*10)),IF('[1]Indicator Data'!AL161&gt;B$4,0,IF('[1]Indicator Data'!AL161&lt;B$3,10,(B$4-'[1]Indicator Data'!AL161)/(B$4-B$3)*10))),1)</f>
        <v>0</v>
      </c>
      <c r="C160" s="22" t="str">
        <f>IF('[1]Indicator Data'!AM161="No data","x",ROUND((IF(LOG('[1]Indicator Data'!AM161*1000)&gt;C$4,10,IF(LOG('[1]Indicator Data'!AM161*1000)&lt;C$3,0,10-(C$4-LOG('[1]Indicator Data'!AM161*1000))/(C$4-C$3)*10))),1))</f>
        <v>x</v>
      </c>
      <c r="D160" s="23">
        <f t="shared" si="41"/>
        <v>0</v>
      </c>
      <c r="E160" s="22">
        <f>IF('[1]Indicator Data'!AZ161="No data","x",ROUND(IF('[1]Indicator Data'!AZ161&gt;E$4,10,IF('[1]Indicator Data'!AZ161&lt;E$3,0,10-(E$4-'[1]Indicator Data'!AZ161)/(E$4-E$3)*10)),1))</f>
        <v>0.8</v>
      </c>
      <c r="F160" s="22">
        <f>IF('[1]Indicator Data'!BA161="No data","x",ROUND(IF('[1]Indicator Data'!BA161&gt;F$4,10,IF('[1]Indicator Data'!BA161&lt;F$3,0,10-(F$4-'[1]Indicator Data'!BA161)/(F$4-F$3)*10)),1))</f>
        <v>0</v>
      </c>
      <c r="G160" s="23">
        <f t="shared" si="42"/>
        <v>0.4</v>
      </c>
      <c r="H160" s="24">
        <f>SUM(IF('[1]Indicator Data'!AN161=0,0,'[1]Indicator Data'!AN161),SUM('[1]Indicator Data'!AO161:AP161))</f>
        <v>0</v>
      </c>
      <c r="I160" s="24">
        <f>H160/'[1]Indicator Data'!CA161*1000000</f>
        <v>0</v>
      </c>
      <c r="J160" s="22">
        <f t="shared" si="32"/>
        <v>0</v>
      </c>
      <c r="K160" s="22" t="str">
        <f>IF('[1]Indicator Data'!AQ161="No data","x",ROUND(IF('[1]Indicator Data'!AQ161&gt;K$4,10,IF('[1]Indicator Data'!AQ161&lt;K$3,0,10-(K$4-'[1]Indicator Data'!AQ161)/(K$4-K$3)*10)),1))</f>
        <v>x</v>
      </c>
      <c r="L160" s="22">
        <f>IF('[1]Indicator Data'!AR161="No data","x",IF('[1]Indicator Data'!AR161=0,0,ROUND(IF('[1]Indicator Data'!AR161&gt;L$4,10,IF('[1]Indicator Data'!AR161&lt;L$3,0,10-(L$4-'[1]Indicator Data'!AR161)/(L$4-L$3)*10)),1)))</f>
        <v>0.4</v>
      </c>
      <c r="M160" s="23">
        <f t="shared" si="43"/>
        <v>0.2</v>
      </c>
      <c r="N160" s="25">
        <f t="shared" si="44"/>
        <v>0.2</v>
      </c>
      <c r="O160" s="26">
        <f>IF(AND('[1]Indicator Data'!BE161="No data",'[1]Indicator Data'!BF161="No data"),0,SUM('[1]Indicator Data'!BE161:BG161)/1000)</f>
        <v>1.135</v>
      </c>
      <c r="P160" s="22">
        <f t="shared" si="33"/>
        <v>0.2</v>
      </c>
      <c r="Q160" s="27">
        <f>O160*1000/'[1]Indicator Data'!CA161</f>
        <v>5.4595340299730822E-4</v>
      </c>
      <c r="R160" s="22">
        <f t="shared" si="34"/>
        <v>2.7</v>
      </c>
      <c r="S160" s="28">
        <f t="shared" si="45"/>
        <v>1.5</v>
      </c>
      <c r="T160" s="22" t="str">
        <f>IF('[1]Indicator Data'!AV161="No data","x",ROUND(IF('[1]Indicator Data'!AV161&gt;T$4,10,IF('[1]Indicator Data'!AV161&lt;T$3,0,10-(T$4-'[1]Indicator Data'!AV161)/(T$4-T$3)*10)),1))</f>
        <v>x</v>
      </c>
      <c r="U160" s="22" t="str">
        <f>IF('[1]Indicator Data'!AW161="No data","x",IF('[1]Indicator Data'!AW161=0,0,ROUND(IF('[1]Indicator Data'!AW161&gt;U$4,10,IF('[1]Indicator Data'!AW161&lt;U$3,0,10-(U$4-'[1]Indicator Data'!AW161)/(U$4-U$3)*10)),1)))</f>
        <v>x</v>
      </c>
      <c r="V160" s="22" t="str">
        <f t="shared" si="46"/>
        <v>x</v>
      </c>
      <c r="W160" s="22">
        <f>IF('[1]Indicator Data'!AU161="No data","x",ROUND(IF('[1]Indicator Data'!AU161&gt;W$4,10,IF('[1]Indicator Data'!AU161&lt;W$3,0,10-(W$4-'[1]Indicator Data'!AU161)/(W$4-W$3)*10)),1))</f>
        <v>0.1</v>
      </c>
      <c r="X160" s="22" t="str">
        <f>IF('[1]Indicator Data'!AX161="No data","x",ROUND(IF('[1]Indicator Data'!AX161&gt;X$4,10,IF('[1]Indicator Data'!AX161&lt;X$3,0,10-(X$4-'[1]Indicator Data'!AX161)/(X$4-X$3)*10)),1))</f>
        <v>x</v>
      </c>
      <c r="Y160" s="27">
        <f>IF('[1]Indicator Data'!AY161="No data","x",IF(('[1]Indicator Data'!AY161/'[1]Indicator Data'!CA161)&gt;1,1,IF('[1]Indicator Data'!AY161&gt;'[1]Indicator Data'!AY161,1,'[1]Indicator Data'!AY161/'[1]Indicator Data'!CA161)))</f>
        <v>4.8101621409454474E-7</v>
      </c>
      <c r="Z160" s="22">
        <f t="shared" si="35"/>
        <v>0</v>
      </c>
      <c r="AA160" s="23">
        <f t="shared" si="36"/>
        <v>0.1</v>
      </c>
      <c r="AB160" s="22">
        <f>IF('[1]Indicator Data'!AS161="No data","x",ROUND(IF('[1]Indicator Data'!AS161&gt;AB$4,10,IF('[1]Indicator Data'!AS161&lt;AB$3,0,10-(AB$4-'[1]Indicator Data'!AS161)/(AB$4-AB$3)*10)),1))</f>
        <v>0.2</v>
      </c>
      <c r="AC160" s="22" t="str">
        <f>IF('[1]Indicator Data'!AT161="No data","x",ROUND(IF('[1]Indicator Data'!AT161&gt;AC$4,10,IF('[1]Indicator Data'!AT161&lt;AC$3,0,10-(AC$4-'[1]Indicator Data'!AT161)/(AC$4-AC$3)*10)),1))</f>
        <v>x</v>
      </c>
      <c r="AD160" s="23">
        <f t="shared" si="47"/>
        <v>0.2</v>
      </c>
      <c r="AE160" s="26">
        <f>('[1]Indicator Data'!BD161+'[1]Indicator Data'!BC161*0.5+'[1]Indicator Data'!BB161*0.25)/1000</f>
        <v>0</v>
      </c>
      <c r="AF160" s="29">
        <f>AE160*1000/'[1]Indicator Data'!CA161</f>
        <v>0</v>
      </c>
      <c r="AG160" s="23">
        <f t="shared" si="37"/>
        <v>0</v>
      </c>
      <c r="AH160" s="22">
        <f>IF('[1]Indicator Data'!BH161="No data","x",ROUND(IF('[1]Indicator Data'!BH161&lt;$AH$3,10,IF('[1]Indicator Data'!BH161&gt;$AH$4,0,($AH$4-'[1]Indicator Data'!BH161)/($AH$4-$AH$3)*10)),1))</f>
        <v>2.8</v>
      </c>
      <c r="AI160" s="22">
        <f>IF('[1]Indicator Data'!BI161="No data","x",ROUND(IF('[1]Indicator Data'!BI161&gt;$AI$4,10,IF('[1]Indicator Data'!BI161&lt;$AI$3,0,10-($AI$4-'[1]Indicator Data'!BI161)/($AI$4-$AI$3)*10)),1))</f>
        <v>0</v>
      </c>
      <c r="AJ160" s="23">
        <f t="shared" si="38"/>
        <v>1.4</v>
      </c>
      <c r="AK160" s="28">
        <f t="shared" si="39"/>
        <v>0.4</v>
      </c>
      <c r="AL160" s="30">
        <f t="shared" si="40"/>
        <v>1</v>
      </c>
    </row>
    <row r="161" spans="1:38" s="19" customFormat="1" x14ac:dyDescent="0.3">
      <c r="A161" s="20" t="str">
        <f>'[1]Indicator Data'!A162</f>
        <v>Solomon Islands</v>
      </c>
      <c r="B161" s="21">
        <f>ROUND(IF('[1]Indicator Data'!AL162="No data",IF((0.1022*LN('[1]Indicator Data'!BZ162)-0.1711)&gt;B$4,0,IF((0.1022*LN('[1]Indicator Data'!BZ162)-0.1711)&lt;B$3,10,(B$4-(0.1022*LN('[1]Indicator Data'!BZ162)-0.1711))/(B$4-B$3)*10)),IF('[1]Indicator Data'!AL162&gt;B$4,0,IF('[1]Indicator Data'!AL162&lt;B$3,10,(B$4-'[1]Indicator Data'!AL162)/(B$4-B$3)*10))),1)</f>
        <v>6.7</v>
      </c>
      <c r="C161" s="22" t="str">
        <f>IF('[1]Indicator Data'!AM162="No data","x",ROUND((IF(LOG('[1]Indicator Data'!AM162*1000)&gt;C$4,10,IF(LOG('[1]Indicator Data'!AM162*1000)&lt;C$3,0,10-(C$4-LOG('[1]Indicator Data'!AM162*1000))/(C$4-C$3)*10))),1))</f>
        <v>x</v>
      </c>
      <c r="D161" s="23">
        <f t="shared" si="41"/>
        <v>6.7</v>
      </c>
      <c r="E161" s="22" t="str">
        <f>IF('[1]Indicator Data'!AZ162="No data","x",ROUND(IF('[1]Indicator Data'!AZ162&gt;E$4,10,IF('[1]Indicator Data'!AZ162&lt;E$3,0,10-(E$4-'[1]Indicator Data'!AZ162)/(E$4-E$3)*10)),1))</f>
        <v>x</v>
      </c>
      <c r="F161" s="22">
        <f>IF('[1]Indicator Data'!BA162="No data","x",ROUND(IF('[1]Indicator Data'!BA162&gt;F$4,10,IF('[1]Indicator Data'!BA162&lt;F$3,0,10-(F$4-'[1]Indicator Data'!BA162)/(F$4-F$3)*10)),1))</f>
        <v>3</v>
      </c>
      <c r="G161" s="23">
        <f t="shared" si="42"/>
        <v>3</v>
      </c>
      <c r="H161" s="24">
        <f>SUM(IF('[1]Indicator Data'!AN162=0,0,'[1]Indicator Data'!AN162),SUM('[1]Indicator Data'!AO162:AP162))</f>
        <v>347.53366800000003</v>
      </c>
      <c r="I161" s="24">
        <f>H161/'[1]Indicator Data'!CA162*1000000</f>
        <v>505.9612740544901</v>
      </c>
      <c r="J161" s="22">
        <f t="shared" si="32"/>
        <v>10</v>
      </c>
      <c r="K161" s="22">
        <f>IF('[1]Indicator Data'!AQ162="No data","x",ROUND(IF('[1]Indicator Data'!AQ162&gt;K$4,10,IF('[1]Indicator Data'!AQ162&lt;K$3,0,10-(K$4-'[1]Indicator Data'!AQ162)/(K$4-K$3)*10)),1))</f>
        <v>9.6</v>
      </c>
      <c r="L161" s="22">
        <f>IF('[1]Indicator Data'!AR162="No data","x",IF('[1]Indicator Data'!AR162=0,0,ROUND(IF('[1]Indicator Data'!AR162&gt;L$4,10,IF('[1]Indicator Data'!AR162&lt;L$3,0,10-(L$4-'[1]Indicator Data'!AR162)/(L$4-L$3)*10)),1)))</f>
        <v>0.6</v>
      </c>
      <c r="M161" s="23">
        <f t="shared" si="43"/>
        <v>6.7</v>
      </c>
      <c r="N161" s="25">
        <f t="shared" si="44"/>
        <v>5.8</v>
      </c>
      <c r="O161" s="26">
        <f>IF(AND('[1]Indicator Data'!BE162="No data",'[1]Indicator Data'!BF162="No data"),0,SUM('[1]Indicator Data'!BE162:BG162)/1000)</f>
        <v>0</v>
      </c>
      <c r="P161" s="22">
        <f t="shared" si="33"/>
        <v>0</v>
      </c>
      <c r="Q161" s="27">
        <f>O161*1000/'[1]Indicator Data'!CA162</f>
        <v>0</v>
      </c>
      <c r="R161" s="22">
        <f t="shared" si="34"/>
        <v>0</v>
      </c>
      <c r="S161" s="28">
        <f t="shared" si="45"/>
        <v>0</v>
      </c>
      <c r="T161" s="22" t="str">
        <f>IF('[1]Indicator Data'!AV162="No data","x",ROUND(IF('[1]Indicator Data'!AV162&gt;T$4,10,IF('[1]Indicator Data'!AV162&lt;T$3,0,10-(T$4-'[1]Indicator Data'!AV162)/(T$4-T$3)*10)),1))</f>
        <v>x</v>
      </c>
      <c r="U161" s="22" t="str">
        <f>IF('[1]Indicator Data'!AW162="No data","x",IF('[1]Indicator Data'!AW162=0,0,ROUND(IF('[1]Indicator Data'!AW162&gt;U$4,10,IF('[1]Indicator Data'!AW162&lt;U$3,0,10-(U$4-'[1]Indicator Data'!AW162)/(U$4-U$3)*10)),1)))</f>
        <v>x</v>
      </c>
      <c r="V161" s="22" t="str">
        <f t="shared" si="46"/>
        <v>x</v>
      </c>
      <c r="W161" s="22">
        <f>IF('[1]Indicator Data'!AU162="No data","x",ROUND(IF('[1]Indicator Data'!AU162&gt;W$4,10,IF('[1]Indicator Data'!AU162&lt;W$3,0,10-(W$4-'[1]Indicator Data'!AU162)/(W$4-W$3)*10)),1))</f>
        <v>1.2</v>
      </c>
      <c r="X161" s="22">
        <f>IF('[1]Indicator Data'!AX162="No data","x",ROUND(IF('[1]Indicator Data'!AX162&gt;X$4,10,IF('[1]Indicator Data'!AX162&lt;X$3,0,10-(X$4-'[1]Indicator Data'!AX162)/(X$4-X$3)*10)),1))</f>
        <v>3.3</v>
      </c>
      <c r="Y161" s="27">
        <f>IF('[1]Indicator Data'!AY162="No data","x",IF(('[1]Indicator Data'!AY162/'[1]Indicator Data'!CA162)&gt;1,1,IF('[1]Indicator Data'!AY162&gt;'[1]Indicator Data'!AY162,1,'[1]Indicator Data'!AY162/'[1]Indicator Data'!CA162)))</f>
        <v>0.71862980034300128</v>
      </c>
      <c r="Z161" s="22">
        <f t="shared" si="35"/>
        <v>8</v>
      </c>
      <c r="AA161" s="23">
        <f t="shared" si="36"/>
        <v>4.2</v>
      </c>
      <c r="AB161" s="22">
        <f>IF('[1]Indicator Data'!AS162="No data","x",ROUND(IF('[1]Indicator Data'!AS162&gt;AB$4,10,IF('[1]Indicator Data'!AS162&lt;AB$3,0,10-(AB$4-'[1]Indicator Data'!AS162)/(AB$4-AB$3)*10)),1))</f>
        <v>1.5</v>
      </c>
      <c r="AC161" s="22">
        <f>IF('[1]Indicator Data'!AT162="No data","x",ROUND(IF('[1]Indicator Data'!AT162&gt;AC$4,10,IF('[1]Indicator Data'!AT162&lt;AC$3,0,10-(AC$4-'[1]Indicator Data'!AT162)/(AC$4-AC$3)*10)),1))</f>
        <v>3.6</v>
      </c>
      <c r="AD161" s="23">
        <f t="shared" si="47"/>
        <v>2.6</v>
      </c>
      <c r="AE161" s="26">
        <f>('[1]Indicator Data'!BD162+'[1]Indicator Data'!BC162*0.5+'[1]Indicator Data'!BB162*0.25)/1000</f>
        <v>0</v>
      </c>
      <c r="AF161" s="29">
        <f>AE161*1000/'[1]Indicator Data'!CA162</f>
        <v>0</v>
      </c>
      <c r="AG161" s="23">
        <f t="shared" si="37"/>
        <v>0</v>
      </c>
      <c r="AH161" s="22">
        <f>IF('[1]Indicator Data'!BH162="No data","x",ROUND(IF('[1]Indicator Data'!BH162&lt;$AH$3,10,IF('[1]Indicator Data'!BH162&gt;$AH$4,0,($AH$4-'[1]Indicator Data'!BH162)/($AH$4-$AH$3)*10)),1))</f>
        <v>4.9000000000000004</v>
      </c>
      <c r="AI161" s="22">
        <f>IF('[1]Indicator Data'!BI162="No data","x",ROUND(IF('[1]Indicator Data'!BI162&gt;$AI$4,10,IF('[1]Indicator Data'!BI162&lt;$AI$3,0,10-($AI$4-'[1]Indicator Data'!BI162)/($AI$4-$AI$3)*10)),1))</f>
        <v>3.8</v>
      </c>
      <c r="AJ161" s="23">
        <f t="shared" si="38"/>
        <v>4.4000000000000004</v>
      </c>
      <c r="AK161" s="28">
        <f t="shared" si="39"/>
        <v>3</v>
      </c>
      <c r="AL161" s="30">
        <f t="shared" si="40"/>
        <v>1.6</v>
      </c>
    </row>
    <row r="162" spans="1:38" s="19" customFormat="1" x14ac:dyDescent="0.3">
      <c r="A162" s="20" t="str">
        <f>'[1]Indicator Data'!A163</f>
        <v>Somalia</v>
      </c>
      <c r="B162" s="21">
        <f>ROUND(IF('[1]Indicator Data'!AL163="No data",IF((0.1022*LN('[1]Indicator Data'!BZ163)-0.1711)&gt;B$4,0,IF((0.1022*LN('[1]Indicator Data'!BZ163)-0.1711)&lt;B$3,10,(B$4-(0.1022*LN('[1]Indicator Data'!BZ163)-0.1711))/(B$4-B$3)*10)),IF('[1]Indicator Data'!AL163&gt;B$4,0,IF('[1]Indicator Data'!AL163&lt;B$3,10,(B$4-'[1]Indicator Data'!AL163)/(B$4-B$3)*10))),1)</f>
        <v>9.6999999999999993</v>
      </c>
      <c r="C162" s="22" t="str">
        <f>IF('[1]Indicator Data'!AM163="No data","x",ROUND((IF(LOG('[1]Indicator Data'!AM163*1000)&gt;C$4,10,IF(LOG('[1]Indicator Data'!AM163*1000)&lt;C$3,0,10-(C$4-LOG('[1]Indicator Data'!AM163*1000))/(C$4-C$3)*10))),1))</f>
        <v>x</v>
      </c>
      <c r="D162" s="23">
        <f t="shared" si="41"/>
        <v>9.6999999999999993</v>
      </c>
      <c r="E162" s="22" t="str">
        <f>IF('[1]Indicator Data'!AZ163="No data","x",ROUND(IF('[1]Indicator Data'!AZ163&gt;E$4,10,IF('[1]Indicator Data'!AZ163&lt;E$3,0,10-(E$4-'[1]Indicator Data'!AZ163)/(E$4-E$3)*10)),1))</f>
        <v>x</v>
      </c>
      <c r="F162" s="22">
        <f>IF('[1]Indicator Data'!BA163="No data","x",ROUND(IF('[1]Indicator Data'!BA163&gt;F$4,10,IF('[1]Indicator Data'!BA163&lt;F$3,0,10-(F$4-'[1]Indicator Data'!BA163)/(F$4-F$3)*10)),1))</f>
        <v>2.9</v>
      </c>
      <c r="G162" s="23">
        <f t="shared" si="42"/>
        <v>2.9</v>
      </c>
      <c r="H162" s="24">
        <f>SUM(IF('[1]Indicator Data'!AN163=0,0,'[1]Indicator Data'!AN163),SUM('[1]Indicator Data'!AO163:AP163))</f>
        <v>5318.1421369999998</v>
      </c>
      <c r="I162" s="24">
        <f>H162/'[1]Indicator Data'!CA163*1000000</f>
        <v>334.61705504718708</v>
      </c>
      <c r="J162" s="22">
        <f t="shared" si="32"/>
        <v>6.7</v>
      </c>
      <c r="K162" s="22">
        <f>IF('[1]Indicator Data'!AQ163="No data","x",ROUND(IF('[1]Indicator Data'!AQ163&gt;K$4,10,IF('[1]Indicator Data'!AQ163&lt;K$3,0,10-(K$4-'[1]Indicator Data'!AQ163)/(K$4-K$3)*10)),1))</f>
        <v>10</v>
      </c>
      <c r="L162" s="22">
        <f>IF('[1]Indicator Data'!AR163="No data","x",IF('[1]Indicator Data'!AR163=0,0,ROUND(IF('[1]Indicator Data'!AR163&gt;L$4,10,IF('[1]Indicator Data'!AR163&lt;L$3,0,10-(L$4-'[1]Indicator Data'!AR163)/(L$4-L$3)*10)),1)))</f>
        <v>10</v>
      </c>
      <c r="M162" s="23">
        <f t="shared" si="43"/>
        <v>8.9</v>
      </c>
      <c r="N162" s="25">
        <f t="shared" si="44"/>
        <v>7.8</v>
      </c>
      <c r="O162" s="26">
        <f>IF(AND('[1]Indicator Data'!BE163="No data",'[1]Indicator Data'!BF163="No data"),0,SUM('[1]Indicator Data'!BE163:BG163)/1000)</f>
        <v>2994.0239999999999</v>
      </c>
      <c r="P162" s="22">
        <f t="shared" si="33"/>
        <v>10</v>
      </c>
      <c r="Q162" s="27">
        <f>O162*1000/'[1]Indicator Data'!CA163</f>
        <v>0.18838373774375097</v>
      </c>
      <c r="R162" s="22">
        <f t="shared" si="34"/>
        <v>10</v>
      </c>
      <c r="S162" s="28">
        <f t="shared" si="45"/>
        <v>10</v>
      </c>
      <c r="T162" s="22">
        <f>IF('[1]Indicator Data'!AV163="No data","x",ROUND(IF('[1]Indicator Data'!AV163&gt;T$4,10,IF('[1]Indicator Data'!AV163&lt;T$3,0,10-(T$4-'[1]Indicator Data'!AV163)/(T$4-T$3)*10)),1))</f>
        <v>0.2</v>
      </c>
      <c r="U162" s="22">
        <f>IF('[1]Indicator Data'!AW163="No data","x",IF('[1]Indicator Data'!AW163=0,0,ROUND(IF('[1]Indicator Data'!AW163&gt;U$4,10,IF('[1]Indicator Data'!AW163&lt;U$3,0,10-(U$4-'[1]Indicator Data'!AW163)/(U$4-U$3)*10)),1)))</f>
        <v>0.1</v>
      </c>
      <c r="V162" s="22">
        <f t="shared" si="46"/>
        <v>0.15000000000000002</v>
      </c>
      <c r="W162" s="22">
        <f>IF('[1]Indicator Data'!AU163="No data","x",ROUND(IF('[1]Indicator Data'!AU163&gt;W$4,10,IF('[1]Indicator Data'!AU163&lt;W$3,0,10-(W$4-'[1]Indicator Data'!AU163)/(W$4-W$3)*10)),1))</f>
        <v>4.7</v>
      </c>
      <c r="X162" s="22">
        <f>IF('[1]Indicator Data'!AX163="No data","x",ROUND(IF('[1]Indicator Data'!AX163&gt;X$4,10,IF('[1]Indicator Data'!AX163&lt;X$3,0,10-(X$4-'[1]Indicator Data'!AX163)/(X$4-X$3)*10)),1))</f>
        <v>0.9</v>
      </c>
      <c r="Y162" s="27">
        <f>IF('[1]Indicator Data'!AY163="No data","x",IF(('[1]Indicator Data'!AY163/'[1]Indicator Data'!CA163)&gt;1,1,IF('[1]Indicator Data'!AY163&gt;'[1]Indicator Data'!AY163,1,'[1]Indicator Data'!AY163/'[1]Indicator Data'!CA163)))</f>
        <v>0.14385374039079182</v>
      </c>
      <c r="Z162" s="22">
        <f t="shared" si="35"/>
        <v>1.6</v>
      </c>
      <c r="AA162" s="23">
        <f t="shared" si="36"/>
        <v>1.8</v>
      </c>
      <c r="AB162" s="22">
        <f>IF('[1]Indicator Data'!AS163="No data","x",ROUND(IF('[1]Indicator Data'!AS163&gt;AB$4,10,IF('[1]Indicator Data'!AS163&lt;AB$3,0,10-(AB$4-'[1]Indicator Data'!AS163)/(AB$4-AB$3)*10)),1))</f>
        <v>9</v>
      </c>
      <c r="AC162" s="22" t="str">
        <f>IF('[1]Indicator Data'!AT163="No data","x",ROUND(IF('[1]Indicator Data'!AT163&gt;AC$4,10,IF('[1]Indicator Data'!AT163&lt;AC$3,0,10-(AC$4-'[1]Indicator Data'!AT163)/(AC$4-AC$3)*10)),1))</f>
        <v>x</v>
      </c>
      <c r="AD162" s="23">
        <f t="shared" si="47"/>
        <v>9</v>
      </c>
      <c r="AE162" s="26">
        <f>('[1]Indicator Data'!BD163+'[1]Indicator Data'!BC163*0.5+'[1]Indicator Data'!BB163*0.25)/1000</f>
        <v>7163.01</v>
      </c>
      <c r="AF162" s="29">
        <f>AE162*1000/'[1]Indicator Data'!CA163</f>
        <v>0.45069598550174134</v>
      </c>
      <c r="AG162" s="23">
        <f t="shared" si="37"/>
        <v>10</v>
      </c>
      <c r="AH162" s="22">
        <f>IF('[1]Indicator Data'!BH163="No data","x",ROUND(IF('[1]Indicator Data'!BH163&lt;$AH$3,10,IF('[1]Indicator Data'!BH163&gt;$AH$4,0,($AH$4-'[1]Indicator Data'!BH163)/($AH$4-$AH$3)*10)),1))</f>
        <v>9.5</v>
      </c>
      <c r="AI162" s="22">
        <f>IF('[1]Indicator Data'!BI163="No data","x",ROUND(IF('[1]Indicator Data'!BI163&gt;$AI$4,10,IF('[1]Indicator Data'!BI163&lt;$AI$3,0,10-($AI$4-'[1]Indicator Data'!BI163)/($AI$4-$AI$3)*10)),1))</f>
        <v>10</v>
      </c>
      <c r="AJ162" s="23">
        <f t="shared" si="38"/>
        <v>9.8000000000000007</v>
      </c>
      <c r="AK162" s="28">
        <f t="shared" si="39"/>
        <v>8.8000000000000007</v>
      </c>
      <c r="AL162" s="30">
        <f t="shared" si="40"/>
        <v>9.5</v>
      </c>
    </row>
    <row r="163" spans="1:38" s="19" customFormat="1" x14ac:dyDescent="0.3">
      <c r="A163" s="20" t="str">
        <f>'[1]Indicator Data'!A164</f>
        <v>South Africa</v>
      </c>
      <c r="B163" s="21">
        <f>ROUND(IF('[1]Indicator Data'!AL164="No data",IF((0.1022*LN('[1]Indicator Data'!BZ164)-0.1711)&gt;B$4,0,IF((0.1022*LN('[1]Indicator Data'!BZ164)-0.1711)&lt;B$3,10,(B$4-(0.1022*LN('[1]Indicator Data'!BZ164)-0.1711))/(B$4-B$3)*10)),IF('[1]Indicator Data'!AL164&gt;B$4,0,IF('[1]Indicator Data'!AL164&lt;B$3,10,(B$4-'[1]Indicator Data'!AL164)/(B$4-B$3)*10))),1)</f>
        <v>3.8</v>
      </c>
      <c r="C163" s="22">
        <f>IF('[1]Indicator Data'!AM164="No data","x",ROUND((IF(LOG('[1]Indicator Data'!AM164*1000)&gt;C$4,10,IF(LOG('[1]Indicator Data'!AM164*1000)&lt;C$3,0,10-(C$4-LOG('[1]Indicator Data'!AM164*1000))/(C$4-C$3)*10))),1))</f>
        <v>5.2</v>
      </c>
      <c r="D163" s="23">
        <f t="shared" si="41"/>
        <v>4.5</v>
      </c>
      <c r="E163" s="22">
        <f>IF('[1]Indicator Data'!AZ164="No data","x",ROUND(IF('[1]Indicator Data'!AZ164&gt;E$4,10,IF('[1]Indicator Data'!AZ164&lt;E$3,0,10-(E$4-'[1]Indicator Data'!AZ164)/(E$4-E$3)*10)),1))</f>
        <v>5.4</v>
      </c>
      <c r="F163" s="22">
        <f>IF('[1]Indicator Data'!BA164="No data","x",ROUND(IF('[1]Indicator Data'!BA164&gt;F$4,10,IF('[1]Indicator Data'!BA164&lt;F$3,0,10-(F$4-'[1]Indicator Data'!BA164)/(F$4-F$3)*10)),1))</f>
        <v>9.5</v>
      </c>
      <c r="G163" s="23">
        <f t="shared" si="42"/>
        <v>7.5</v>
      </c>
      <c r="H163" s="24">
        <f>SUM(IF('[1]Indicator Data'!AN164=0,0,'[1]Indicator Data'!AN164),SUM('[1]Indicator Data'!AO164:AP164))</f>
        <v>1501.5590689999999</v>
      </c>
      <c r="I163" s="24">
        <f>H163/'[1]Indicator Data'!CA164*1000000</f>
        <v>25.317690695916568</v>
      </c>
      <c r="J163" s="22">
        <f t="shared" si="32"/>
        <v>0.5</v>
      </c>
      <c r="K163" s="22">
        <f>IF('[1]Indicator Data'!AQ164="No data","x",ROUND(IF('[1]Indicator Data'!AQ164&gt;K$4,10,IF('[1]Indicator Data'!AQ164&lt;K$3,0,10-(K$4-'[1]Indicator Data'!AQ164)/(K$4-K$3)*10)),1))</f>
        <v>0.2</v>
      </c>
      <c r="L163" s="22">
        <f>IF('[1]Indicator Data'!AR164="No data","x",IF('[1]Indicator Data'!AR164=0,0,ROUND(IF('[1]Indicator Data'!AR164&gt;L$4,10,IF('[1]Indicator Data'!AR164&lt;L$3,0,10-(L$4-'[1]Indicator Data'!AR164)/(L$4-L$3)*10)),1)))</f>
        <v>0.1</v>
      </c>
      <c r="M163" s="23">
        <f t="shared" si="43"/>
        <v>0.3</v>
      </c>
      <c r="N163" s="25">
        <f t="shared" si="44"/>
        <v>4.2</v>
      </c>
      <c r="O163" s="26">
        <f>IF(AND('[1]Indicator Data'!BE164="No data",'[1]Indicator Data'!BF164="No data"),0,SUM('[1]Indicator Data'!BE164:BG164)/1000)</f>
        <v>255.22</v>
      </c>
      <c r="P163" s="22">
        <f t="shared" si="33"/>
        <v>8</v>
      </c>
      <c r="Q163" s="27">
        <f>O163*1000/'[1]Indicator Data'!CA164</f>
        <v>4.3032479725989567E-3</v>
      </c>
      <c r="R163" s="22">
        <f t="shared" si="34"/>
        <v>4.5999999999999996</v>
      </c>
      <c r="S163" s="28">
        <f t="shared" si="45"/>
        <v>6.3</v>
      </c>
      <c r="T163" s="22">
        <f>IF('[1]Indicator Data'!AV164="No data","x",ROUND(IF('[1]Indicator Data'!AV164&gt;T$4,10,IF('[1]Indicator Data'!AV164&lt;T$3,0,10-(T$4-'[1]Indicator Data'!AV164)/(T$4-T$3)*10)),1))</f>
        <v>10</v>
      </c>
      <c r="U163" s="22">
        <f>IF('[1]Indicator Data'!AW164="No data","x",IF('[1]Indicator Data'!AW164=0,0,ROUND(IF('[1]Indicator Data'!AW164&gt;U$4,10,IF('[1]Indicator Data'!AW164&lt;U$3,0,10-(U$4-'[1]Indicator Data'!AW164)/(U$4-U$3)*10)),1)))</f>
        <v>10</v>
      </c>
      <c r="V163" s="22">
        <f t="shared" si="46"/>
        <v>10</v>
      </c>
      <c r="W163" s="22">
        <f>IF('[1]Indicator Data'!AU164="No data","x",ROUND(IF('[1]Indicator Data'!AU164&gt;W$4,10,IF('[1]Indicator Data'!AU164&lt;W$3,0,10-(W$4-'[1]Indicator Data'!AU164)/(W$4-W$3)*10)),1))</f>
        <v>10</v>
      </c>
      <c r="X163" s="22">
        <f>IF('[1]Indicator Data'!AX164="No data","x",ROUND(IF('[1]Indicator Data'!AX164&gt;X$4,10,IF('[1]Indicator Data'!AX164&lt;X$3,0,10-(X$4-'[1]Indicator Data'!AX164)/(X$4-X$3)*10)),1))</f>
        <v>0</v>
      </c>
      <c r="Y163" s="27">
        <f>IF('[1]Indicator Data'!AY164="No data","x",IF(('[1]Indicator Data'!AY164/'[1]Indicator Data'!CA164)&gt;1,1,IF('[1]Indicator Data'!AY164&gt;'[1]Indicator Data'!AY164,1,'[1]Indicator Data'!AY164/'[1]Indicator Data'!CA164)))</f>
        <v>0.31711145533647767</v>
      </c>
      <c r="Z163" s="22">
        <f t="shared" si="35"/>
        <v>3.5</v>
      </c>
      <c r="AA163" s="23">
        <f t="shared" si="36"/>
        <v>5.9</v>
      </c>
      <c r="AB163" s="22">
        <f>IF('[1]Indicator Data'!AS164="No data","x",ROUND(IF('[1]Indicator Data'!AS164&gt;AB$4,10,IF('[1]Indicator Data'!AS164&lt;AB$3,0,10-(AB$4-'[1]Indicator Data'!AS164)/(AB$4-AB$3)*10)),1))</f>
        <v>2.7</v>
      </c>
      <c r="AC163" s="22">
        <f>IF('[1]Indicator Data'!AT164="No data","x",ROUND(IF('[1]Indicator Data'!AT164&gt;AC$4,10,IF('[1]Indicator Data'!AT164&lt;AC$3,0,10-(AC$4-'[1]Indicator Data'!AT164)/(AC$4-AC$3)*10)),1))</f>
        <v>1.3</v>
      </c>
      <c r="AD163" s="23">
        <f t="shared" si="47"/>
        <v>2</v>
      </c>
      <c r="AE163" s="26">
        <f>('[1]Indicator Data'!BD164+'[1]Indicator Data'!BC164*0.5+'[1]Indicator Data'!BB164*0.25)/1000</f>
        <v>192.435</v>
      </c>
      <c r="AF163" s="29">
        <f>AE163*1000/'[1]Indicator Data'!CA164</f>
        <v>3.2446341337163238E-3</v>
      </c>
      <c r="AG163" s="23">
        <f t="shared" si="37"/>
        <v>0.3</v>
      </c>
      <c r="AH163" s="22">
        <f>IF('[1]Indicator Data'!BH164="No data","x",ROUND(IF('[1]Indicator Data'!BH164&lt;$AH$3,10,IF('[1]Indicator Data'!BH164&gt;$AH$4,0,($AH$4-'[1]Indicator Data'!BH164)/($AH$4-$AH$3)*10)),1))</f>
        <v>4</v>
      </c>
      <c r="AI163" s="22">
        <f>IF('[1]Indicator Data'!BI164="No data","x",ROUND(IF('[1]Indicator Data'!BI164&gt;$AI$4,10,IF('[1]Indicator Data'!BI164&lt;$AI$3,0,10-($AI$4-'[1]Indicator Data'!BI164)/($AI$4-$AI$3)*10)),1))</f>
        <v>0.5</v>
      </c>
      <c r="AJ163" s="23">
        <f t="shared" si="38"/>
        <v>2.2999999999999998</v>
      </c>
      <c r="AK163" s="28">
        <f t="shared" si="39"/>
        <v>2.9</v>
      </c>
      <c r="AL163" s="30">
        <f t="shared" si="40"/>
        <v>4.8</v>
      </c>
    </row>
    <row r="164" spans="1:38" s="19" customFormat="1" x14ac:dyDescent="0.3">
      <c r="A164" s="20" t="str">
        <f>'[1]Indicator Data'!A165</f>
        <v>South Sudan</v>
      </c>
      <c r="B164" s="21">
        <f>ROUND(IF('[1]Indicator Data'!AL165="No data",IF((0.1022*LN('[1]Indicator Data'!BZ165)-0.1711)&gt;B$4,0,IF((0.1022*LN('[1]Indicator Data'!BZ165)-0.1711)&lt;B$3,10,(B$4-(0.1022*LN('[1]Indicator Data'!BZ165)-0.1711))/(B$4-B$3)*10)),IF('[1]Indicator Data'!AL165&gt;B$4,0,IF('[1]Indicator Data'!AL165&lt;B$3,10,(B$4-'[1]Indicator Data'!AL165)/(B$4-B$3)*10))),1)</f>
        <v>9.3000000000000007</v>
      </c>
      <c r="C164" s="22">
        <f>IF('[1]Indicator Data'!AM165="No data","x",ROUND((IF(LOG('[1]Indicator Data'!AM165*1000)&gt;C$4,10,IF(LOG('[1]Indicator Data'!AM165*1000)&lt;C$3,0,10-(C$4-LOG('[1]Indicator Data'!AM165*1000))/(C$4-C$3)*10))),1))</f>
        <v>10</v>
      </c>
      <c r="D164" s="23">
        <f t="shared" si="41"/>
        <v>9.6999999999999993</v>
      </c>
      <c r="E164" s="22" t="str">
        <f>IF('[1]Indicator Data'!AZ165="No data","x",ROUND(IF('[1]Indicator Data'!AZ165&gt;E$4,10,IF('[1]Indicator Data'!AZ165&lt;E$3,0,10-(E$4-'[1]Indicator Data'!AZ165)/(E$4-E$3)*10)),1))</f>
        <v>x</v>
      </c>
      <c r="F164" s="22">
        <f>IF('[1]Indicator Data'!BA165="No data","x",ROUND(IF('[1]Indicator Data'!BA165&gt;F$4,10,IF('[1]Indicator Data'!BA165&lt;F$3,0,10-(F$4-'[1]Indicator Data'!BA165)/(F$4-F$3)*10)),1))</f>
        <v>4.8</v>
      </c>
      <c r="G164" s="23">
        <f t="shared" si="42"/>
        <v>4.8</v>
      </c>
      <c r="H164" s="24">
        <f>SUM(IF('[1]Indicator Data'!AN165=0,0,'[1]Indicator Data'!AN165),SUM('[1]Indicator Data'!AO165:AP165))</f>
        <v>6520.2357059999995</v>
      </c>
      <c r="I164" s="24">
        <f>H164/'[1]Indicator Data'!CA165*1000000</f>
        <v>582.49004473844229</v>
      </c>
      <c r="J164" s="22">
        <f t="shared" si="32"/>
        <v>10</v>
      </c>
      <c r="K164" s="22" t="str">
        <f>IF('[1]Indicator Data'!AQ165="No data","x",ROUND(IF('[1]Indicator Data'!AQ165&gt;K$4,10,IF('[1]Indicator Data'!AQ165&lt;K$3,0,10-(K$4-'[1]Indicator Data'!AQ165)/(K$4-K$3)*10)),1))</f>
        <v>x</v>
      </c>
      <c r="L164" s="22" t="str">
        <f>IF('[1]Indicator Data'!AR165="No data","x",IF('[1]Indicator Data'!AR165=0,0,ROUND(IF('[1]Indicator Data'!AR165&gt;L$4,10,IF('[1]Indicator Data'!AR165&lt;L$3,0,10-(L$4-'[1]Indicator Data'!AR165)/(L$4-L$3)*10)),1)))</f>
        <v>x</v>
      </c>
      <c r="M164" s="23">
        <f t="shared" si="43"/>
        <v>10</v>
      </c>
      <c r="N164" s="25">
        <f t="shared" si="44"/>
        <v>8.6</v>
      </c>
      <c r="O164" s="26">
        <f>IF(AND('[1]Indicator Data'!BE165="No data",'[1]Indicator Data'!BF165="No data"),0,SUM('[1]Indicator Data'!BE165:BG165)/1000)</f>
        <v>2151.8249999999998</v>
      </c>
      <c r="P164" s="22">
        <f t="shared" si="33"/>
        <v>10</v>
      </c>
      <c r="Q164" s="27">
        <f>O164*1000/'[1]Indicator Data'!CA165</f>
        <v>0.19223486650427216</v>
      </c>
      <c r="R164" s="22">
        <f t="shared" si="34"/>
        <v>10</v>
      </c>
      <c r="S164" s="28">
        <f t="shared" si="45"/>
        <v>10</v>
      </c>
      <c r="T164" s="22">
        <f>IF('[1]Indicator Data'!AV165="No data","x",ROUND(IF('[1]Indicator Data'!AV165&gt;T$4,10,IF('[1]Indicator Data'!AV165&lt;T$3,0,10-(T$4-'[1]Indicator Data'!AV165)/(T$4-T$3)*10)),1))</f>
        <v>5</v>
      </c>
      <c r="U164" s="22">
        <f>IF('[1]Indicator Data'!AW165="No data","x",IF('[1]Indicator Data'!AW165=0,0,ROUND(IF('[1]Indicator Data'!AW165&gt;U$4,10,IF('[1]Indicator Data'!AW165&lt;U$3,0,10-(U$4-'[1]Indicator Data'!AW165)/(U$4-U$3)*10)),1)))</f>
        <v>8.4</v>
      </c>
      <c r="V164" s="22">
        <f t="shared" si="46"/>
        <v>6.7</v>
      </c>
      <c r="W164" s="22">
        <f>IF('[1]Indicator Data'!AU165="No data","x",ROUND(IF('[1]Indicator Data'!AU165&gt;W$4,10,IF('[1]Indicator Data'!AU165&lt;W$3,0,10-(W$4-'[1]Indicator Data'!AU165)/(W$4-W$3)*10)),1))</f>
        <v>4.0999999999999996</v>
      </c>
      <c r="X164" s="22">
        <f>IF('[1]Indicator Data'!AX165="No data","x",ROUND(IF('[1]Indicator Data'!AX165&gt;X$4,10,IF('[1]Indicator Data'!AX165&lt;X$3,0,10-(X$4-'[1]Indicator Data'!AX165)/(X$4-X$3)*10)),1))</f>
        <v>5.9</v>
      </c>
      <c r="Y164" s="27">
        <f>IF('[1]Indicator Data'!AY165="No data","x",IF(('[1]Indicator Data'!AY165/'[1]Indicator Data'!CA165)&gt;1,1,IF('[1]Indicator Data'!AY165&gt;'[1]Indicator Data'!AY165,1,'[1]Indicator Data'!AY165/'[1]Indicator Data'!CA165)))</f>
        <v>0.75688253664172145</v>
      </c>
      <c r="Z164" s="22">
        <f t="shared" si="35"/>
        <v>8.4</v>
      </c>
      <c r="AA164" s="23">
        <f t="shared" si="36"/>
        <v>6.3</v>
      </c>
      <c r="AB164" s="22">
        <f>IF('[1]Indicator Data'!AS165="No data","x",ROUND(IF('[1]Indicator Data'!AS165&gt;AB$4,10,IF('[1]Indicator Data'!AS165&lt;AB$3,0,10-(AB$4-'[1]Indicator Data'!AS165)/(AB$4-AB$3)*10)),1))</f>
        <v>7.4</v>
      </c>
      <c r="AC164" s="22">
        <f>IF('[1]Indicator Data'!AT165="No data","x",ROUND(IF('[1]Indicator Data'!AT165&gt;AC$4,10,IF('[1]Indicator Data'!AT165&lt;AC$3,0,10-(AC$4-'[1]Indicator Data'!AT165)/(AC$4-AC$3)*10)),1))</f>
        <v>6.2</v>
      </c>
      <c r="AD164" s="23">
        <f t="shared" si="47"/>
        <v>6.8</v>
      </c>
      <c r="AE164" s="26">
        <f>('[1]Indicator Data'!BD165+'[1]Indicator Data'!BC165*0.5+'[1]Indicator Data'!BB165*0.25)/1000</f>
        <v>844.93724999999995</v>
      </c>
      <c r="AF164" s="29">
        <f>AE164*1000/'[1]Indicator Data'!CA165</f>
        <v>7.5483089683518328E-2</v>
      </c>
      <c r="AG164" s="23">
        <f t="shared" si="37"/>
        <v>7.5</v>
      </c>
      <c r="AH164" s="22">
        <f>IF('[1]Indicator Data'!BH165="No data","x",ROUND(IF('[1]Indicator Data'!BH165&lt;$AH$3,10,IF('[1]Indicator Data'!BH165&gt;$AH$4,0,($AH$4-'[1]Indicator Data'!BH165)/($AH$4-$AH$3)*10)),1))</f>
        <v>7.2</v>
      </c>
      <c r="AI164" s="22">
        <f>IF('[1]Indicator Data'!BI165="No data","x",ROUND(IF('[1]Indicator Data'!BI165&gt;$AI$4,10,IF('[1]Indicator Data'!BI165&lt;$AI$3,0,10-($AI$4-'[1]Indicator Data'!BI165)/($AI$4-$AI$3)*10)),1))</f>
        <v>7.2</v>
      </c>
      <c r="AJ164" s="23">
        <f t="shared" si="38"/>
        <v>7.2</v>
      </c>
      <c r="AK164" s="28">
        <f t="shared" si="39"/>
        <v>7</v>
      </c>
      <c r="AL164" s="30">
        <f t="shared" si="40"/>
        <v>9</v>
      </c>
    </row>
    <row r="165" spans="1:38" s="19" customFormat="1" x14ac:dyDescent="0.3">
      <c r="A165" s="20" t="str">
        <f>'[1]Indicator Data'!A166</f>
        <v>Spain</v>
      </c>
      <c r="B165" s="21">
        <f>ROUND(IF('[1]Indicator Data'!AL166="No data",IF((0.1022*LN('[1]Indicator Data'!BZ166)-0.1711)&gt;B$4,0,IF((0.1022*LN('[1]Indicator Data'!BZ166)-0.1711)&lt;B$3,10,(B$4-(0.1022*LN('[1]Indicator Data'!BZ166)-0.1711))/(B$4-B$3)*10)),IF('[1]Indicator Data'!AL166&gt;B$4,0,IF('[1]Indicator Data'!AL166&lt;B$3,10,(B$4-'[1]Indicator Data'!AL166)/(B$4-B$3)*10))),1)</f>
        <v>0</v>
      </c>
      <c r="C165" s="22" t="str">
        <f>IF('[1]Indicator Data'!AM166="No data","x",ROUND((IF(LOG('[1]Indicator Data'!AM166*1000)&gt;C$4,10,IF(LOG('[1]Indicator Data'!AM166*1000)&lt;C$3,0,10-(C$4-LOG('[1]Indicator Data'!AM166*1000))/(C$4-C$3)*10))),1))</f>
        <v>x</v>
      </c>
      <c r="D165" s="23">
        <f t="shared" si="41"/>
        <v>0</v>
      </c>
      <c r="E165" s="22">
        <f>IF('[1]Indicator Data'!AZ166="No data","x",ROUND(IF('[1]Indicator Data'!AZ166&gt;E$4,10,IF('[1]Indicator Data'!AZ166&lt;E$3,0,10-(E$4-'[1]Indicator Data'!AZ166)/(E$4-E$3)*10)),1))</f>
        <v>0.9</v>
      </c>
      <c r="F165" s="22">
        <f>IF('[1]Indicator Data'!BA166="No data","x",ROUND(IF('[1]Indicator Data'!BA166&gt;F$4,10,IF('[1]Indicator Data'!BA166&lt;F$3,0,10-(F$4-'[1]Indicator Data'!BA166)/(F$4-F$3)*10)),1))</f>
        <v>2.4</v>
      </c>
      <c r="G165" s="23">
        <f t="shared" si="42"/>
        <v>1.7</v>
      </c>
      <c r="H165" s="24">
        <f>SUM(IF('[1]Indicator Data'!AN166=0,0,'[1]Indicator Data'!AN166),SUM('[1]Indicator Data'!AO166:AP166))</f>
        <v>-0.49154599999999998</v>
      </c>
      <c r="I165" s="24">
        <f>H165/'[1]Indicator Data'!CA166*1000000</f>
        <v>-1.0513277326086616E-2</v>
      </c>
      <c r="J165" s="22">
        <f t="shared" si="32"/>
        <v>0</v>
      </c>
      <c r="K165" s="22" t="str">
        <f>IF('[1]Indicator Data'!AQ166="No data","x",ROUND(IF('[1]Indicator Data'!AQ166&gt;K$4,10,IF('[1]Indicator Data'!AQ166&lt;K$3,0,10-(K$4-'[1]Indicator Data'!AQ166)/(K$4-K$3)*10)),1))</f>
        <v>x</v>
      </c>
      <c r="L165" s="22">
        <f>IF('[1]Indicator Data'!AR166="No data","x",IF('[1]Indicator Data'!AR166=0,0,ROUND(IF('[1]Indicator Data'!AR166&gt;L$4,10,IF('[1]Indicator Data'!AR166&lt;L$3,0,10-(L$4-'[1]Indicator Data'!AR166)/(L$4-L$3)*10)),1)))</f>
        <v>0.1</v>
      </c>
      <c r="M165" s="23">
        <f t="shared" si="43"/>
        <v>0.1</v>
      </c>
      <c r="N165" s="25">
        <f t="shared" si="44"/>
        <v>0.5</v>
      </c>
      <c r="O165" s="26">
        <f>IF(AND('[1]Indicator Data'!BE166="No data",'[1]Indicator Data'!BF166="No data"),0,SUM('[1]Indicator Data'!BE166:BG166)/1000)</f>
        <v>207.06399999999999</v>
      </c>
      <c r="P165" s="22">
        <f t="shared" si="33"/>
        <v>7.7</v>
      </c>
      <c r="Q165" s="27">
        <f>O165*1000/'[1]Indicator Data'!CA166</f>
        <v>4.4287233671900473E-3</v>
      </c>
      <c r="R165" s="22">
        <f t="shared" si="34"/>
        <v>4.5999999999999996</v>
      </c>
      <c r="S165" s="28">
        <f t="shared" si="45"/>
        <v>6.2</v>
      </c>
      <c r="T165" s="22">
        <f>IF('[1]Indicator Data'!AV166="No data","x",ROUND(IF('[1]Indicator Data'!AV166&gt;T$4,10,IF('[1]Indicator Data'!AV166&lt;T$3,0,10-(T$4-'[1]Indicator Data'!AV166)/(T$4-T$3)*10)),1))</f>
        <v>0.8</v>
      </c>
      <c r="U165" s="22">
        <f>IF('[1]Indicator Data'!AW166="No data","x",IF('[1]Indicator Data'!AW166=0,0,ROUND(IF('[1]Indicator Data'!AW166&gt;U$4,10,IF('[1]Indicator Data'!AW166&lt;U$3,0,10-(U$4-'[1]Indicator Data'!AW166)/(U$4-U$3)*10)),1)))</f>
        <v>0.4</v>
      </c>
      <c r="V165" s="22">
        <f t="shared" si="46"/>
        <v>0.60000000000000009</v>
      </c>
      <c r="W165" s="22">
        <f>IF('[1]Indicator Data'!AU166="No data","x",ROUND(IF('[1]Indicator Data'!AU166&gt;W$4,10,IF('[1]Indicator Data'!AU166&lt;W$3,0,10-(W$4-'[1]Indicator Data'!AU166)/(W$4-W$3)*10)),1))</f>
        <v>0.2</v>
      </c>
      <c r="X165" s="22" t="str">
        <f>IF('[1]Indicator Data'!AX166="No data","x",ROUND(IF('[1]Indicator Data'!AX166&gt;X$4,10,IF('[1]Indicator Data'!AX166&lt;X$3,0,10-(X$4-'[1]Indicator Data'!AX166)/(X$4-X$3)*10)),1))</f>
        <v>x</v>
      </c>
      <c r="Y165" s="27">
        <f>IF('[1]Indicator Data'!AY166="No data","x",IF(('[1]Indicator Data'!AY166/'[1]Indicator Data'!CA166)&gt;1,1,IF('[1]Indicator Data'!AY166&gt;'[1]Indicator Data'!AY166,1,'[1]Indicator Data'!AY166/'[1]Indicator Data'!CA166)))</f>
        <v>1.4971730271959554E-7</v>
      </c>
      <c r="Z165" s="22">
        <f t="shared" si="35"/>
        <v>0</v>
      </c>
      <c r="AA165" s="23">
        <f t="shared" si="36"/>
        <v>0.3</v>
      </c>
      <c r="AB165" s="22">
        <f>IF('[1]Indicator Data'!AS166="No data","x",ROUND(IF('[1]Indicator Data'!AS166&gt;AB$4,10,IF('[1]Indicator Data'!AS166&lt;AB$3,0,10-(AB$4-'[1]Indicator Data'!AS166)/(AB$4-AB$3)*10)),1))</f>
        <v>0.2</v>
      </c>
      <c r="AC165" s="22" t="str">
        <f>IF('[1]Indicator Data'!AT166="No data","x",ROUND(IF('[1]Indicator Data'!AT166&gt;AC$4,10,IF('[1]Indicator Data'!AT166&lt;AC$3,0,10-(AC$4-'[1]Indicator Data'!AT166)/(AC$4-AC$3)*10)),1))</f>
        <v>x</v>
      </c>
      <c r="AD165" s="23">
        <f t="shared" si="47"/>
        <v>0.2</v>
      </c>
      <c r="AE165" s="26">
        <f>('[1]Indicator Data'!BD166+'[1]Indicator Data'!BC166*0.5+'[1]Indicator Data'!BB166*0.25)/1000</f>
        <v>1.9557500000000001</v>
      </c>
      <c r="AF165" s="29">
        <f>AE165*1000/'[1]Indicator Data'!CA166</f>
        <v>4.1829944970549858E-5</v>
      </c>
      <c r="AG165" s="23">
        <f t="shared" si="37"/>
        <v>0</v>
      </c>
      <c r="AH165" s="22">
        <f>IF('[1]Indicator Data'!BH166="No data","x",ROUND(IF('[1]Indicator Data'!BH166&lt;$AH$3,10,IF('[1]Indicator Data'!BH166&gt;$AH$4,0,($AH$4-'[1]Indicator Data'!BH166)/($AH$4-$AH$3)*10)),1))</f>
        <v>2.1</v>
      </c>
      <c r="AI165" s="22">
        <f>IF('[1]Indicator Data'!BI166="No data","x",ROUND(IF('[1]Indicator Data'!BI166&gt;$AI$4,10,IF('[1]Indicator Data'!BI166&lt;$AI$3,0,10-($AI$4-'[1]Indicator Data'!BI166)/($AI$4-$AI$3)*10)),1))</f>
        <v>0</v>
      </c>
      <c r="AJ165" s="23">
        <f t="shared" si="38"/>
        <v>1.1000000000000001</v>
      </c>
      <c r="AK165" s="28">
        <f t="shared" si="39"/>
        <v>0.4</v>
      </c>
      <c r="AL165" s="30">
        <f t="shared" si="40"/>
        <v>3.9</v>
      </c>
    </row>
    <row r="166" spans="1:38" s="19" customFormat="1" x14ac:dyDescent="0.3">
      <c r="A166" s="20" t="str">
        <f>'[1]Indicator Data'!A167</f>
        <v>Sri Lanka</v>
      </c>
      <c r="B166" s="21">
        <f>ROUND(IF('[1]Indicator Data'!AL167="No data",IF((0.1022*LN('[1]Indicator Data'!BZ167)-0.1711)&gt;B$4,0,IF((0.1022*LN('[1]Indicator Data'!BZ167)-0.1711)&lt;B$3,10,(B$4-(0.1022*LN('[1]Indicator Data'!BZ167)-0.1711))/(B$4-B$3)*10)),IF('[1]Indicator Data'!AL167&gt;B$4,0,IF('[1]Indicator Data'!AL167&lt;B$3,10,(B$4-'[1]Indicator Data'!AL167)/(B$4-B$3)*10))),1)</f>
        <v>2.4</v>
      </c>
      <c r="C166" s="22">
        <f>IF('[1]Indicator Data'!AM167="No data","x",ROUND((IF(LOG('[1]Indicator Data'!AM167*1000)&gt;C$4,10,IF(LOG('[1]Indicator Data'!AM167*1000)&lt;C$3,0,10-(C$4-LOG('[1]Indicator Data'!AM167*1000))/(C$4-C$3)*10))),1))</f>
        <v>3.9</v>
      </c>
      <c r="D166" s="23">
        <f t="shared" si="41"/>
        <v>3.2</v>
      </c>
      <c r="E166" s="22">
        <f>IF('[1]Indicator Data'!AZ167="No data","x",ROUND(IF('[1]Indicator Data'!AZ167&gt;E$4,10,IF('[1]Indicator Data'!AZ167&lt;E$3,0,10-(E$4-'[1]Indicator Data'!AZ167)/(E$4-E$3)*10)),1))</f>
        <v>5.3</v>
      </c>
      <c r="F166" s="22">
        <f>IF('[1]Indicator Data'!BA167="No data","x",ROUND(IF('[1]Indicator Data'!BA167&gt;F$4,10,IF('[1]Indicator Data'!BA167&lt;F$3,0,10-(F$4-'[1]Indicator Data'!BA167)/(F$4-F$3)*10)),1))</f>
        <v>3.6</v>
      </c>
      <c r="G166" s="23">
        <f t="shared" si="42"/>
        <v>4.5</v>
      </c>
      <c r="H166" s="24">
        <f>SUM(IF('[1]Indicator Data'!AN167=0,0,'[1]Indicator Data'!AN167),SUM('[1]Indicator Data'!AO167:AP167))</f>
        <v>320.20513</v>
      </c>
      <c r="I166" s="24">
        <f>H166/'[1]Indicator Data'!CA167*1000000</f>
        <v>14.953597889157415</v>
      </c>
      <c r="J166" s="22">
        <f t="shared" si="32"/>
        <v>0.3</v>
      </c>
      <c r="K166" s="22">
        <f>IF('[1]Indicator Data'!AQ167="No data","x",ROUND(IF('[1]Indicator Data'!AQ167&gt;K$4,10,IF('[1]Indicator Data'!AQ167&lt;K$3,0,10-(K$4-'[1]Indicator Data'!AQ167)/(K$4-K$3)*10)),1))</f>
        <v>0.2</v>
      </c>
      <c r="L166" s="22">
        <f>IF('[1]Indicator Data'!AR167="No data","x",IF('[1]Indicator Data'!AR167=0,0,ROUND(IF('[1]Indicator Data'!AR167&gt;L$4,10,IF('[1]Indicator Data'!AR167&lt;L$3,0,10-(L$4-'[1]Indicator Data'!AR167)/(L$4-L$3)*10)),1)))</f>
        <v>2.9</v>
      </c>
      <c r="M166" s="23">
        <f t="shared" si="43"/>
        <v>1.1000000000000001</v>
      </c>
      <c r="N166" s="25">
        <f t="shared" si="44"/>
        <v>3</v>
      </c>
      <c r="O166" s="26">
        <f>IF(AND('[1]Indicator Data'!BE167="No data",'[1]Indicator Data'!BF167="No data"),0,SUM('[1]Indicator Data'!BE167:BG167)/1000)</f>
        <v>28.449000000000002</v>
      </c>
      <c r="P166" s="22">
        <f t="shared" si="33"/>
        <v>4.8</v>
      </c>
      <c r="Q166" s="27">
        <f>O166*1000/'[1]Indicator Data'!CA167</f>
        <v>1.3285699274981611E-3</v>
      </c>
      <c r="R166" s="22">
        <f t="shared" si="34"/>
        <v>3.4</v>
      </c>
      <c r="S166" s="28">
        <f t="shared" si="45"/>
        <v>4.0999999999999996</v>
      </c>
      <c r="T166" s="22">
        <f>IF('[1]Indicator Data'!AV167="No data","x",ROUND(IF('[1]Indicator Data'!AV167&gt;T$4,10,IF('[1]Indicator Data'!AV167&lt;T$3,0,10-(T$4-'[1]Indicator Data'!AV167)/(T$4-T$3)*10)),1))</f>
        <v>0.2</v>
      </c>
      <c r="U166" s="22">
        <f>IF('[1]Indicator Data'!AW167="No data","x",IF('[1]Indicator Data'!AW167=0,0,ROUND(IF('[1]Indicator Data'!AW167&gt;U$4,10,IF('[1]Indicator Data'!AW167&lt;U$3,0,10-(U$4-'[1]Indicator Data'!AW167)/(U$4-U$3)*10)),1)))</f>
        <v>0</v>
      </c>
      <c r="V166" s="22">
        <f t="shared" si="46"/>
        <v>0.1</v>
      </c>
      <c r="W166" s="22">
        <f>IF('[1]Indicator Data'!AU167="No data","x",ROUND(IF('[1]Indicator Data'!AU167&gt;W$4,10,IF('[1]Indicator Data'!AU167&lt;W$3,0,10-(W$4-'[1]Indicator Data'!AU167)/(W$4-W$3)*10)),1))</f>
        <v>1.2</v>
      </c>
      <c r="X166" s="22" t="str">
        <f>IF('[1]Indicator Data'!AX167="No data","x",ROUND(IF('[1]Indicator Data'!AX167&gt;X$4,10,IF('[1]Indicator Data'!AX167&lt;X$3,0,10-(X$4-'[1]Indicator Data'!AX167)/(X$4-X$3)*10)),1))</f>
        <v>x</v>
      </c>
      <c r="Y166" s="27">
        <f>IF('[1]Indicator Data'!AY167="No data","x",IF(('[1]Indicator Data'!AY167/'[1]Indicator Data'!CA167)&gt;1,1,IF('[1]Indicator Data'!AY167&gt;'[1]Indicator Data'!AY167,1,'[1]Indicator Data'!AY167/'[1]Indicator Data'!CA167)))</f>
        <v>4.9666911841967009E-3</v>
      </c>
      <c r="Z166" s="22">
        <f t="shared" si="35"/>
        <v>0.1</v>
      </c>
      <c r="AA166" s="23">
        <f t="shared" si="36"/>
        <v>0.5</v>
      </c>
      <c r="AB166" s="22">
        <f>IF('[1]Indicator Data'!AS167="No data","x",ROUND(IF('[1]Indicator Data'!AS167&gt;AB$4,10,IF('[1]Indicator Data'!AS167&lt;AB$3,0,10-(AB$4-'[1]Indicator Data'!AS167)/(AB$4-AB$3)*10)),1))</f>
        <v>0.5</v>
      </c>
      <c r="AC166" s="22">
        <f>IF('[1]Indicator Data'!AT167="No data","x",ROUND(IF('[1]Indicator Data'!AT167&gt;AC$4,10,IF('[1]Indicator Data'!AT167&lt;AC$3,0,10-(AC$4-'[1]Indicator Data'!AT167)/(AC$4-AC$3)*10)),1))</f>
        <v>4.5999999999999996</v>
      </c>
      <c r="AD166" s="23">
        <f t="shared" si="47"/>
        <v>2.6</v>
      </c>
      <c r="AE166" s="26">
        <f>('[1]Indicator Data'!BD167+'[1]Indicator Data'!BC167*0.5+'[1]Indicator Data'!BB167*0.25)/1000</f>
        <v>327.68774999999999</v>
      </c>
      <c r="AF166" s="29">
        <f>AE166*1000/'[1]Indicator Data'!CA167</f>
        <v>1.5303036671219922E-2</v>
      </c>
      <c r="AG166" s="23">
        <f t="shared" si="37"/>
        <v>1.5</v>
      </c>
      <c r="AH166" s="22">
        <f>IF('[1]Indicator Data'!BH167="No data","x",ROUND(IF('[1]Indicator Data'!BH167&lt;$AH$3,10,IF('[1]Indicator Data'!BH167&gt;$AH$4,0,($AH$4-'[1]Indicator Data'!BH167)/($AH$4-$AH$3)*10)),1))</f>
        <v>4</v>
      </c>
      <c r="AI166" s="22">
        <f>IF('[1]Indicator Data'!BI167="No data","x",ROUND(IF('[1]Indicator Data'!BI167&gt;$AI$4,10,IF('[1]Indicator Data'!BI167&lt;$AI$3,0,10-($AI$4-'[1]Indicator Data'!BI167)/($AI$4-$AI$3)*10)),1))</f>
        <v>0.6</v>
      </c>
      <c r="AJ166" s="23">
        <f t="shared" si="38"/>
        <v>2.2999999999999998</v>
      </c>
      <c r="AK166" s="28">
        <f t="shared" si="39"/>
        <v>1.8</v>
      </c>
      <c r="AL166" s="30">
        <f t="shared" si="40"/>
        <v>3</v>
      </c>
    </row>
    <row r="167" spans="1:38" s="19" customFormat="1" x14ac:dyDescent="0.3">
      <c r="A167" s="20" t="str">
        <f>'[1]Indicator Data'!A168</f>
        <v>Sudan</v>
      </c>
      <c r="B167" s="21">
        <f>ROUND(IF('[1]Indicator Data'!AL168="No data",IF((0.1022*LN('[1]Indicator Data'!BZ168)-0.1711)&gt;B$4,0,IF((0.1022*LN('[1]Indicator Data'!BZ168)-0.1711)&lt;B$3,10,(B$4-(0.1022*LN('[1]Indicator Data'!BZ168)-0.1711))/(B$4-B$3)*10)),IF('[1]Indicator Data'!AL168&gt;B$4,0,IF('[1]Indicator Data'!AL168&lt;B$3,10,(B$4-'[1]Indicator Data'!AL168)/(B$4-B$3)*10))),1)</f>
        <v>7.8</v>
      </c>
      <c r="C167" s="22">
        <f>IF('[1]Indicator Data'!AM168="No data","x",ROUND((IF(LOG('[1]Indicator Data'!AM168*1000)&gt;C$4,10,IF(LOG('[1]Indicator Data'!AM168*1000)&lt;C$3,0,10-(C$4-LOG('[1]Indicator Data'!AM168*1000))/(C$4-C$3)*10))),1))</f>
        <v>9.1</v>
      </c>
      <c r="D167" s="23">
        <f t="shared" si="41"/>
        <v>8.5</v>
      </c>
      <c r="E167" s="22">
        <f>IF('[1]Indicator Data'!AZ168="No data","x",ROUND(IF('[1]Indicator Data'!AZ168&gt;E$4,10,IF('[1]Indicator Data'!AZ168&lt;E$3,0,10-(E$4-'[1]Indicator Data'!AZ168)/(E$4-E$3)*10)),1))</f>
        <v>7.3</v>
      </c>
      <c r="F167" s="22">
        <f>IF('[1]Indicator Data'!BA168="No data","x",ROUND(IF('[1]Indicator Data'!BA168&gt;F$4,10,IF('[1]Indicator Data'!BA168&lt;F$3,0,10-(F$4-'[1]Indicator Data'!BA168)/(F$4-F$3)*10)),1))</f>
        <v>2.2999999999999998</v>
      </c>
      <c r="G167" s="23">
        <f t="shared" si="42"/>
        <v>4.8</v>
      </c>
      <c r="H167" s="24">
        <f>SUM(IF('[1]Indicator Data'!AN168=0,0,'[1]Indicator Data'!AN168),SUM('[1]Indicator Data'!AO168:AP168))</f>
        <v>3458.9298290000002</v>
      </c>
      <c r="I167" s="24">
        <f>H167/'[1]Indicator Data'!CA168*1000000</f>
        <v>78.882268915360953</v>
      </c>
      <c r="J167" s="22">
        <f t="shared" si="32"/>
        <v>1.6</v>
      </c>
      <c r="K167" s="22">
        <f>IF('[1]Indicator Data'!AQ168="No data","x",ROUND(IF('[1]Indicator Data'!AQ168&gt;K$4,10,IF('[1]Indicator Data'!AQ168&lt;K$3,0,10-(K$4-'[1]Indicator Data'!AQ168)/(K$4-K$3)*10)),1))</f>
        <v>3.5</v>
      </c>
      <c r="L167" s="22">
        <f>IF('[1]Indicator Data'!AR168="No data","x",IF('[1]Indicator Data'!AR168=0,0,ROUND(IF('[1]Indicator Data'!AR168&gt;L$4,10,IF('[1]Indicator Data'!AR168&lt;L$3,0,10-(L$4-'[1]Indicator Data'!AR168)/(L$4-L$3)*10)),1)))</f>
        <v>0.6</v>
      </c>
      <c r="M167" s="23">
        <f t="shared" si="43"/>
        <v>1.9</v>
      </c>
      <c r="N167" s="25">
        <f t="shared" si="44"/>
        <v>5.9</v>
      </c>
      <c r="O167" s="26">
        <f>IF(AND('[1]Indicator Data'!BE168="No data",'[1]Indicator Data'!BF168="No data"),0,SUM('[1]Indicator Data'!BE168:BG168)/1000)</f>
        <v>3372.8249999999998</v>
      </c>
      <c r="P167" s="22">
        <f t="shared" si="33"/>
        <v>10</v>
      </c>
      <c r="Q167" s="27">
        <f>O167*1000/'[1]Indicator Data'!CA168</f>
        <v>7.6918614082255282E-2</v>
      </c>
      <c r="R167" s="22">
        <f t="shared" si="34"/>
        <v>9.3000000000000007</v>
      </c>
      <c r="S167" s="28">
        <f t="shared" si="45"/>
        <v>9.6999999999999993</v>
      </c>
      <c r="T167" s="22">
        <f>IF('[1]Indicator Data'!AV168="No data","x",ROUND(IF('[1]Indicator Data'!AV168&gt;T$4,10,IF('[1]Indicator Data'!AV168&lt;T$3,0,10-(T$4-'[1]Indicator Data'!AV168)/(T$4-T$3)*10)),1))</f>
        <v>0.4</v>
      </c>
      <c r="U167" s="22">
        <f>IF('[1]Indicator Data'!AW168="No data","x",IF('[1]Indicator Data'!AW168=0,0,ROUND(IF('[1]Indicator Data'!AW168&gt;U$4,10,IF('[1]Indicator Data'!AW168&lt;U$3,0,10-(U$4-'[1]Indicator Data'!AW168)/(U$4-U$3)*10)),1)))</f>
        <v>0.4</v>
      </c>
      <c r="V167" s="22">
        <f t="shared" si="46"/>
        <v>0.4</v>
      </c>
      <c r="W167" s="22">
        <f>IF('[1]Indicator Data'!AU168="No data","x",ROUND(IF('[1]Indicator Data'!AU168&gt;W$4,10,IF('[1]Indicator Data'!AU168&lt;W$3,0,10-(W$4-'[1]Indicator Data'!AU168)/(W$4-W$3)*10)),1))</f>
        <v>1.2</v>
      </c>
      <c r="X167" s="22">
        <f>IF('[1]Indicator Data'!AX168="No data","x",ROUND(IF('[1]Indicator Data'!AX168&gt;X$4,10,IF('[1]Indicator Data'!AX168&lt;X$3,0,10-(X$4-'[1]Indicator Data'!AX168)/(X$4-X$3)*10)),1))</f>
        <v>1.2</v>
      </c>
      <c r="Y167" s="27">
        <f>IF('[1]Indicator Data'!AY168="No data","x",IF(('[1]Indicator Data'!AY168/'[1]Indicator Data'!CA168)&gt;1,1,IF('[1]Indicator Data'!AY168&gt;'[1]Indicator Data'!AY168,1,'[1]Indicator Data'!AY168/'[1]Indicator Data'!CA168)))</f>
        <v>0.27400833067479413</v>
      </c>
      <c r="Z167" s="22">
        <f t="shared" si="35"/>
        <v>3</v>
      </c>
      <c r="AA167" s="23">
        <f t="shared" si="36"/>
        <v>1.5</v>
      </c>
      <c r="AB167" s="22">
        <f>IF('[1]Indicator Data'!AS168="No data","x",ROUND(IF('[1]Indicator Data'!AS168&gt;AB$4,10,IF('[1]Indicator Data'!AS168&lt;AB$3,0,10-(AB$4-'[1]Indicator Data'!AS168)/(AB$4-AB$3)*10)),1))</f>
        <v>4.5</v>
      </c>
      <c r="AC167" s="22">
        <f>IF('[1]Indicator Data'!AT168="No data","x",ROUND(IF('[1]Indicator Data'!AT168&gt;AC$4,10,IF('[1]Indicator Data'!AT168&lt;AC$3,0,10-(AC$4-'[1]Indicator Data'!AT168)/(AC$4-AC$3)*10)),1))</f>
        <v>7.3</v>
      </c>
      <c r="AD167" s="23">
        <f t="shared" si="47"/>
        <v>5.9</v>
      </c>
      <c r="AE167" s="26">
        <f>('[1]Indicator Data'!BD168+'[1]Indicator Data'!BC168*0.5+'[1]Indicator Data'!BB168*0.25)/1000</f>
        <v>571.80349999999999</v>
      </c>
      <c r="AF167" s="29">
        <f>AE167*1000/'[1]Indicator Data'!CA168</f>
        <v>1.3040205983821532E-2</v>
      </c>
      <c r="AG167" s="23">
        <f t="shared" si="37"/>
        <v>1.3</v>
      </c>
      <c r="AH167" s="22">
        <f>IF('[1]Indicator Data'!BH168="No data","x",ROUND(IF('[1]Indicator Data'!BH168&lt;$AH$3,10,IF('[1]Indicator Data'!BH168&gt;$AH$4,0,($AH$4-'[1]Indicator Data'!BH168)/($AH$4-$AH$3)*10)),1))</f>
        <v>4.5</v>
      </c>
      <c r="AI167" s="22">
        <f>IF('[1]Indicator Data'!BI168="No data","x",ROUND(IF('[1]Indicator Data'!BI168&gt;$AI$4,10,IF('[1]Indicator Data'!BI168&lt;$AI$3,0,10-($AI$4-'[1]Indicator Data'!BI168)/($AI$4-$AI$3)*10)),1))</f>
        <v>2.4</v>
      </c>
      <c r="AJ167" s="23">
        <f t="shared" si="38"/>
        <v>3.5</v>
      </c>
      <c r="AK167" s="28">
        <f t="shared" si="39"/>
        <v>3.3</v>
      </c>
      <c r="AL167" s="30">
        <f t="shared" si="40"/>
        <v>7.8</v>
      </c>
    </row>
    <row r="168" spans="1:38" s="19" customFormat="1" x14ac:dyDescent="0.3">
      <c r="A168" s="20" t="str">
        <f>'[1]Indicator Data'!A169</f>
        <v>Suriname</v>
      </c>
      <c r="B168" s="21">
        <f>ROUND(IF('[1]Indicator Data'!AL169="No data",IF((0.1022*LN('[1]Indicator Data'!BZ169)-0.1711)&gt;B$4,0,IF((0.1022*LN('[1]Indicator Data'!BZ169)-0.1711)&lt;B$3,10,(B$4-(0.1022*LN('[1]Indicator Data'!BZ169)-0.1711))/(B$4-B$3)*10)),IF('[1]Indicator Data'!AL169&gt;B$4,0,IF('[1]Indicator Data'!AL169&lt;B$3,10,(B$4-'[1]Indicator Data'!AL169)/(B$4-B$3)*10))),1)</f>
        <v>3.2</v>
      </c>
      <c r="C168" s="22">
        <f>IF('[1]Indicator Data'!AM169="No data","x",ROUND((IF(LOG('[1]Indicator Data'!AM169*1000)&gt;C$4,10,IF(LOG('[1]Indicator Data'!AM169*1000)&lt;C$3,0,10-(C$4-LOG('[1]Indicator Data'!AM169*1000))/(C$4-C$3)*10))),1))</f>
        <v>3.9</v>
      </c>
      <c r="D168" s="23">
        <f t="shared" si="41"/>
        <v>3.6</v>
      </c>
      <c r="E168" s="22">
        <f>IF('[1]Indicator Data'!AZ169="No data","x",ROUND(IF('[1]Indicator Data'!AZ169&gt;E$4,10,IF('[1]Indicator Data'!AZ169&lt;E$3,0,10-(E$4-'[1]Indicator Data'!AZ169)/(E$4-E$3)*10)),1))</f>
        <v>5.8</v>
      </c>
      <c r="F168" s="22" t="str">
        <f>IF('[1]Indicator Data'!BA169="No data","x",ROUND(IF('[1]Indicator Data'!BA169&gt;F$4,10,IF('[1]Indicator Data'!BA169&lt;F$3,0,10-(F$4-'[1]Indicator Data'!BA169)/(F$4-F$3)*10)),1))</f>
        <v>x</v>
      </c>
      <c r="G168" s="23">
        <f t="shared" si="42"/>
        <v>5.8</v>
      </c>
      <c r="H168" s="24">
        <f>SUM(IF('[1]Indicator Data'!AN169=0,0,'[1]Indicator Data'!AN169),SUM('[1]Indicator Data'!AO169:AP169))</f>
        <v>12.150323000000002</v>
      </c>
      <c r="I168" s="24">
        <f>H168/'[1]Indicator Data'!CA169*1000000</f>
        <v>20.711931118891851</v>
      </c>
      <c r="J168" s="22">
        <f t="shared" si="32"/>
        <v>0.4</v>
      </c>
      <c r="K168" s="22">
        <f>IF('[1]Indicator Data'!AQ169="No data","x",ROUND(IF('[1]Indicator Data'!AQ169&gt;K$4,10,IF('[1]Indicator Data'!AQ169&lt;K$3,0,10-(K$4-'[1]Indicator Data'!AQ169)/(K$4-K$3)*10)),1))</f>
        <v>0.4</v>
      </c>
      <c r="L168" s="22">
        <f>IF('[1]Indicator Data'!AR169="No data","x",IF('[1]Indicator Data'!AR169=0,0,ROUND(IF('[1]Indicator Data'!AR169&gt;L$4,10,IF('[1]Indicator Data'!AR169&lt;L$3,0,10-(L$4-'[1]Indicator Data'!AR169)/(L$4-L$3)*10)),1)))</f>
        <v>0</v>
      </c>
      <c r="M168" s="23">
        <f t="shared" si="43"/>
        <v>0.3</v>
      </c>
      <c r="N168" s="25">
        <f t="shared" si="44"/>
        <v>3.3</v>
      </c>
      <c r="O168" s="26">
        <f>IF(AND('[1]Indicator Data'!BE169="No data",'[1]Indicator Data'!BF169="No data"),0,SUM('[1]Indicator Data'!BE169:BG169)/1000)</f>
        <v>2.0169999999999999</v>
      </c>
      <c r="P168" s="22">
        <f t="shared" si="33"/>
        <v>1</v>
      </c>
      <c r="Q168" s="27">
        <f>O168*1000/'[1]Indicator Data'!CA169</f>
        <v>3.4382596303657816E-3</v>
      </c>
      <c r="R168" s="22">
        <f t="shared" si="34"/>
        <v>4.3</v>
      </c>
      <c r="S168" s="28">
        <f t="shared" si="45"/>
        <v>2.7</v>
      </c>
      <c r="T168" s="22">
        <f>IF('[1]Indicator Data'!AV169="No data","x",ROUND(IF('[1]Indicator Data'!AV169&gt;T$4,10,IF('[1]Indicator Data'!AV169&lt;T$3,0,10-(T$4-'[1]Indicator Data'!AV169)/(T$4-T$3)*10)),1))</f>
        <v>2.6</v>
      </c>
      <c r="U168" s="22">
        <f>IF('[1]Indicator Data'!AW169="No data","x",IF('[1]Indicator Data'!AW169=0,0,ROUND(IF('[1]Indicator Data'!AW169&gt;U$4,10,IF('[1]Indicator Data'!AW169&lt;U$3,0,10-(U$4-'[1]Indicator Data'!AW169)/(U$4-U$3)*10)),1)))</f>
        <v>2.5</v>
      </c>
      <c r="V168" s="22">
        <f t="shared" si="46"/>
        <v>2.5499999999999998</v>
      </c>
      <c r="W168" s="22">
        <f>IF('[1]Indicator Data'!AU169="No data","x",ROUND(IF('[1]Indicator Data'!AU169&gt;W$4,10,IF('[1]Indicator Data'!AU169&lt;W$3,0,10-(W$4-'[1]Indicator Data'!AU169)/(W$4-W$3)*10)),1))</f>
        <v>0.5</v>
      </c>
      <c r="X168" s="22">
        <f>IF('[1]Indicator Data'!AX169="No data","x",ROUND(IF('[1]Indicator Data'!AX169&gt;X$4,10,IF('[1]Indicator Data'!AX169&lt;X$3,0,10-(X$4-'[1]Indicator Data'!AX169)/(X$4-X$3)*10)),1))</f>
        <v>0</v>
      </c>
      <c r="Y168" s="27">
        <f>IF('[1]Indicator Data'!AY169="No data","x",IF(('[1]Indicator Data'!AY169/'[1]Indicator Data'!CA169)&gt;1,1,IF('[1]Indicator Data'!AY169&gt;'[1]Indicator Data'!AY169,1,'[1]Indicator Data'!AY169/'[1]Indicator Data'!CA169)))</f>
        <v>4.1081832965699227E-4</v>
      </c>
      <c r="Z168" s="22">
        <f t="shared" si="35"/>
        <v>0</v>
      </c>
      <c r="AA168" s="23">
        <f t="shared" si="36"/>
        <v>0.8</v>
      </c>
      <c r="AB168" s="22">
        <f>IF('[1]Indicator Data'!AS169="No data","x",ROUND(IF('[1]Indicator Data'!AS169&gt;AB$4,10,IF('[1]Indicator Data'!AS169&lt;AB$3,0,10-(AB$4-'[1]Indicator Data'!AS169)/(AB$4-AB$3)*10)),1))</f>
        <v>1.4</v>
      </c>
      <c r="AC168" s="22">
        <f>IF('[1]Indicator Data'!AT169="No data","x",ROUND(IF('[1]Indicator Data'!AT169&gt;AC$4,10,IF('[1]Indicator Data'!AT169&lt;AC$3,0,10-(AC$4-'[1]Indicator Data'!AT169)/(AC$4-AC$3)*10)),1))</f>
        <v>1.3</v>
      </c>
      <c r="AD168" s="23">
        <f t="shared" si="47"/>
        <v>1.4</v>
      </c>
      <c r="AE168" s="26">
        <f>('[1]Indicator Data'!BD169+'[1]Indicator Data'!BC169*0.5+'[1]Indicator Data'!BB169*0.25)/1000</f>
        <v>10.1</v>
      </c>
      <c r="AF168" s="29">
        <f>AE168*1000/'[1]Indicator Data'!CA169</f>
        <v>1.7216867757409219E-2</v>
      </c>
      <c r="AG168" s="23">
        <f t="shared" si="37"/>
        <v>1.7</v>
      </c>
      <c r="AH168" s="22">
        <f>IF('[1]Indicator Data'!BH169="No data","x",ROUND(IF('[1]Indicator Data'!BH169&lt;$AH$3,10,IF('[1]Indicator Data'!BH169&gt;$AH$4,0,($AH$4-'[1]Indicator Data'!BH169)/($AH$4-$AH$3)*10)),1))</f>
        <v>4.9000000000000004</v>
      </c>
      <c r="AI168" s="22">
        <f>IF('[1]Indicator Data'!BI169="No data","x",ROUND(IF('[1]Indicator Data'!BI169&gt;$AI$4,10,IF('[1]Indicator Data'!BI169&lt;$AI$3,0,10-($AI$4-'[1]Indicator Data'!BI169)/($AI$4-$AI$3)*10)),1))</f>
        <v>1.2</v>
      </c>
      <c r="AJ168" s="23">
        <f t="shared" si="38"/>
        <v>3.1</v>
      </c>
      <c r="AK168" s="28">
        <f t="shared" si="39"/>
        <v>1.8</v>
      </c>
      <c r="AL168" s="30">
        <f t="shared" si="40"/>
        <v>2.2999999999999998</v>
      </c>
    </row>
    <row r="169" spans="1:38" s="19" customFormat="1" x14ac:dyDescent="0.3">
      <c r="A169" s="20" t="str">
        <f>'[1]Indicator Data'!A170</f>
        <v>Sweden</v>
      </c>
      <c r="B169" s="21">
        <f>ROUND(IF('[1]Indicator Data'!AL170="No data",IF((0.1022*LN('[1]Indicator Data'!BZ170)-0.1711)&gt;B$4,0,IF((0.1022*LN('[1]Indicator Data'!BZ170)-0.1711)&lt;B$3,10,(B$4-(0.1022*LN('[1]Indicator Data'!BZ170)-0.1711))/(B$4-B$3)*10)),IF('[1]Indicator Data'!AL170&gt;B$4,0,IF('[1]Indicator Data'!AL170&lt;B$3,10,(B$4-'[1]Indicator Data'!AL170)/(B$4-B$3)*10))),1)</f>
        <v>0</v>
      </c>
      <c r="C169" s="22" t="str">
        <f>IF('[1]Indicator Data'!AM170="No data","x",ROUND((IF(LOG('[1]Indicator Data'!AM170*1000)&gt;C$4,10,IF(LOG('[1]Indicator Data'!AM170*1000)&lt;C$3,0,10-(C$4-LOG('[1]Indicator Data'!AM170*1000))/(C$4-C$3)*10))),1))</f>
        <v>x</v>
      </c>
      <c r="D169" s="23">
        <f t="shared" si="41"/>
        <v>0</v>
      </c>
      <c r="E169" s="22">
        <f>IF('[1]Indicator Data'!AZ170="No data","x",ROUND(IF('[1]Indicator Data'!AZ170&gt;E$4,10,IF('[1]Indicator Data'!AZ170&lt;E$3,0,10-(E$4-'[1]Indicator Data'!AZ170)/(E$4-E$3)*10)),1))</f>
        <v>0.5</v>
      </c>
      <c r="F169" s="22">
        <f>IF('[1]Indicator Data'!BA170="No data","x",ROUND(IF('[1]Indicator Data'!BA170&gt;F$4,10,IF('[1]Indicator Data'!BA170&lt;F$3,0,10-(F$4-'[1]Indicator Data'!BA170)/(F$4-F$3)*10)),1))</f>
        <v>1.3</v>
      </c>
      <c r="G169" s="23">
        <f t="shared" si="42"/>
        <v>0.9</v>
      </c>
      <c r="H169" s="24">
        <f>SUM(IF('[1]Indicator Data'!AN170=0,0,'[1]Indicator Data'!AN170),SUM('[1]Indicator Data'!AO170:AP170))</f>
        <v>-9.0052660000000007</v>
      </c>
      <c r="I169" s="24">
        <f>H169/'[1]Indicator Data'!CA170*1000000</f>
        <v>-0.89167494284240356</v>
      </c>
      <c r="J169" s="22">
        <f t="shared" si="32"/>
        <v>0</v>
      </c>
      <c r="K169" s="22" t="str">
        <f>IF('[1]Indicator Data'!AQ170="No data","x",ROUND(IF('[1]Indicator Data'!AQ170&gt;K$4,10,IF('[1]Indicator Data'!AQ170&lt;K$3,0,10-(K$4-'[1]Indicator Data'!AQ170)/(K$4-K$3)*10)),1))</f>
        <v>x</v>
      </c>
      <c r="L169" s="22">
        <f>IF('[1]Indicator Data'!AR170="No data","x",IF('[1]Indicator Data'!AR170=0,0,ROUND(IF('[1]Indicator Data'!AR170&gt;L$4,10,IF('[1]Indicator Data'!AR170&lt;L$3,0,10-(L$4-'[1]Indicator Data'!AR170)/(L$4-L$3)*10)),1)))</f>
        <v>0.2</v>
      </c>
      <c r="M169" s="23">
        <f t="shared" si="43"/>
        <v>0.1</v>
      </c>
      <c r="N169" s="25">
        <f t="shared" si="44"/>
        <v>0.3</v>
      </c>
      <c r="O169" s="26">
        <f>IF(AND('[1]Indicator Data'!BE170="No data",'[1]Indicator Data'!BF170="No data"),0,SUM('[1]Indicator Data'!BE170:BG170)/1000)</f>
        <v>267.02800000000002</v>
      </c>
      <c r="P169" s="22">
        <f t="shared" si="33"/>
        <v>8.1</v>
      </c>
      <c r="Q169" s="27">
        <f>O169*1000/'[1]Indicator Data'!CA170</f>
        <v>2.6440326875110776E-2</v>
      </c>
      <c r="R169" s="22">
        <f t="shared" si="34"/>
        <v>7.2</v>
      </c>
      <c r="S169" s="28">
        <f t="shared" si="45"/>
        <v>7.7</v>
      </c>
      <c r="T169" s="22" t="str">
        <f>IF('[1]Indicator Data'!AV170="No data","x",ROUND(IF('[1]Indicator Data'!AV170&gt;T$4,10,IF('[1]Indicator Data'!AV170&lt;T$3,0,10-(T$4-'[1]Indicator Data'!AV170)/(T$4-T$3)*10)),1))</f>
        <v>x</v>
      </c>
      <c r="U169" s="22" t="str">
        <f>IF('[1]Indicator Data'!AW170="No data","x",IF('[1]Indicator Data'!AW170=0,0,ROUND(IF('[1]Indicator Data'!AW170&gt;U$4,10,IF('[1]Indicator Data'!AW170&lt;U$3,0,10-(U$4-'[1]Indicator Data'!AW170)/(U$4-U$3)*10)),1)))</f>
        <v>x</v>
      </c>
      <c r="V169" s="22" t="str">
        <f t="shared" si="46"/>
        <v>x</v>
      </c>
      <c r="W169" s="22">
        <f>IF('[1]Indicator Data'!AU170="No data","x",ROUND(IF('[1]Indicator Data'!AU170&gt;W$4,10,IF('[1]Indicator Data'!AU170&lt;W$3,0,10-(W$4-'[1]Indicator Data'!AU170)/(W$4-W$3)*10)),1))</f>
        <v>0.1</v>
      </c>
      <c r="X169" s="22" t="str">
        <f>IF('[1]Indicator Data'!AX170="No data","x",ROUND(IF('[1]Indicator Data'!AX170&gt;X$4,10,IF('[1]Indicator Data'!AX170&lt;X$3,0,10-(X$4-'[1]Indicator Data'!AX170)/(X$4-X$3)*10)),1))</f>
        <v>x</v>
      </c>
      <c r="Y169" s="27">
        <f>IF('[1]Indicator Data'!AY170="No data","x",IF(('[1]Indicator Data'!AY170/'[1]Indicator Data'!CA170)&gt;1,1,IF('[1]Indicator Data'!AY170&gt;'[1]Indicator Data'!AY170,1,'[1]Indicator Data'!AY170/'[1]Indicator Data'!CA170)))</f>
        <v>2.7724776147186876E-6</v>
      </c>
      <c r="Z169" s="22">
        <f t="shared" si="35"/>
        <v>0</v>
      </c>
      <c r="AA169" s="23">
        <f t="shared" si="36"/>
        <v>0.1</v>
      </c>
      <c r="AB169" s="22">
        <f>IF('[1]Indicator Data'!AS170="No data","x",ROUND(IF('[1]Indicator Data'!AS170&gt;AB$4,10,IF('[1]Indicator Data'!AS170&lt;AB$3,0,10-(AB$4-'[1]Indicator Data'!AS170)/(AB$4-AB$3)*10)),1))</f>
        <v>0.2</v>
      </c>
      <c r="AC169" s="22" t="str">
        <f>IF('[1]Indicator Data'!AT170="No data","x",ROUND(IF('[1]Indicator Data'!AT170&gt;AC$4,10,IF('[1]Indicator Data'!AT170&lt;AC$3,0,10-(AC$4-'[1]Indicator Data'!AT170)/(AC$4-AC$3)*10)),1))</f>
        <v>x</v>
      </c>
      <c r="AD169" s="23">
        <f t="shared" si="47"/>
        <v>0.2</v>
      </c>
      <c r="AE169" s="26">
        <f>('[1]Indicator Data'!BD170+'[1]Indicator Data'!BC170*0.5+'[1]Indicator Data'!BB170*0.25)/1000</f>
        <v>0</v>
      </c>
      <c r="AF169" s="29">
        <f>AE169*1000/'[1]Indicator Data'!CA170</f>
        <v>0</v>
      </c>
      <c r="AG169" s="23">
        <f t="shared" si="37"/>
        <v>0</v>
      </c>
      <c r="AH169" s="22">
        <f>IF('[1]Indicator Data'!BH170="No data","x",ROUND(IF('[1]Indicator Data'!BH170&lt;$AH$3,10,IF('[1]Indicator Data'!BH170&gt;$AH$4,0,($AH$4-'[1]Indicator Data'!BH170)/($AH$4-$AH$3)*10)),1))</f>
        <v>3.1</v>
      </c>
      <c r="AI169" s="22">
        <f>IF('[1]Indicator Data'!BI170="No data","x",ROUND(IF('[1]Indicator Data'!BI170&gt;$AI$4,10,IF('[1]Indicator Data'!BI170&lt;$AI$3,0,10-($AI$4-'[1]Indicator Data'!BI170)/($AI$4-$AI$3)*10)),1))</f>
        <v>0</v>
      </c>
      <c r="AJ169" s="23">
        <f t="shared" si="38"/>
        <v>1.6</v>
      </c>
      <c r="AK169" s="28">
        <f t="shared" si="39"/>
        <v>0.5</v>
      </c>
      <c r="AL169" s="30">
        <f t="shared" si="40"/>
        <v>5.0999999999999996</v>
      </c>
    </row>
    <row r="170" spans="1:38" s="19" customFormat="1" x14ac:dyDescent="0.3">
      <c r="A170" s="20" t="str">
        <f>'[1]Indicator Data'!A171</f>
        <v>Switzerland</v>
      </c>
      <c r="B170" s="21">
        <f>ROUND(IF('[1]Indicator Data'!AL171="No data",IF((0.1022*LN('[1]Indicator Data'!BZ171)-0.1711)&gt;B$4,0,IF((0.1022*LN('[1]Indicator Data'!BZ171)-0.1711)&lt;B$3,10,(B$4-(0.1022*LN('[1]Indicator Data'!BZ171)-0.1711))/(B$4-B$3)*10)),IF('[1]Indicator Data'!AL171&gt;B$4,0,IF('[1]Indicator Data'!AL171&lt;B$3,10,(B$4-'[1]Indicator Data'!AL171)/(B$4-B$3)*10))),1)</f>
        <v>0</v>
      </c>
      <c r="C170" s="22" t="str">
        <f>IF('[1]Indicator Data'!AM171="No data","x",ROUND((IF(LOG('[1]Indicator Data'!AM171*1000)&gt;C$4,10,IF(LOG('[1]Indicator Data'!AM171*1000)&lt;C$3,0,10-(C$4-LOG('[1]Indicator Data'!AM171*1000))/(C$4-C$3)*10))),1))</f>
        <v>x</v>
      </c>
      <c r="D170" s="23">
        <f t="shared" si="41"/>
        <v>0</v>
      </c>
      <c r="E170" s="22">
        <f>IF('[1]Indicator Data'!AZ171="No data","x",ROUND(IF('[1]Indicator Data'!AZ171&gt;E$4,10,IF('[1]Indicator Data'!AZ171&lt;E$3,0,10-(E$4-'[1]Indicator Data'!AZ171)/(E$4-E$3)*10)),1))</f>
        <v>0.3</v>
      </c>
      <c r="F170" s="22">
        <f>IF('[1]Indicator Data'!BA171="No data","x",ROUND(IF('[1]Indicator Data'!BA171&gt;F$4,10,IF('[1]Indicator Data'!BA171&lt;F$3,0,10-(F$4-'[1]Indicator Data'!BA171)/(F$4-F$3)*10)),1))</f>
        <v>2</v>
      </c>
      <c r="G170" s="23">
        <f t="shared" si="42"/>
        <v>1.2</v>
      </c>
      <c r="H170" s="24">
        <f>SUM(IF('[1]Indicator Data'!AN171=0,0,'[1]Indicator Data'!AN171),SUM('[1]Indicator Data'!AO171:AP171))</f>
        <v>-1.114482</v>
      </c>
      <c r="I170" s="24">
        <f>H170/'[1]Indicator Data'!CA171*1000000</f>
        <v>-0.12877310125068489</v>
      </c>
      <c r="J170" s="22">
        <f t="shared" si="32"/>
        <v>0</v>
      </c>
      <c r="K170" s="22" t="str">
        <f>IF('[1]Indicator Data'!AQ171="No data","x",ROUND(IF('[1]Indicator Data'!AQ171&gt;K$4,10,IF('[1]Indicator Data'!AQ171&lt;K$3,0,10-(K$4-'[1]Indicator Data'!AQ171)/(K$4-K$3)*10)),1))</f>
        <v>x</v>
      </c>
      <c r="L170" s="22">
        <f>IF('[1]Indicator Data'!AR171="No data","x",IF('[1]Indicator Data'!AR171=0,0,ROUND(IF('[1]Indicator Data'!AR171&gt;L$4,10,IF('[1]Indicator Data'!AR171&lt;L$3,0,10-(L$4-'[1]Indicator Data'!AR171)/(L$4-L$3)*10)),1)))</f>
        <v>0.1</v>
      </c>
      <c r="M170" s="23">
        <f t="shared" si="43"/>
        <v>0.1</v>
      </c>
      <c r="N170" s="25">
        <f t="shared" si="44"/>
        <v>0.3</v>
      </c>
      <c r="O170" s="26">
        <f>IF(AND('[1]Indicator Data'!BE171="No data",'[1]Indicator Data'!BF171="No data"),0,SUM('[1]Indicator Data'!BE171:BG171)/1000)</f>
        <v>122.41500000000001</v>
      </c>
      <c r="P170" s="22">
        <f t="shared" si="33"/>
        <v>7</v>
      </c>
      <c r="Q170" s="27">
        <f>O170*1000/'[1]Indicator Data'!CA171</f>
        <v>1.4144471772179893E-2</v>
      </c>
      <c r="R170" s="22">
        <f t="shared" si="34"/>
        <v>6.1</v>
      </c>
      <c r="S170" s="28">
        <f t="shared" si="45"/>
        <v>6.6</v>
      </c>
      <c r="T170" s="22">
        <f>IF('[1]Indicator Data'!AV171="No data","x",ROUND(IF('[1]Indicator Data'!AV171&gt;T$4,10,IF('[1]Indicator Data'!AV171&lt;T$3,0,10-(T$4-'[1]Indicator Data'!AV171)/(T$4-T$3)*10)),1))</f>
        <v>0.4</v>
      </c>
      <c r="U170" s="22">
        <f>IF('[1]Indicator Data'!AW171="No data","x",IF('[1]Indicator Data'!AW171=0,0,ROUND(IF('[1]Indicator Data'!AW171&gt;U$4,10,IF('[1]Indicator Data'!AW171&lt;U$3,0,10-(U$4-'[1]Indicator Data'!AW171)/(U$4-U$3)*10)),1)))</f>
        <v>0.2</v>
      </c>
      <c r="V170" s="22">
        <f t="shared" si="46"/>
        <v>0.30000000000000004</v>
      </c>
      <c r="W170" s="22">
        <f>IF('[1]Indicator Data'!AU171="No data","x",ROUND(IF('[1]Indicator Data'!AU171&gt;W$4,10,IF('[1]Indicator Data'!AU171&lt;W$3,0,10-(W$4-'[1]Indicator Data'!AU171)/(W$4-W$3)*10)),1))</f>
        <v>0.1</v>
      </c>
      <c r="X170" s="22" t="str">
        <f>IF('[1]Indicator Data'!AX171="No data","x",ROUND(IF('[1]Indicator Data'!AX171&gt;X$4,10,IF('[1]Indicator Data'!AX171&lt;X$3,0,10-(X$4-'[1]Indicator Data'!AX171)/(X$4-X$3)*10)),1))</f>
        <v>x</v>
      </c>
      <c r="Y170" s="27">
        <f>IF('[1]Indicator Data'!AY171="No data","x",IF(('[1]Indicator Data'!AY171/'[1]Indicator Data'!CA171)&gt;1,1,IF('[1]Indicator Data'!AY171&gt;'[1]Indicator Data'!AY171,1,'[1]Indicator Data'!AY171/'[1]Indicator Data'!CA171)))</f>
        <v>0</v>
      </c>
      <c r="Z170" s="22">
        <f t="shared" si="35"/>
        <v>0</v>
      </c>
      <c r="AA170" s="23">
        <f t="shared" si="36"/>
        <v>0.1</v>
      </c>
      <c r="AB170" s="22">
        <f>IF('[1]Indicator Data'!AS171="No data","x",ROUND(IF('[1]Indicator Data'!AS171&gt;AB$4,10,IF('[1]Indicator Data'!AS171&lt;AB$3,0,10-(AB$4-'[1]Indicator Data'!AS171)/(AB$4-AB$3)*10)),1))</f>
        <v>0.3</v>
      </c>
      <c r="AC170" s="22" t="str">
        <f>IF('[1]Indicator Data'!AT171="No data","x",ROUND(IF('[1]Indicator Data'!AT171&gt;AC$4,10,IF('[1]Indicator Data'!AT171&lt;AC$3,0,10-(AC$4-'[1]Indicator Data'!AT171)/(AC$4-AC$3)*10)),1))</f>
        <v>x</v>
      </c>
      <c r="AD170" s="23">
        <f t="shared" si="47"/>
        <v>0.3</v>
      </c>
      <c r="AE170" s="26">
        <f>('[1]Indicator Data'!BD171+'[1]Indicator Data'!BC171*0.5+'[1]Indicator Data'!BB171*0.25)/1000</f>
        <v>1.15E-2</v>
      </c>
      <c r="AF170" s="29">
        <f>AE170*1000/'[1]Indicator Data'!CA171</f>
        <v>1.3287703743827862E-6</v>
      </c>
      <c r="AG170" s="23">
        <f t="shared" si="37"/>
        <v>0</v>
      </c>
      <c r="AH170" s="22">
        <f>IF('[1]Indicator Data'!BH171="No data","x",ROUND(IF('[1]Indicator Data'!BH171&lt;$AH$3,10,IF('[1]Indicator Data'!BH171&gt;$AH$4,0,($AH$4-'[1]Indicator Data'!BH171)/($AH$4-$AH$3)*10)),1))</f>
        <v>2.7</v>
      </c>
      <c r="AI170" s="22">
        <f>IF('[1]Indicator Data'!BI171="No data","x",ROUND(IF('[1]Indicator Data'!BI171&gt;$AI$4,10,IF('[1]Indicator Data'!BI171&lt;$AI$3,0,10-($AI$4-'[1]Indicator Data'!BI171)/($AI$4-$AI$3)*10)),1))</f>
        <v>0</v>
      </c>
      <c r="AJ170" s="23">
        <f t="shared" si="38"/>
        <v>1.4</v>
      </c>
      <c r="AK170" s="28">
        <f t="shared" si="39"/>
        <v>0.5</v>
      </c>
      <c r="AL170" s="30">
        <f t="shared" si="40"/>
        <v>4.2</v>
      </c>
    </row>
    <row r="171" spans="1:38" s="19" customFormat="1" x14ac:dyDescent="0.3">
      <c r="A171" s="20" t="str">
        <f>'[1]Indicator Data'!A172</f>
        <v>Syria</v>
      </c>
      <c r="B171" s="21">
        <f>ROUND(IF('[1]Indicator Data'!AL172="No data",IF((0.1022*LN('[1]Indicator Data'!BZ172)-0.1711)&gt;B$4,0,IF((0.1022*LN('[1]Indicator Data'!BZ172)-0.1711)&lt;B$3,10,(B$4-(0.1022*LN('[1]Indicator Data'!BZ172)-0.1711))/(B$4-B$3)*10)),IF('[1]Indicator Data'!AL172&gt;B$4,0,IF('[1]Indicator Data'!AL172&lt;B$3,10,(B$4-'[1]Indicator Data'!AL172)/(B$4-B$3)*10))),1)</f>
        <v>6.7</v>
      </c>
      <c r="C171" s="22">
        <f>IF('[1]Indicator Data'!AM172="No data","x",ROUND((IF(LOG('[1]Indicator Data'!AM172*1000)&gt;C$4,10,IF(LOG('[1]Indicator Data'!AM172*1000)&lt;C$3,0,10-(C$4-LOG('[1]Indicator Data'!AM172*1000))/(C$4-C$3)*10))),1))</f>
        <v>5.4</v>
      </c>
      <c r="D171" s="23">
        <f t="shared" si="41"/>
        <v>6.1</v>
      </c>
      <c r="E171" s="22">
        <f>IF('[1]Indicator Data'!AZ172="No data","x",ROUND(IF('[1]Indicator Data'!AZ172&gt;E$4,10,IF('[1]Indicator Data'!AZ172&lt;E$3,0,10-(E$4-'[1]Indicator Data'!AZ172)/(E$4-E$3)*10)),1))</f>
        <v>6.4</v>
      </c>
      <c r="F171" s="22" t="str">
        <f>IF('[1]Indicator Data'!BA172="No data","x",ROUND(IF('[1]Indicator Data'!BA172&gt;F$4,10,IF('[1]Indicator Data'!BA172&lt;F$3,0,10-(F$4-'[1]Indicator Data'!BA172)/(F$4-F$3)*10)),1))</f>
        <v>x</v>
      </c>
      <c r="G171" s="23">
        <f t="shared" si="42"/>
        <v>6.4</v>
      </c>
      <c r="H171" s="24">
        <f>SUM(IF('[1]Indicator Data'!AN172=0,0,'[1]Indicator Data'!AN172),SUM('[1]Indicator Data'!AO172:AP172))</f>
        <v>11369.558686999999</v>
      </c>
      <c r="I171" s="24">
        <f>H171/'[1]Indicator Data'!CA172*1000000</f>
        <v>649.66467756039094</v>
      </c>
      <c r="J171" s="22">
        <f t="shared" si="32"/>
        <v>10</v>
      </c>
      <c r="K171" s="22" t="str">
        <f>IF('[1]Indicator Data'!AQ172="No data","x",ROUND(IF('[1]Indicator Data'!AQ172&gt;K$4,10,IF('[1]Indicator Data'!AQ172&lt;K$3,0,10-(K$4-'[1]Indicator Data'!AQ172)/(K$4-K$3)*10)),1))</f>
        <v>x</v>
      </c>
      <c r="L171" s="22" t="str">
        <f>IF('[1]Indicator Data'!AR172="No data","x",IF('[1]Indicator Data'!AR172=0,0,ROUND(IF('[1]Indicator Data'!AR172&gt;L$4,10,IF('[1]Indicator Data'!AR172&lt;L$3,0,10-(L$4-'[1]Indicator Data'!AR172)/(L$4-L$3)*10)),1)))</f>
        <v>x</v>
      </c>
      <c r="M171" s="23">
        <f t="shared" si="43"/>
        <v>10</v>
      </c>
      <c r="N171" s="25">
        <f t="shared" si="44"/>
        <v>7.2</v>
      </c>
      <c r="O171" s="26">
        <f>IF(AND('[1]Indicator Data'!BE172="No data",'[1]Indicator Data'!BF172="No data"),0,SUM('[1]Indicator Data'!BE172:BG172)/1000)</f>
        <v>7199.3909999999996</v>
      </c>
      <c r="P171" s="22">
        <f t="shared" si="33"/>
        <v>10</v>
      </c>
      <c r="Q171" s="27">
        <f>O171*1000/'[1]Indicator Data'!CA172</f>
        <v>0.41137832711080502</v>
      </c>
      <c r="R171" s="22">
        <f t="shared" si="34"/>
        <v>10</v>
      </c>
      <c r="S171" s="28">
        <f t="shared" si="45"/>
        <v>10</v>
      </c>
      <c r="T171" s="22">
        <f>IF('[1]Indicator Data'!AV172="No data","x",ROUND(IF('[1]Indicator Data'!AV172&gt;T$4,10,IF('[1]Indicator Data'!AV172&lt;T$3,0,10-(T$4-'[1]Indicator Data'!AV172)/(T$4-T$3)*10)),1))</f>
        <v>0.2</v>
      </c>
      <c r="U171" s="22">
        <f>IF('[1]Indicator Data'!AW172="No data","x",IF('[1]Indicator Data'!AW172=0,0,ROUND(IF('[1]Indicator Data'!AW172&gt;U$4,10,IF('[1]Indicator Data'!AW172&lt;U$3,0,10-(U$4-'[1]Indicator Data'!AW172)/(U$4-U$3)*10)),1)))</f>
        <v>0</v>
      </c>
      <c r="V171" s="22">
        <f t="shared" si="46"/>
        <v>0.1</v>
      </c>
      <c r="W171" s="22">
        <f>IF('[1]Indicator Data'!AU172="No data","x",ROUND(IF('[1]Indicator Data'!AU172&gt;W$4,10,IF('[1]Indicator Data'!AU172&lt;W$3,0,10-(W$4-'[1]Indicator Data'!AU172)/(W$4-W$3)*10)),1))</f>
        <v>0.3</v>
      </c>
      <c r="X171" s="22" t="str">
        <f>IF('[1]Indicator Data'!AX172="No data","x",ROUND(IF('[1]Indicator Data'!AX172&gt;X$4,10,IF('[1]Indicator Data'!AX172&lt;X$3,0,10-(X$4-'[1]Indicator Data'!AX172)/(X$4-X$3)*10)),1))</f>
        <v>x</v>
      </c>
      <c r="Y171" s="27">
        <f>IF('[1]Indicator Data'!AY172="No data","x",IF(('[1]Indicator Data'!AY172/'[1]Indicator Data'!CA172)&gt;1,1,IF('[1]Indicator Data'!AY172&gt;'[1]Indicator Data'!AY172,1,'[1]Indicator Data'!AY172/'[1]Indicator Data'!CA172)))</f>
        <v>0.13943967932175347</v>
      </c>
      <c r="Z171" s="22">
        <f t="shared" si="35"/>
        <v>1.5</v>
      </c>
      <c r="AA171" s="23">
        <f t="shared" si="36"/>
        <v>0.6</v>
      </c>
      <c r="AB171" s="22">
        <f>IF('[1]Indicator Data'!AS172="No data","x",ROUND(IF('[1]Indicator Data'!AS172&gt;AB$4,10,IF('[1]Indicator Data'!AS172&lt;AB$3,0,10-(AB$4-'[1]Indicator Data'!AS172)/(AB$4-AB$3)*10)),1))</f>
        <v>1.7</v>
      </c>
      <c r="AC171" s="22">
        <f>IF('[1]Indicator Data'!AT172="No data","x",ROUND(IF('[1]Indicator Data'!AT172&gt;AC$4,10,IF('[1]Indicator Data'!AT172&lt;AC$3,0,10-(AC$4-'[1]Indicator Data'!AT172)/(AC$4-AC$3)*10)),1))</f>
        <v>2.2999999999999998</v>
      </c>
      <c r="AD171" s="23">
        <f t="shared" si="47"/>
        <v>2</v>
      </c>
      <c r="AE171" s="26">
        <f>('[1]Indicator Data'!BD172+'[1]Indicator Data'!BC172*0.5+'[1]Indicator Data'!BB172*0.25)/1000</f>
        <v>270.79250000000002</v>
      </c>
      <c r="AF171" s="29">
        <f>AE171*1000/'[1]Indicator Data'!CA172</f>
        <v>1.5473276231858039E-2</v>
      </c>
      <c r="AG171" s="23">
        <f t="shared" si="37"/>
        <v>1.5</v>
      </c>
      <c r="AH171" s="22">
        <f>IF('[1]Indicator Data'!BH172="No data","x",ROUND(IF('[1]Indicator Data'!BH172&lt;$AH$3,10,IF('[1]Indicator Data'!BH172&gt;$AH$4,0,($AH$4-'[1]Indicator Data'!BH172)/($AH$4-$AH$3)*10)),1))</f>
        <v>4.4000000000000004</v>
      </c>
      <c r="AI171" s="22">
        <f>IF('[1]Indicator Data'!BI172="No data","x",ROUND(IF('[1]Indicator Data'!BI172&gt;$AI$4,10,IF('[1]Indicator Data'!BI172&lt;$AI$3,0,10-($AI$4-'[1]Indicator Data'!BI172)/($AI$4-$AI$3)*10)),1))</f>
        <v>3.2</v>
      </c>
      <c r="AJ171" s="23">
        <f t="shared" si="38"/>
        <v>3.8</v>
      </c>
      <c r="AK171" s="28">
        <f t="shared" si="39"/>
        <v>2.1</v>
      </c>
      <c r="AL171" s="30">
        <f t="shared" si="40"/>
        <v>7.9</v>
      </c>
    </row>
    <row r="172" spans="1:38" s="19" customFormat="1" x14ac:dyDescent="0.3">
      <c r="A172" s="20" t="str">
        <f>'[1]Indicator Data'!A173</f>
        <v>Tajikistan</v>
      </c>
      <c r="B172" s="21">
        <f>ROUND(IF('[1]Indicator Data'!AL173="No data",IF((0.1022*LN('[1]Indicator Data'!BZ173)-0.1711)&gt;B$4,0,IF((0.1022*LN('[1]Indicator Data'!BZ173)-0.1711)&lt;B$3,10,(B$4-(0.1022*LN('[1]Indicator Data'!BZ173)-0.1711))/(B$4-B$3)*10)),IF('[1]Indicator Data'!AL173&gt;B$4,0,IF('[1]Indicator Data'!AL173&lt;B$3,10,(B$4-'[1]Indicator Data'!AL173)/(B$4-B$3)*10))),1)</f>
        <v>4.5999999999999996</v>
      </c>
      <c r="C172" s="22">
        <f>IF('[1]Indicator Data'!AM173="No data","x",ROUND((IF(LOG('[1]Indicator Data'!AM173*1000)&gt;C$4,10,IF(LOG('[1]Indicator Data'!AM173*1000)&lt;C$3,0,10-(C$4-LOG('[1]Indicator Data'!AM173*1000))/(C$4-C$3)*10))),1))</f>
        <v>5.4</v>
      </c>
      <c r="D172" s="23">
        <f t="shared" si="41"/>
        <v>5</v>
      </c>
      <c r="E172" s="22">
        <f>IF('[1]Indicator Data'!AZ173="No data","x",ROUND(IF('[1]Indicator Data'!AZ173&gt;E$4,10,IF('[1]Indicator Data'!AZ173&lt;E$3,0,10-(E$4-'[1]Indicator Data'!AZ173)/(E$4-E$3)*10)),1))</f>
        <v>4.2</v>
      </c>
      <c r="F172" s="22">
        <f>IF('[1]Indicator Data'!BA173="No data","x",ROUND(IF('[1]Indicator Data'!BA173&gt;F$4,10,IF('[1]Indicator Data'!BA173&lt;F$3,0,10-(F$4-'[1]Indicator Data'!BA173)/(F$4-F$3)*10)),1))</f>
        <v>2.2999999999999998</v>
      </c>
      <c r="G172" s="23">
        <f t="shared" si="42"/>
        <v>3.3</v>
      </c>
      <c r="H172" s="24">
        <f>SUM(IF('[1]Indicator Data'!AN173=0,0,'[1]Indicator Data'!AN173),SUM('[1]Indicator Data'!AO173:AP173))</f>
        <v>276.39377099999996</v>
      </c>
      <c r="I172" s="24">
        <f>H172/'[1]Indicator Data'!CA173*1000000</f>
        <v>28.979256193511976</v>
      </c>
      <c r="J172" s="22">
        <f t="shared" si="32"/>
        <v>0.6</v>
      </c>
      <c r="K172" s="22">
        <f>IF('[1]Indicator Data'!AQ173="No data","x",ROUND(IF('[1]Indicator Data'!AQ173&gt;K$4,10,IF('[1]Indicator Data'!AQ173&lt;K$3,0,10-(K$4-'[1]Indicator Data'!AQ173)/(K$4-K$3)*10)),1))</f>
        <v>2.5</v>
      </c>
      <c r="L172" s="22">
        <f>IF('[1]Indicator Data'!AR173="No data","x",IF('[1]Indicator Data'!AR173=0,0,ROUND(IF('[1]Indicator Data'!AR173&gt;L$4,10,IF('[1]Indicator Data'!AR173&lt;L$3,0,10-(L$4-'[1]Indicator Data'!AR173)/(L$4-L$3)*10)),1)))</f>
        <v>8.9</v>
      </c>
      <c r="M172" s="23">
        <f t="shared" si="43"/>
        <v>4</v>
      </c>
      <c r="N172" s="25">
        <f t="shared" si="44"/>
        <v>4.3</v>
      </c>
      <c r="O172" s="26">
        <f>IF(AND('[1]Indicator Data'!BE173="No data",'[1]Indicator Data'!BF173="No data"),0,SUM('[1]Indicator Data'!BE173:BG173)/1000)</f>
        <v>6.1379999999999999</v>
      </c>
      <c r="P172" s="22">
        <f t="shared" si="33"/>
        <v>2.6</v>
      </c>
      <c r="Q172" s="27">
        <f>O172*1000/'[1]Indicator Data'!CA173</f>
        <v>6.4355529385565116E-4</v>
      </c>
      <c r="R172" s="22">
        <f t="shared" si="34"/>
        <v>2.9</v>
      </c>
      <c r="S172" s="28">
        <f t="shared" si="45"/>
        <v>2.8</v>
      </c>
      <c r="T172" s="22">
        <f>IF('[1]Indicator Data'!AV173="No data","x",ROUND(IF('[1]Indicator Data'!AV173&gt;T$4,10,IF('[1]Indicator Data'!AV173&lt;T$3,0,10-(T$4-'[1]Indicator Data'!AV173)/(T$4-T$3)*10)),1))</f>
        <v>0.4</v>
      </c>
      <c r="U172" s="22">
        <f>IF('[1]Indicator Data'!AW173="No data","x",IF('[1]Indicator Data'!AW173=0,0,ROUND(IF('[1]Indicator Data'!AW173&gt;U$4,10,IF('[1]Indicator Data'!AW173&lt;U$3,0,10-(U$4-'[1]Indicator Data'!AW173)/(U$4-U$3)*10)),1)))</f>
        <v>0.8</v>
      </c>
      <c r="V172" s="22">
        <f t="shared" si="46"/>
        <v>0.60000000000000009</v>
      </c>
      <c r="W172" s="22">
        <f>IF('[1]Indicator Data'!AU173="No data","x",ROUND(IF('[1]Indicator Data'!AU173&gt;W$4,10,IF('[1]Indicator Data'!AU173&lt;W$3,0,10-(W$4-'[1]Indicator Data'!AU173)/(W$4-W$3)*10)),1))</f>
        <v>1.5</v>
      </c>
      <c r="X172" s="22" t="str">
        <f>IF('[1]Indicator Data'!AX173="No data","x",ROUND(IF('[1]Indicator Data'!AX173&gt;X$4,10,IF('[1]Indicator Data'!AX173&lt;X$3,0,10-(X$4-'[1]Indicator Data'!AX173)/(X$4-X$3)*10)),1))</f>
        <v>x</v>
      </c>
      <c r="Y172" s="27">
        <f>IF('[1]Indicator Data'!AY173="No data","x",IF(('[1]Indicator Data'!AY173/'[1]Indicator Data'!CA173)&gt;1,1,IF('[1]Indicator Data'!AY173&gt;'[1]Indicator Data'!AY173,1,'[1]Indicator Data'!AY173/'[1]Indicator Data'!CA173)))</f>
        <v>0.33150185339311333</v>
      </c>
      <c r="Z172" s="22">
        <f t="shared" si="35"/>
        <v>3.7</v>
      </c>
      <c r="AA172" s="23">
        <f t="shared" si="36"/>
        <v>1.9</v>
      </c>
      <c r="AB172" s="22">
        <f>IF('[1]Indicator Data'!AS173="No data","x",ROUND(IF('[1]Indicator Data'!AS173&gt;AB$4,10,IF('[1]Indicator Data'!AS173&lt;AB$3,0,10-(AB$4-'[1]Indicator Data'!AS173)/(AB$4-AB$3)*10)),1))</f>
        <v>2.6</v>
      </c>
      <c r="AC172" s="22">
        <f>IF('[1]Indicator Data'!AT173="No data","x",ROUND(IF('[1]Indicator Data'!AT173&gt;AC$4,10,IF('[1]Indicator Data'!AT173&lt;AC$3,0,10-(AC$4-'[1]Indicator Data'!AT173)/(AC$4-AC$3)*10)),1))</f>
        <v>1.7</v>
      </c>
      <c r="AD172" s="23">
        <f t="shared" si="47"/>
        <v>2.2000000000000002</v>
      </c>
      <c r="AE172" s="26">
        <f>('[1]Indicator Data'!BD173+'[1]Indicator Data'!BC173*0.5+'[1]Indicator Data'!BB173*0.25)/1000</f>
        <v>3.3325</v>
      </c>
      <c r="AF172" s="29">
        <f>AE172*1000/'[1]Indicator Data'!CA173</f>
        <v>3.4940502065395197E-4</v>
      </c>
      <c r="AG172" s="23">
        <f t="shared" si="37"/>
        <v>0</v>
      </c>
      <c r="AH172" s="22">
        <f>IF('[1]Indicator Data'!BH173="No data","x",ROUND(IF('[1]Indicator Data'!BH173&lt;$AH$3,10,IF('[1]Indicator Data'!BH173&gt;$AH$4,0,($AH$4-'[1]Indicator Data'!BH173)/($AH$4-$AH$3)*10)),1))</f>
        <v>6.8</v>
      </c>
      <c r="AI172" s="22">
        <f>IF('[1]Indicator Data'!BI173="No data","x",ROUND(IF('[1]Indicator Data'!BI173&gt;$AI$4,10,IF('[1]Indicator Data'!BI173&lt;$AI$3,0,10-($AI$4-'[1]Indicator Data'!BI173)/($AI$4-$AI$3)*10)),1))</f>
        <v>0</v>
      </c>
      <c r="AJ172" s="23">
        <f t="shared" si="38"/>
        <v>3.4</v>
      </c>
      <c r="AK172" s="28">
        <f t="shared" si="39"/>
        <v>2</v>
      </c>
      <c r="AL172" s="30">
        <f t="shared" si="40"/>
        <v>2.4</v>
      </c>
    </row>
    <row r="173" spans="1:38" s="19" customFormat="1" x14ac:dyDescent="0.3">
      <c r="A173" s="20" t="str">
        <f>'[1]Indicator Data'!A174</f>
        <v>Tanzania</v>
      </c>
      <c r="B173" s="21">
        <f>ROUND(IF('[1]Indicator Data'!AL174="No data",IF((0.1022*LN('[1]Indicator Data'!BZ174)-0.1711)&gt;B$4,0,IF((0.1022*LN('[1]Indicator Data'!BZ174)-0.1711)&lt;B$3,10,(B$4-(0.1022*LN('[1]Indicator Data'!BZ174)-0.1711))/(B$4-B$3)*10)),IF('[1]Indicator Data'!AL174&gt;B$4,0,IF('[1]Indicator Data'!AL174&lt;B$3,10,(B$4-'[1]Indicator Data'!AL174)/(B$4-B$3)*10))),1)</f>
        <v>7.4</v>
      </c>
      <c r="C173" s="22">
        <f>IF('[1]Indicator Data'!AM174="No data","x",ROUND((IF(LOG('[1]Indicator Data'!AM174*1000)&gt;C$4,10,IF(LOG('[1]Indicator Data'!AM174*1000)&lt;C$3,0,10-(C$4-LOG('[1]Indicator Data'!AM174*1000))/(C$4-C$3)*10))),1))</f>
        <v>9</v>
      </c>
      <c r="D173" s="23">
        <f t="shared" si="41"/>
        <v>8.3000000000000007</v>
      </c>
      <c r="E173" s="22">
        <f>IF('[1]Indicator Data'!AZ174="No data","x",ROUND(IF('[1]Indicator Data'!AZ174&gt;E$4,10,IF('[1]Indicator Data'!AZ174&lt;E$3,0,10-(E$4-'[1]Indicator Data'!AZ174)/(E$4-E$3)*10)),1))</f>
        <v>7.4</v>
      </c>
      <c r="F173" s="22">
        <f>IF('[1]Indicator Data'!BA174="No data","x",ROUND(IF('[1]Indicator Data'!BA174&gt;F$4,10,IF('[1]Indicator Data'!BA174&lt;F$3,0,10-(F$4-'[1]Indicator Data'!BA174)/(F$4-F$3)*10)),1))</f>
        <v>3.9</v>
      </c>
      <c r="G173" s="23">
        <f t="shared" si="42"/>
        <v>5.7</v>
      </c>
      <c r="H173" s="24">
        <f>SUM(IF('[1]Indicator Data'!AN174=0,0,'[1]Indicator Data'!AN174),SUM('[1]Indicator Data'!AO174:AP174))</f>
        <v>2786.3526320000001</v>
      </c>
      <c r="I173" s="24">
        <f>H173/'[1]Indicator Data'!CA174*1000000</f>
        <v>46.645841504599716</v>
      </c>
      <c r="J173" s="22">
        <f t="shared" si="32"/>
        <v>0.9</v>
      </c>
      <c r="K173" s="22">
        <f>IF('[1]Indicator Data'!AQ174="No data","x",ROUND(IF('[1]Indicator Data'!AQ174&gt;K$4,10,IF('[1]Indicator Data'!AQ174&lt;K$3,0,10-(K$4-'[1]Indicator Data'!AQ174)/(K$4-K$3)*10)),1))</f>
        <v>2.2999999999999998</v>
      </c>
      <c r="L173" s="22">
        <f>IF('[1]Indicator Data'!AR174="No data","x",IF('[1]Indicator Data'!AR174=0,0,ROUND(IF('[1]Indicator Data'!AR174&gt;L$4,10,IF('[1]Indicator Data'!AR174&lt;L$3,0,10-(L$4-'[1]Indicator Data'!AR174)/(L$4-L$3)*10)),1)))</f>
        <v>0.2</v>
      </c>
      <c r="M173" s="23">
        <f t="shared" si="43"/>
        <v>1.1000000000000001</v>
      </c>
      <c r="N173" s="25">
        <f t="shared" si="44"/>
        <v>5.9</v>
      </c>
      <c r="O173" s="26">
        <f>IF(AND('[1]Indicator Data'!BE174="No data",'[1]Indicator Data'!BF174="No data"),0,SUM('[1]Indicator Data'!BE174:BG174)/1000)</f>
        <v>202.221</v>
      </c>
      <c r="P173" s="22">
        <f t="shared" si="33"/>
        <v>7.7</v>
      </c>
      <c r="Q173" s="27">
        <f>O173*1000/'[1]Indicator Data'!CA174</f>
        <v>3.385346350842523E-3</v>
      </c>
      <c r="R173" s="22">
        <f t="shared" si="34"/>
        <v>4.3</v>
      </c>
      <c r="S173" s="28">
        <f t="shared" si="45"/>
        <v>6</v>
      </c>
      <c r="T173" s="22">
        <f>IF('[1]Indicator Data'!AV174="No data","x",ROUND(IF('[1]Indicator Data'!AV174&gt;T$4,10,IF('[1]Indicator Data'!AV174&lt;T$3,0,10-(T$4-'[1]Indicator Data'!AV174)/(T$4-T$3)*10)),1))</f>
        <v>9.6</v>
      </c>
      <c r="U173" s="22">
        <f>IF('[1]Indicator Data'!AW174="No data","x",IF('[1]Indicator Data'!AW174=0,0,ROUND(IF('[1]Indicator Data'!AW174&gt;U$4,10,IF('[1]Indicator Data'!AW174&lt;U$3,0,10-(U$4-'[1]Indicator Data'!AW174)/(U$4-U$3)*10)),1)))</f>
        <v>8.6</v>
      </c>
      <c r="V173" s="22">
        <f t="shared" si="46"/>
        <v>9.1</v>
      </c>
      <c r="W173" s="22">
        <f>IF('[1]Indicator Data'!AU174="No data","x",ROUND(IF('[1]Indicator Data'!AU174&gt;W$4,10,IF('[1]Indicator Data'!AU174&lt;W$3,0,10-(W$4-'[1]Indicator Data'!AU174)/(W$4-W$3)*10)),1))</f>
        <v>4.3</v>
      </c>
      <c r="X173" s="22">
        <f>IF('[1]Indicator Data'!AX174="No data","x",ROUND(IF('[1]Indicator Data'!AX174&gt;X$4,10,IF('[1]Indicator Data'!AX174&lt;X$3,0,10-(X$4-'[1]Indicator Data'!AX174)/(X$4-X$3)*10)),1))</f>
        <v>3.1</v>
      </c>
      <c r="Y173" s="27">
        <f>IF('[1]Indicator Data'!AY174="No data","x",IF(('[1]Indicator Data'!AY174/'[1]Indicator Data'!CA174)&gt;1,1,IF('[1]Indicator Data'!AY174&gt;'[1]Indicator Data'!AY174,1,'[1]Indicator Data'!AY174/'[1]Indicator Data'!CA174)))</f>
        <v>0.45345189364091898</v>
      </c>
      <c r="Z173" s="22">
        <f t="shared" si="35"/>
        <v>5</v>
      </c>
      <c r="AA173" s="23">
        <f t="shared" si="36"/>
        <v>5.4</v>
      </c>
      <c r="AB173" s="22">
        <f>IF('[1]Indicator Data'!AS174="No data","x",ROUND(IF('[1]Indicator Data'!AS174&gt;AB$4,10,IF('[1]Indicator Data'!AS174&lt;AB$3,0,10-(AB$4-'[1]Indicator Data'!AS174)/(AB$4-AB$3)*10)),1))</f>
        <v>3.9</v>
      </c>
      <c r="AC173" s="22">
        <f>IF('[1]Indicator Data'!AT174="No data","x",ROUND(IF('[1]Indicator Data'!AT174&gt;AC$4,10,IF('[1]Indicator Data'!AT174&lt;AC$3,0,10-(AC$4-'[1]Indicator Data'!AT174)/(AC$4-AC$3)*10)),1))</f>
        <v>3.2</v>
      </c>
      <c r="AD173" s="23">
        <f t="shared" si="47"/>
        <v>3.6</v>
      </c>
      <c r="AE173" s="26">
        <f>('[1]Indicator Data'!BD174+'[1]Indicator Data'!BC174*0.5+'[1]Indicator Data'!BB174*0.25)/1000</f>
        <v>565.84550000000002</v>
      </c>
      <c r="AF173" s="29">
        <f>AE173*1000/'[1]Indicator Data'!CA174</f>
        <v>9.4727204324262203E-3</v>
      </c>
      <c r="AG173" s="23">
        <f t="shared" si="37"/>
        <v>0.9</v>
      </c>
      <c r="AH173" s="22">
        <f>IF('[1]Indicator Data'!BH174="No data","x",ROUND(IF('[1]Indicator Data'!BH174&lt;$AH$3,10,IF('[1]Indicator Data'!BH174&gt;$AH$4,0,($AH$4-'[1]Indicator Data'!BH174)/($AH$4-$AH$3)*10)),1))</f>
        <v>5.2</v>
      </c>
      <c r="AI173" s="22">
        <f>IF('[1]Indicator Data'!BI174="No data","x",ROUND(IF('[1]Indicator Data'!BI174&gt;$AI$4,10,IF('[1]Indicator Data'!BI174&lt;$AI$3,0,10-($AI$4-'[1]Indicator Data'!BI174)/($AI$4-$AI$3)*10)),1))</f>
        <v>6.7</v>
      </c>
      <c r="AJ173" s="23">
        <f t="shared" si="38"/>
        <v>6</v>
      </c>
      <c r="AK173" s="28">
        <f t="shared" si="39"/>
        <v>4.2</v>
      </c>
      <c r="AL173" s="30">
        <f t="shared" si="40"/>
        <v>5.2</v>
      </c>
    </row>
    <row r="174" spans="1:38" s="19" customFormat="1" x14ac:dyDescent="0.3">
      <c r="A174" s="20" t="str">
        <f>'[1]Indicator Data'!A175</f>
        <v>Thailand</v>
      </c>
      <c r="B174" s="21">
        <f>ROUND(IF('[1]Indicator Data'!AL175="No data",IF((0.1022*LN('[1]Indicator Data'!BZ175)-0.1711)&gt;B$4,0,IF((0.1022*LN('[1]Indicator Data'!BZ175)-0.1711)&lt;B$3,10,(B$4-(0.1022*LN('[1]Indicator Data'!BZ175)-0.1711))/(B$4-B$3)*10)),IF('[1]Indicator Data'!AL175&gt;B$4,0,IF('[1]Indicator Data'!AL175&lt;B$3,10,(B$4-'[1]Indicator Data'!AL175)/(B$4-B$3)*10))),1)</f>
        <v>2.5</v>
      </c>
      <c r="C174" s="22">
        <f>IF('[1]Indicator Data'!AM175="No data","x",ROUND((IF(LOG('[1]Indicator Data'!AM175*1000)&gt;C$4,10,IF(LOG('[1]Indicator Data'!AM175*1000)&lt;C$3,0,10-(C$4-LOG('[1]Indicator Data'!AM175*1000))/(C$4-C$3)*10))),1))</f>
        <v>1.8</v>
      </c>
      <c r="D174" s="23">
        <f t="shared" si="41"/>
        <v>2.2000000000000002</v>
      </c>
      <c r="E174" s="22">
        <f>IF('[1]Indicator Data'!AZ175="No data","x",ROUND(IF('[1]Indicator Data'!AZ175&gt;E$4,10,IF('[1]Indicator Data'!AZ175&lt;E$3,0,10-(E$4-'[1]Indicator Data'!AZ175)/(E$4-E$3)*10)),1))</f>
        <v>4.8</v>
      </c>
      <c r="F174" s="22">
        <f>IF('[1]Indicator Data'!BA175="No data","x",ROUND(IF('[1]Indicator Data'!BA175&gt;F$4,10,IF('[1]Indicator Data'!BA175&lt;F$3,0,10-(F$4-'[1]Indicator Data'!BA175)/(F$4-F$3)*10)),1))</f>
        <v>2.5</v>
      </c>
      <c r="G174" s="23">
        <f t="shared" si="42"/>
        <v>3.7</v>
      </c>
      <c r="H174" s="24">
        <f>SUM(IF('[1]Indicator Data'!AN175=0,0,'[1]Indicator Data'!AN175),SUM('[1]Indicator Data'!AO175:AP175))</f>
        <v>-740.88362200000006</v>
      </c>
      <c r="I174" s="24">
        <f>H174/'[1]Indicator Data'!CA175*1000000</f>
        <v>-10.614381884189132</v>
      </c>
      <c r="J174" s="22">
        <f t="shared" si="32"/>
        <v>0</v>
      </c>
      <c r="K174" s="22">
        <f>IF('[1]Indicator Data'!AQ175="No data","x",ROUND(IF('[1]Indicator Data'!AQ175&gt;K$4,10,IF('[1]Indicator Data'!AQ175&lt;K$3,0,10-(K$4-'[1]Indicator Data'!AQ175)/(K$4-K$3)*10)),1))</f>
        <v>0</v>
      </c>
      <c r="L174" s="22">
        <f>IF('[1]Indicator Data'!AR175="No data","x",IF('[1]Indicator Data'!AR175=0,0,ROUND(IF('[1]Indicator Data'!AR175&gt;L$4,10,IF('[1]Indicator Data'!AR175&lt;L$3,0,10-(L$4-'[1]Indicator Data'!AR175)/(L$4-L$3)*10)),1)))</f>
        <v>0.5</v>
      </c>
      <c r="M174" s="23">
        <f t="shared" si="43"/>
        <v>0.2</v>
      </c>
      <c r="N174" s="25">
        <f t="shared" si="44"/>
        <v>2.1</v>
      </c>
      <c r="O174" s="26">
        <f>IF(AND('[1]Indicator Data'!BE175="No data",'[1]Indicator Data'!BF175="No data"),0,SUM('[1]Indicator Data'!BE175:BG175)/1000)</f>
        <v>138.066</v>
      </c>
      <c r="P174" s="22">
        <f t="shared" si="33"/>
        <v>7.1</v>
      </c>
      <c r="Q174" s="27">
        <f>O174*1000/'[1]Indicator Data'!CA175</f>
        <v>1.9780235460819199E-3</v>
      </c>
      <c r="R174" s="22">
        <f t="shared" si="34"/>
        <v>3.8</v>
      </c>
      <c r="S174" s="28">
        <f t="shared" si="45"/>
        <v>5.5</v>
      </c>
      <c r="T174" s="22">
        <f>IF('[1]Indicator Data'!AV175="No data","x",ROUND(IF('[1]Indicator Data'!AV175&gt;T$4,10,IF('[1]Indicator Data'!AV175&lt;T$3,0,10-(T$4-'[1]Indicator Data'!AV175)/(T$4-T$3)*10)),1))</f>
        <v>2</v>
      </c>
      <c r="U174" s="22">
        <f>IF('[1]Indicator Data'!AW175="No data","x",IF('[1]Indicator Data'!AW175=0,0,ROUND(IF('[1]Indicator Data'!AW175&gt;U$4,10,IF('[1]Indicator Data'!AW175&lt;U$3,0,10-(U$4-'[1]Indicator Data'!AW175)/(U$4-U$3)*10)),1)))</f>
        <v>0.5</v>
      </c>
      <c r="V174" s="22">
        <f t="shared" si="46"/>
        <v>1.25</v>
      </c>
      <c r="W174" s="22">
        <f>IF('[1]Indicator Data'!AU175="No data","x",ROUND(IF('[1]Indicator Data'!AU175&gt;W$4,10,IF('[1]Indicator Data'!AU175&lt;W$3,0,10-(W$4-'[1]Indicator Data'!AU175)/(W$4-W$3)*10)),1))</f>
        <v>2.7</v>
      </c>
      <c r="X174" s="22">
        <f>IF('[1]Indicator Data'!AX175="No data","x",ROUND(IF('[1]Indicator Data'!AX175&gt;X$4,10,IF('[1]Indicator Data'!AX175&lt;X$3,0,10-(X$4-'[1]Indicator Data'!AX175)/(X$4-X$3)*10)),1))</f>
        <v>0</v>
      </c>
      <c r="Y174" s="27">
        <f>IF('[1]Indicator Data'!AY175="No data","x",IF(('[1]Indicator Data'!AY175/'[1]Indicator Data'!CA175)&gt;1,1,IF('[1]Indicator Data'!AY175&gt;'[1]Indicator Data'!AY175,1,'[1]Indicator Data'!AY175/'[1]Indicator Data'!CA175)))</f>
        <v>1.8495994368364988E-3</v>
      </c>
      <c r="Z174" s="22">
        <f t="shared" si="35"/>
        <v>0</v>
      </c>
      <c r="AA174" s="23">
        <f t="shared" si="36"/>
        <v>1</v>
      </c>
      <c r="AB174" s="22">
        <f>IF('[1]Indicator Data'!AS175="No data","x",ROUND(IF('[1]Indicator Data'!AS175&gt;AB$4,10,IF('[1]Indicator Data'!AS175&lt;AB$3,0,10-(AB$4-'[1]Indicator Data'!AS175)/(AB$4-AB$3)*10)),1))</f>
        <v>0.7</v>
      </c>
      <c r="AC174" s="22">
        <f>IF('[1]Indicator Data'!AT175="No data","x",ROUND(IF('[1]Indicator Data'!AT175&gt;AC$4,10,IF('[1]Indicator Data'!AT175&lt;AC$3,0,10-(AC$4-'[1]Indicator Data'!AT175)/(AC$4-AC$3)*10)),1))</f>
        <v>1.5</v>
      </c>
      <c r="AD174" s="23">
        <f t="shared" si="47"/>
        <v>1.1000000000000001</v>
      </c>
      <c r="AE174" s="26">
        <f>('[1]Indicator Data'!BD175+'[1]Indicator Data'!BC175*0.5+'[1]Indicator Data'!BB175*0.25)/1000</f>
        <v>994.15625</v>
      </c>
      <c r="AF174" s="29">
        <f>AE174*1000/'[1]Indicator Data'!CA175</f>
        <v>1.4242930706940911E-2</v>
      </c>
      <c r="AG174" s="23">
        <f t="shared" si="37"/>
        <v>1.4</v>
      </c>
      <c r="AH174" s="22">
        <f>IF('[1]Indicator Data'!BH175="No data","x",ROUND(IF('[1]Indicator Data'!BH175&lt;$AH$3,10,IF('[1]Indicator Data'!BH175&gt;$AH$4,0,($AH$4-'[1]Indicator Data'!BH175)/($AH$4-$AH$3)*10)),1))</f>
        <v>4.7</v>
      </c>
      <c r="AI174" s="22">
        <f>IF('[1]Indicator Data'!BI175="No data","x",ROUND(IF('[1]Indicator Data'!BI175&gt;$AI$4,10,IF('[1]Indicator Data'!BI175&lt;$AI$3,0,10-($AI$4-'[1]Indicator Data'!BI175)/($AI$4-$AI$3)*10)),1))</f>
        <v>1.1000000000000001</v>
      </c>
      <c r="AJ174" s="23">
        <f t="shared" si="38"/>
        <v>2.9</v>
      </c>
      <c r="AK174" s="28">
        <f t="shared" si="39"/>
        <v>1.6</v>
      </c>
      <c r="AL174" s="30">
        <f t="shared" si="40"/>
        <v>3.8</v>
      </c>
    </row>
    <row r="175" spans="1:38" s="19" customFormat="1" x14ac:dyDescent="0.3">
      <c r="A175" s="20" t="str">
        <f>'[1]Indicator Data'!A176</f>
        <v>Timor-Leste</v>
      </c>
      <c r="B175" s="21">
        <f>ROUND(IF('[1]Indicator Data'!AL176="No data",IF((0.1022*LN('[1]Indicator Data'!BZ176)-0.1711)&gt;B$4,0,IF((0.1022*LN('[1]Indicator Data'!BZ176)-0.1711)&lt;B$3,10,(B$4-(0.1022*LN('[1]Indicator Data'!BZ176)-0.1711))/(B$4-B$3)*10)),IF('[1]Indicator Data'!AL176&gt;B$4,0,IF('[1]Indicator Data'!AL176&lt;B$3,10,(B$4-'[1]Indicator Data'!AL176)/(B$4-B$3)*10))),1)</f>
        <v>5.9</v>
      </c>
      <c r="C175" s="22">
        <f>IF('[1]Indicator Data'!AM176="No data","x",ROUND((IF(LOG('[1]Indicator Data'!AM176*1000)&gt;C$4,10,IF(LOG('[1]Indicator Data'!AM176*1000)&lt;C$3,0,10-(C$4-LOG('[1]Indicator Data'!AM176*1000))/(C$4-C$3)*10))),1))</f>
        <v>8.6</v>
      </c>
      <c r="D175" s="23">
        <f t="shared" si="41"/>
        <v>7.5</v>
      </c>
      <c r="E175" s="22" t="str">
        <f>IF('[1]Indicator Data'!AZ176="No data","x",ROUND(IF('[1]Indicator Data'!AZ176&gt;E$4,10,IF('[1]Indicator Data'!AZ176&lt;E$3,0,10-(E$4-'[1]Indicator Data'!AZ176)/(E$4-E$3)*10)),1))</f>
        <v>x</v>
      </c>
      <c r="F175" s="22">
        <f>IF('[1]Indicator Data'!BA176="No data","x",ROUND(IF('[1]Indicator Data'!BA176&gt;F$4,10,IF('[1]Indicator Data'!BA176&lt;F$3,0,10-(F$4-'[1]Indicator Data'!BA176)/(F$4-F$3)*10)),1))</f>
        <v>0.9</v>
      </c>
      <c r="G175" s="23">
        <f t="shared" si="42"/>
        <v>0.9</v>
      </c>
      <c r="H175" s="24">
        <f>SUM(IF('[1]Indicator Data'!AN176=0,0,'[1]Indicator Data'!AN176),SUM('[1]Indicator Data'!AO176:AP176))</f>
        <v>366.47510499999999</v>
      </c>
      <c r="I175" s="24">
        <f>H175/'[1]Indicator Data'!CA176*1000000</f>
        <v>277.96073319873005</v>
      </c>
      <c r="J175" s="22">
        <f t="shared" si="32"/>
        <v>5.6</v>
      </c>
      <c r="K175" s="22">
        <f>IF('[1]Indicator Data'!AQ176="No data","x",ROUND(IF('[1]Indicator Data'!AQ176&gt;K$4,10,IF('[1]Indicator Data'!AQ176&lt;K$3,0,10-(K$4-'[1]Indicator Data'!AQ176)/(K$4-K$3)*10)),1))</f>
        <v>5.8</v>
      </c>
      <c r="L175" s="22">
        <f>IF('[1]Indicator Data'!AR176="No data","x",IF('[1]Indicator Data'!AR176=0,0,ROUND(IF('[1]Indicator Data'!AR176&gt;L$4,10,IF('[1]Indicator Data'!AR176&lt;L$3,0,10-(L$4-'[1]Indicator Data'!AR176)/(L$4-L$3)*10)),1)))</f>
        <v>2.8</v>
      </c>
      <c r="M175" s="23">
        <f t="shared" si="43"/>
        <v>4.7</v>
      </c>
      <c r="N175" s="25">
        <f t="shared" si="44"/>
        <v>5.2</v>
      </c>
      <c r="O175" s="26">
        <f>IF(AND('[1]Indicator Data'!BE176="No data",'[1]Indicator Data'!BF176="No data"),0,SUM('[1]Indicator Data'!BE176:BG176)/1000)</f>
        <v>0</v>
      </c>
      <c r="P175" s="22">
        <f t="shared" si="33"/>
        <v>0</v>
      </c>
      <c r="Q175" s="27">
        <f>O175*1000/'[1]Indicator Data'!CA176</f>
        <v>0</v>
      </c>
      <c r="R175" s="22">
        <f t="shared" si="34"/>
        <v>0</v>
      </c>
      <c r="S175" s="28">
        <f t="shared" si="45"/>
        <v>0</v>
      </c>
      <c r="T175" s="22">
        <f>IF('[1]Indicator Data'!AV176="No data","x",ROUND(IF('[1]Indicator Data'!AV176&gt;T$4,10,IF('[1]Indicator Data'!AV176&lt;T$3,0,10-(T$4-'[1]Indicator Data'!AV176)/(T$4-T$3)*10)),1))</f>
        <v>0.4</v>
      </c>
      <c r="U175" s="22">
        <f>IF('[1]Indicator Data'!AW176="No data","x",IF('[1]Indicator Data'!AW176=0,0,ROUND(IF('[1]Indicator Data'!AW176&gt;U$4,10,IF('[1]Indicator Data'!AW176&lt;U$3,0,10-(U$4-'[1]Indicator Data'!AW176)/(U$4-U$3)*10)),1)))</f>
        <v>0.9</v>
      </c>
      <c r="V175" s="22">
        <f t="shared" si="46"/>
        <v>0.65</v>
      </c>
      <c r="W175" s="22">
        <f>IF('[1]Indicator Data'!AU176="No data","x",ROUND(IF('[1]Indicator Data'!AU176&gt;W$4,10,IF('[1]Indicator Data'!AU176&lt;W$3,0,10-(W$4-'[1]Indicator Data'!AU176)/(W$4-W$3)*10)),1))</f>
        <v>9.1</v>
      </c>
      <c r="X175" s="22" t="str">
        <f>IF('[1]Indicator Data'!AX176="No data","x",ROUND(IF('[1]Indicator Data'!AX176&gt;X$4,10,IF('[1]Indicator Data'!AX176&lt;X$3,0,10-(X$4-'[1]Indicator Data'!AX176)/(X$4-X$3)*10)),1))</f>
        <v>x</v>
      </c>
      <c r="Y175" s="27">
        <f>IF('[1]Indicator Data'!AY176="No data","x",IF(('[1]Indicator Data'!AY176/'[1]Indicator Data'!CA176)&gt;1,1,IF('[1]Indicator Data'!AY176&gt;'[1]Indicator Data'!AY176,1,'[1]Indicator Data'!AY176/'[1]Indicator Data'!CA176)))</f>
        <v>1</v>
      </c>
      <c r="Z175" s="22">
        <f t="shared" si="35"/>
        <v>10</v>
      </c>
      <c r="AA175" s="23">
        <f t="shared" si="36"/>
        <v>6.6</v>
      </c>
      <c r="AB175" s="22">
        <f>IF('[1]Indicator Data'!AS176="No data","x",ROUND(IF('[1]Indicator Data'!AS176&gt;AB$4,10,IF('[1]Indicator Data'!AS176&lt;AB$3,0,10-(AB$4-'[1]Indicator Data'!AS176)/(AB$4-AB$3)*10)),1))</f>
        <v>3.4</v>
      </c>
      <c r="AC175" s="22">
        <f>IF('[1]Indicator Data'!AT176="No data","x",ROUND(IF('[1]Indicator Data'!AT176&gt;AC$4,10,IF('[1]Indicator Data'!AT176&lt;AC$3,0,10-(AC$4-'[1]Indicator Data'!AT176)/(AC$4-AC$3)*10)),1))</f>
        <v>8.3000000000000007</v>
      </c>
      <c r="AD175" s="23">
        <f t="shared" si="47"/>
        <v>5.9</v>
      </c>
      <c r="AE175" s="26">
        <f>('[1]Indicator Data'!BD176+'[1]Indicator Data'!BC176*0.5+'[1]Indicator Data'!BB176*0.25)/1000</f>
        <v>148.2355</v>
      </c>
      <c r="AF175" s="29">
        <f>AE175*1000/'[1]Indicator Data'!CA176</f>
        <v>0.11243232542652616</v>
      </c>
      <c r="AG175" s="23">
        <f t="shared" si="37"/>
        <v>10</v>
      </c>
      <c r="AH175" s="22">
        <f>IF('[1]Indicator Data'!BH176="No data","x",ROUND(IF('[1]Indicator Data'!BH176&lt;$AH$3,10,IF('[1]Indicator Data'!BH176&gt;$AH$4,0,($AH$4-'[1]Indicator Data'!BH176)/($AH$4-$AH$3)*10)),1))</f>
        <v>5.9</v>
      </c>
      <c r="AI175" s="22">
        <f>IF('[1]Indicator Data'!BI176="No data","x",ROUND(IF('[1]Indicator Data'!BI176&gt;$AI$4,10,IF('[1]Indicator Data'!BI176&lt;$AI$3,0,10-($AI$4-'[1]Indicator Data'!BI176)/($AI$4-$AI$3)*10)),1))</f>
        <v>5.9</v>
      </c>
      <c r="AJ175" s="23">
        <f t="shared" si="38"/>
        <v>5.9</v>
      </c>
      <c r="AK175" s="28">
        <f t="shared" si="39"/>
        <v>7.7</v>
      </c>
      <c r="AL175" s="30">
        <f t="shared" si="40"/>
        <v>5</v>
      </c>
    </row>
    <row r="176" spans="1:38" s="19" customFormat="1" x14ac:dyDescent="0.3">
      <c r="A176" s="20" t="str">
        <f>'[1]Indicator Data'!A177</f>
        <v>Togo</v>
      </c>
      <c r="B176" s="21">
        <f>ROUND(IF('[1]Indicator Data'!AL177="No data",IF((0.1022*LN('[1]Indicator Data'!BZ177)-0.1711)&gt;B$4,0,IF((0.1022*LN('[1]Indicator Data'!BZ177)-0.1711)&lt;B$3,10,(B$4-(0.1022*LN('[1]Indicator Data'!BZ177)-0.1711))/(B$4-B$3)*10)),IF('[1]Indicator Data'!AL177&gt;B$4,0,IF('[1]Indicator Data'!AL177&lt;B$3,10,(B$4-'[1]Indicator Data'!AL177)/(B$4-B$3)*10))),1)</f>
        <v>7.7</v>
      </c>
      <c r="C176" s="22">
        <f>IF('[1]Indicator Data'!AM177="No data","x",ROUND((IF(LOG('[1]Indicator Data'!AM177*1000)&gt;C$4,10,IF(LOG('[1]Indicator Data'!AM177*1000)&lt;C$3,0,10-(C$4-LOG('[1]Indicator Data'!AM177*1000))/(C$4-C$3)*10))),1))</f>
        <v>8.3000000000000007</v>
      </c>
      <c r="D176" s="23">
        <f t="shared" si="41"/>
        <v>8</v>
      </c>
      <c r="E176" s="22">
        <f>IF('[1]Indicator Data'!AZ177="No data","x",ROUND(IF('[1]Indicator Data'!AZ177&gt;E$4,10,IF('[1]Indicator Data'!AZ177&lt;E$3,0,10-(E$4-'[1]Indicator Data'!AZ177)/(E$4-E$3)*10)),1))</f>
        <v>7.6</v>
      </c>
      <c r="F176" s="22">
        <f>IF('[1]Indicator Data'!BA177="No data","x",ROUND(IF('[1]Indicator Data'!BA177&gt;F$4,10,IF('[1]Indicator Data'!BA177&lt;F$3,0,10-(F$4-'[1]Indicator Data'!BA177)/(F$4-F$3)*10)),1))</f>
        <v>4.5</v>
      </c>
      <c r="G176" s="23">
        <f t="shared" si="42"/>
        <v>6.1</v>
      </c>
      <c r="H176" s="24">
        <f>SUM(IF('[1]Indicator Data'!AN177=0,0,'[1]Indicator Data'!AN177),SUM('[1]Indicator Data'!AO177:AP177))</f>
        <v>196.86593200000002</v>
      </c>
      <c r="I176" s="24">
        <f>H176/'[1]Indicator Data'!CA177*1000000</f>
        <v>23.779706010711539</v>
      </c>
      <c r="J176" s="22">
        <f t="shared" si="32"/>
        <v>0.5</v>
      </c>
      <c r="K176" s="22">
        <f>IF('[1]Indicator Data'!AQ177="No data","x",ROUND(IF('[1]Indicator Data'!AQ177&gt;K$4,10,IF('[1]Indicator Data'!AQ177&lt;K$3,0,10-(K$4-'[1]Indicator Data'!AQ177)/(K$4-K$3)*10)),1))</f>
        <v>3.8</v>
      </c>
      <c r="L176" s="22">
        <f>IF('[1]Indicator Data'!AR177="No data","x",IF('[1]Indicator Data'!AR177=0,0,ROUND(IF('[1]Indicator Data'!AR177&gt;L$4,10,IF('[1]Indicator Data'!AR177&lt;L$3,0,10-(L$4-'[1]Indicator Data'!AR177)/(L$4-L$3)*10)),1)))</f>
        <v>1.9</v>
      </c>
      <c r="M176" s="23">
        <f t="shared" si="43"/>
        <v>2.1</v>
      </c>
      <c r="N176" s="25">
        <f t="shared" si="44"/>
        <v>6.1</v>
      </c>
      <c r="O176" s="26">
        <f>IF(AND('[1]Indicator Data'!BE177="No data",'[1]Indicator Data'!BF177="No data"),0,SUM('[1]Indicator Data'!BE177:BG177)/1000)</f>
        <v>11.473000000000001</v>
      </c>
      <c r="P176" s="22">
        <f t="shared" si="33"/>
        <v>3.5</v>
      </c>
      <c r="Q176" s="27">
        <f>O176*1000/'[1]Indicator Data'!CA177</f>
        <v>1.3858394100452762E-3</v>
      </c>
      <c r="R176" s="22">
        <f t="shared" si="34"/>
        <v>3.5</v>
      </c>
      <c r="S176" s="28">
        <f t="shared" si="45"/>
        <v>3.5</v>
      </c>
      <c r="T176" s="22">
        <f>IF('[1]Indicator Data'!AV177="No data","x",ROUND(IF('[1]Indicator Data'!AV177&gt;T$4,10,IF('[1]Indicator Data'!AV177&lt;T$3,0,10-(T$4-'[1]Indicator Data'!AV177)/(T$4-T$3)*10)),1))</f>
        <v>4.4000000000000004</v>
      </c>
      <c r="U176" s="22">
        <f>IF('[1]Indicator Data'!AW177="No data","x",IF('[1]Indicator Data'!AW177=0,0,ROUND(IF('[1]Indicator Data'!AW177&gt;U$4,10,IF('[1]Indicator Data'!AW177&lt;U$3,0,10-(U$4-'[1]Indicator Data'!AW177)/(U$4-U$3)*10)),1)))</f>
        <v>3</v>
      </c>
      <c r="V176" s="22">
        <f t="shared" si="46"/>
        <v>3.7</v>
      </c>
      <c r="W176" s="22">
        <f>IF('[1]Indicator Data'!AU177="No data","x",ROUND(IF('[1]Indicator Data'!AU177&gt;W$4,10,IF('[1]Indicator Data'!AU177&lt;W$3,0,10-(W$4-'[1]Indicator Data'!AU177)/(W$4-W$3)*10)),1))</f>
        <v>0.7</v>
      </c>
      <c r="X176" s="22">
        <f>IF('[1]Indicator Data'!AX177="No data","x",ROUND(IF('[1]Indicator Data'!AX177&gt;X$4,10,IF('[1]Indicator Data'!AX177&lt;X$3,0,10-(X$4-'[1]Indicator Data'!AX177)/(X$4-X$3)*10)),1))</f>
        <v>6.7</v>
      </c>
      <c r="Y176" s="27">
        <f>IF('[1]Indicator Data'!AY177="No data","x",IF(('[1]Indicator Data'!AY177/'[1]Indicator Data'!CA177)&gt;1,1,IF('[1]Indicator Data'!AY177&gt;'[1]Indicator Data'!AY177,1,'[1]Indicator Data'!AY177/'[1]Indicator Data'!CA177)))</f>
        <v>0.52078716838087746</v>
      </c>
      <c r="Z176" s="22">
        <f t="shared" si="35"/>
        <v>5.8</v>
      </c>
      <c r="AA176" s="23">
        <f t="shared" si="36"/>
        <v>4.2</v>
      </c>
      <c r="AB176" s="22">
        <f>IF('[1]Indicator Data'!AS177="No data","x",ROUND(IF('[1]Indicator Data'!AS177&gt;AB$4,10,IF('[1]Indicator Data'!AS177&lt;AB$3,0,10-(AB$4-'[1]Indicator Data'!AS177)/(AB$4-AB$3)*10)),1))</f>
        <v>5.0999999999999996</v>
      </c>
      <c r="AC176" s="22">
        <f>IF('[1]Indicator Data'!AT177="No data","x",ROUND(IF('[1]Indicator Data'!AT177&gt;AC$4,10,IF('[1]Indicator Data'!AT177&lt;AC$3,0,10-(AC$4-'[1]Indicator Data'!AT177)/(AC$4-AC$3)*10)),1))</f>
        <v>3.4</v>
      </c>
      <c r="AD176" s="23">
        <f t="shared" si="47"/>
        <v>4.3</v>
      </c>
      <c r="AE176" s="26">
        <f>('[1]Indicator Data'!BD177+'[1]Indicator Data'!BC177*0.5+'[1]Indicator Data'!BB177*0.25)/1000</f>
        <v>28.5</v>
      </c>
      <c r="AF176" s="29">
        <f>AE176*1000/'[1]Indicator Data'!CA177</f>
        <v>3.4425540997376773E-3</v>
      </c>
      <c r="AG176" s="23">
        <f t="shared" si="37"/>
        <v>0.3</v>
      </c>
      <c r="AH176" s="22">
        <f>IF('[1]Indicator Data'!BH177="No data","x",ROUND(IF('[1]Indicator Data'!BH177&lt;$AH$3,10,IF('[1]Indicator Data'!BH177&gt;$AH$4,0,($AH$4-'[1]Indicator Data'!BH177)/($AH$4-$AH$3)*10)),1))</f>
        <v>5.5</v>
      </c>
      <c r="AI176" s="22">
        <f>IF('[1]Indicator Data'!BI177="No data","x",ROUND(IF('[1]Indicator Data'!BI177&gt;$AI$4,10,IF('[1]Indicator Data'!BI177&lt;$AI$3,0,10-($AI$4-'[1]Indicator Data'!BI177)/($AI$4-$AI$3)*10)),1))</f>
        <v>5.0999999999999996</v>
      </c>
      <c r="AJ176" s="23">
        <f t="shared" si="38"/>
        <v>5.3</v>
      </c>
      <c r="AK176" s="28">
        <f t="shared" si="39"/>
        <v>3.7</v>
      </c>
      <c r="AL176" s="30">
        <f t="shared" si="40"/>
        <v>3.6</v>
      </c>
    </row>
    <row r="177" spans="1:38" s="19" customFormat="1" x14ac:dyDescent="0.3">
      <c r="A177" s="20" t="str">
        <f>'[1]Indicator Data'!A178</f>
        <v>Tonga</v>
      </c>
      <c r="B177" s="21">
        <f>ROUND(IF('[1]Indicator Data'!AL178="No data",IF((0.1022*LN('[1]Indicator Data'!BZ178)-0.1711)&gt;B$4,0,IF((0.1022*LN('[1]Indicator Data'!BZ178)-0.1711)&lt;B$3,10,(B$4-(0.1022*LN('[1]Indicator Data'!BZ178)-0.1711))/(B$4-B$3)*10)),IF('[1]Indicator Data'!AL178&gt;B$4,0,IF('[1]Indicator Data'!AL178&lt;B$3,10,(B$4-'[1]Indicator Data'!AL178)/(B$4-B$3)*10))),1)</f>
        <v>3.5</v>
      </c>
      <c r="C177" s="22" t="str">
        <f>IF('[1]Indicator Data'!AM178="No data","x",ROUND((IF(LOG('[1]Indicator Data'!AM178*1000)&gt;C$4,10,IF(LOG('[1]Indicator Data'!AM178*1000)&lt;C$3,0,10-(C$4-LOG('[1]Indicator Data'!AM178*1000))/(C$4-C$3)*10))),1))</f>
        <v>x</v>
      </c>
      <c r="D177" s="23">
        <f t="shared" si="41"/>
        <v>3.5</v>
      </c>
      <c r="E177" s="22">
        <f>IF('[1]Indicator Data'!AZ178="No data","x",ROUND(IF('[1]Indicator Data'!AZ178&gt;E$4,10,IF('[1]Indicator Data'!AZ178&lt;E$3,0,10-(E$4-'[1]Indicator Data'!AZ178)/(E$4-E$3)*10)),1))</f>
        <v>4.7</v>
      </c>
      <c r="F177" s="22">
        <f>IF('[1]Indicator Data'!BA178="No data","x",ROUND(IF('[1]Indicator Data'!BA178&gt;F$4,10,IF('[1]Indicator Data'!BA178&lt;F$3,0,10-(F$4-'[1]Indicator Data'!BA178)/(F$4-F$3)*10)),1))</f>
        <v>3.1</v>
      </c>
      <c r="G177" s="23">
        <f t="shared" si="42"/>
        <v>3.9</v>
      </c>
      <c r="H177" s="24">
        <f>SUM(IF('[1]Indicator Data'!AN178=0,0,'[1]Indicator Data'!AN178),SUM('[1]Indicator Data'!AO178:AP178))</f>
        <v>115.075467</v>
      </c>
      <c r="I177" s="24">
        <f>H177/'[1]Indicator Data'!CA178*1000000</f>
        <v>1088.7297368894103</v>
      </c>
      <c r="J177" s="22">
        <f t="shared" si="32"/>
        <v>10</v>
      </c>
      <c r="K177" s="22">
        <f>IF('[1]Indicator Data'!AQ178="No data","x",ROUND(IF('[1]Indicator Data'!AQ178&gt;K$4,10,IF('[1]Indicator Data'!AQ178&lt;K$3,0,10-(K$4-'[1]Indicator Data'!AQ178)/(K$4-K$3)*10)),1))</f>
        <v>10</v>
      </c>
      <c r="L177" s="22">
        <f>IF('[1]Indicator Data'!AR178="No data","x",IF('[1]Indicator Data'!AR178=0,0,ROUND(IF('[1]Indicator Data'!AR178&gt;L$4,10,IF('[1]Indicator Data'!AR178&lt;L$3,0,10-(L$4-'[1]Indicator Data'!AR178)/(L$4-L$3)*10)),1)))</f>
        <v>10</v>
      </c>
      <c r="M177" s="23">
        <f t="shared" si="43"/>
        <v>10</v>
      </c>
      <c r="N177" s="25">
        <f t="shared" si="44"/>
        <v>5.2</v>
      </c>
      <c r="O177" s="26">
        <f>IF(AND('[1]Indicator Data'!BE178="No data",'[1]Indicator Data'!BF178="No data"),0,SUM('[1]Indicator Data'!BE178:BG178)/1000)</f>
        <v>0</v>
      </c>
      <c r="P177" s="22">
        <f t="shared" si="33"/>
        <v>0</v>
      </c>
      <c r="Q177" s="27">
        <f>O177*1000/'[1]Indicator Data'!CA178</f>
        <v>0</v>
      </c>
      <c r="R177" s="22">
        <f t="shared" si="34"/>
        <v>0</v>
      </c>
      <c r="S177" s="28">
        <f t="shared" si="45"/>
        <v>0</v>
      </c>
      <c r="T177" s="22" t="str">
        <f>IF('[1]Indicator Data'!AV178="No data","x",ROUND(IF('[1]Indicator Data'!AV178&gt;T$4,10,IF('[1]Indicator Data'!AV178&lt;T$3,0,10-(T$4-'[1]Indicator Data'!AV178)/(T$4-T$3)*10)),1))</f>
        <v>x</v>
      </c>
      <c r="U177" s="22" t="str">
        <f>IF('[1]Indicator Data'!AW178="No data","x",IF('[1]Indicator Data'!AW178=0,0,ROUND(IF('[1]Indicator Data'!AW178&gt;U$4,10,IF('[1]Indicator Data'!AW178&lt;U$3,0,10-(U$4-'[1]Indicator Data'!AW178)/(U$4-U$3)*10)),1)))</f>
        <v>x</v>
      </c>
      <c r="V177" s="22" t="str">
        <f t="shared" si="46"/>
        <v>x</v>
      </c>
      <c r="W177" s="22">
        <f>IF('[1]Indicator Data'!AU178="No data","x",ROUND(IF('[1]Indicator Data'!AU178&gt;W$4,10,IF('[1]Indicator Data'!AU178&lt;W$3,0,10-(W$4-'[1]Indicator Data'!AU178)/(W$4-W$3)*10)),1))</f>
        <v>0.2</v>
      </c>
      <c r="X177" s="22" t="str">
        <f>IF('[1]Indicator Data'!AX178="No data","x",ROUND(IF('[1]Indicator Data'!AX178&gt;X$4,10,IF('[1]Indicator Data'!AX178&lt;X$3,0,10-(X$4-'[1]Indicator Data'!AX178)/(X$4-X$3)*10)),1))</f>
        <v>x</v>
      </c>
      <c r="Y177" s="27">
        <f>IF('[1]Indicator Data'!AY178="No data","x",IF(('[1]Indicator Data'!AY178/'[1]Indicator Data'!CA178)&gt;1,1,IF('[1]Indicator Data'!AY178&gt;'[1]Indicator Data'!AY178,1,'[1]Indicator Data'!AY178/'[1]Indicator Data'!CA178)))</f>
        <v>0.35129663093559893</v>
      </c>
      <c r="Z177" s="22">
        <f t="shared" si="35"/>
        <v>3.9</v>
      </c>
      <c r="AA177" s="23">
        <f t="shared" si="36"/>
        <v>2.1</v>
      </c>
      <c r="AB177" s="22">
        <f>IF('[1]Indicator Data'!AS178="No data","x",ROUND(IF('[1]Indicator Data'!AS178&gt;AB$4,10,IF('[1]Indicator Data'!AS178&lt;AB$3,0,10-(AB$4-'[1]Indicator Data'!AS178)/(AB$4-AB$3)*10)),1))</f>
        <v>1.3</v>
      </c>
      <c r="AC177" s="22">
        <f>IF('[1]Indicator Data'!AT178="No data","x",ROUND(IF('[1]Indicator Data'!AT178&gt;AC$4,10,IF('[1]Indicator Data'!AT178&lt;AC$3,0,10-(AC$4-'[1]Indicator Data'!AT178)/(AC$4-AC$3)*10)),1))</f>
        <v>0.4</v>
      </c>
      <c r="AD177" s="23">
        <f t="shared" si="47"/>
        <v>0.9</v>
      </c>
      <c r="AE177" s="26">
        <f>('[1]Indicator Data'!BD178+'[1]Indicator Data'!BC178*0.5+'[1]Indicator Data'!BB178*0.25)/1000</f>
        <v>0.76975000000000005</v>
      </c>
      <c r="AF177" s="29">
        <f>AE177*1000/'[1]Indicator Data'!CA178</f>
        <v>7.2826097240224416E-3</v>
      </c>
      <c r="AG177" s="23">
        <f t="shared" si="37"/>
        <v>0.7</v>
      </c>
      <c r="AH177" s="22">
        <f>IF('[1]Indicator Data'!BH178="No data","x",ROUND(IF('[1]Indicator Data'!BH178&lt;$AH$3,10,IF('[1]Indicator Data'!BH178&gt;$AH$4,0,($AH$4-'[1]Indicator Data'!BH178)/($AH$4-$AH$3)*10)),1))</f>
        <v>8.4</v>
      </c>
      <c r="AI177" s="22">
        <f>IF('[1]Indicator Data'!BI178="No data","x",ROUND(IF('[1]Indicator Data'!BI178&gt;$AI$4,10,IF('[1]Indicator Data'!BI178&lt;$AI$3,0,10-($AI$4-'[1]Indicator Data'!BI178)/($AI$4-$AI$3)*10)),1))</f>
        <v>0</v>
      </c>
      <c r="AJ177" s="23">
        <f t="shared" si="38"/>
        <v>4.2</v>
      </c>
      <c r="AK177" s="28">
        <f t="shared" si="39"/>
        <v>2.1</v>
      </c>
      <c r="AL177" s="30">
        <f t="shared" si="40"/>
        <v>1.1000000000000001</v>
      </c>
    </row>
    <row r="178" spans="1:38" s="19" customFormat="1" x14ac:dyDescent="0.3">
      <c r="A178" s="20" t="str">
        <f>'[1]Indicator Data'!A179</f>
        <v>Trinidad and Tobago</v>
      </c>
      <c r="B178" s="21">
        <f>ROUND(IF('[1]Indicator Data'!AL179="No data",IF((0.1022*LN('[1]Indicator Data'!BZ179)-0.1711)&gt;B$4,0,IF((0.1022*LN('[1]Indicator Data'!BZ179)-0.1711)&lt;B$3,10,(B$4-(0.1022*LN('[1]Indicator Data'!BZ179)-0.1711))/(B$4-B$3)*10)),IF('[1]Indicator Data'!AL179&gt;B$4,0,IF('[1]Indicator Data'!AL179&lt;B$3,10,(B$4-'[1]Indicator Data'!AL179)/(B$4-B$3)*10))),1)</f>
        <v>2.1</v>
      </c>
      <c r="C178" s="22">
        <f>IF('[1]Indicator Data'!AM179="No data","x",ROUND((IF(LOG('[1]Indicator Data'!AM179*1000)&gt;C$4,10,IF(LOG('[1]Indicator Data'!AM179*1000)&lt;C$3,0,10-(C$4-LOG('[1]Indicator Data'!AM179*1000))/(C$4-C$3)*10))),1))</f>
        <v>1.4</v>
      </c>
      <c r="D178" s="23">
        <f t="shared" si="41"/>
        <v>1.8</v>
      </c>
      <c r="E178" s="22">
        <f>IF('[1]Indicator Data'!AZ179="No data","x",ROUND(IF('[1]Indicator Data'!AZ179&gt;E$4,10,IF('[1]Indicator Data'!AZ179&lt;E$3,0,10-(E$4-'[1]Indicator Data'!AZ179)/(E$4-E$3)*10)),1))</f>
        <v>4.3</v>
      </c>
      <c r="F178" s="22" t="str">
        <f>IF('[1]Indicator Data'!BA179="No data","x",ROUND(IF('[1]Indicator Data'!BA179&gt;F$4,10,IF('[1]Indicator Data'!BA179&lt;F$3,0,10-(F$4-'[1]Indicator Data'!BA179)/(F$4-F$3)*10)),1))</f>
        <v>x</v>
      </c>
      <c r="G178" s="23">
        <f t="shared" si="42"/>
        <v>4.3</v>
      </c>
      <c r="H178" s="24">
        <f>SUM(IF('[1]Indicator Data'!AN179=0,0,'[1]Indicator Data'!AN179),SUM('[1]Indicator Data'!AO179:AP179))</f>
        <v>18.062387000000001</v>
      </c>
      <c r="I178" s="24">
        <f>H178/'[1]Indicator Data'!CA179*1000000</f>
        <v>12.906397397339461</v>
      </c>
      <c r="J178" s="22">
        <f t="shared" si="32"/>
        <v>0.3</v>
      </c>
      <c r="K178" s="22" t="str">
        <f>IF('[1]Indicator Data'!AQ179="No data","x",ROUND(IF('[1]Indicator Data'!AQ179&gt;K$4,10,IF('[1]Indicator Data'!AQ179&lt;K$3,0,10-(K$4-'[1]Indicator Data'!AQ179)/(K$4-K$3)*10)),1))</f>
        <v>x</v>
      </c>
      <c r="L178" s="22">
        <f>IF('[1]Indicator Data'!AR179="No data","x",IF('[1]Indicator Data'!AR179=0,0,ROUND(IF('[1]Indicator Data'!AR179&gt;L$4,10,IF('[1]Indicator Data'!AR179&lt;L$3,0,10-(L$4-'[1]Indicator Data'!AR179)/(L$4-L$3)*10)),1)))</f>
        <v>0.3</v>
      </c>
      <c r="M178" s="23">
        <f t="shared" si="43"/>
        <v>0.3</v>
      </c>
      <c r="N178" s="25">
        <f t="shared" si="44"/>
        <v>2.1</v>
      </c>
      <c r="O178" s="26">
        <f>IF(AND('[1]Indicator Data'!BE179="No data",'[1]Indicator Data'!BF179="No data"),0,SUM('[1]Indicator Data'!BE179:BG179)/1000)</f>
        <v>27.812999999999999</v>
      </c>
      <c r="P178" s="22">
        <f t="shared" si="33"/>
        <v>4.8</v>
      </c>
      <c r="Q178" s="27">
        <f>O178*1000/'[1]Indicator Data'!CA179</f>
        <v>1.9873654064227638E-2</v>
      </c>
      <c r="R178" s="22">
        <f t="shared" si="34"/>
        <v>6.7</v>
      </c>
      <c r="S178" s="28">
        <f t="shared" si="45"/>
        <v>5.8</v>
      </c>
      <c r="T178" s="22">
        <f>IF('[1]Indicator Data'!AV179="No data","x",ROUND(IF('[1]Indicator Data'!AV179&gt;T$4,10,IF('[1]Indicator Data'!AV179&lt;T$3,0,10-(T$4-'[1]Indicator Data'!AV179)/(T$4-T$3)*10)),1))</f>
        <v>1.4</v>
      </c>
      <c r="U178" s="22">
        <f>IF('[1]Indicator Data'!AW179="No data","x",IF('[1]Indicator Data'!AW179=0,0,ROUND(IF('[1]Indicator Data'!AW179&gt;U$4,10,IF('[1]Indicator Data'!AW179&lt;U$3,0,10-(U$4-'[1]Indicator Data'!AW179)/(U$4-U$3)*10)),1)))</f>
        <v>0.4</v>
      </c>
      <c r="V178" s="22">
        <f t="shared" si="46"/>
        <v>0.89999999999999991</v>
      </c>
      <c r="W178" s="22">
        <f>IF('[1]Indicator Data'!AU179="No data","x",ROUND(IF('[1]Indicator Data'!AU179&gt;W$4,10,IF('[1]Indicator Data'!AU179&lt;W$3,0,10-(W$4-'[1]Indicator Data'!AU179)/(W$4-W$3)*10)),1))</f>
        <v>0.3</v>
      </c>
      <c r="X178" s="22" t="str">
        <f>IF('[1]Indicator Data'!AX179="No data","x",ROUND(IF('[1]Indicator Data'!AX179&gt;X$4,10,IF('[1]Indicator Data'!AX179&lt;X$3,0,10-(X$4-'[1]Indicator Data'!AX179)/(X$4-X$3)*10)),1))</f>
        <v>x</v>
      </c>
      <c r="Y178" s="27">
        <f>IF('[1]Indicator Data'!AY179="No data","x",IF(('[1]Indicator Data'!AY179/'[1]Indicator Data'!CA179)&gt;1,1,IF('[1]Indicator Data'!AY179&gt;'[1]Indicator Data'!AY179,1,'[1]Indicator Data'!AY179/'[1]Indicator Data'!CA179)))</f>
        <v>3.1582911215577664E-4</v>
      </c>
      <c r="Z178" s="22">
        <f t="shared" si="35"/>
        <v>0</v>
      </c>
      <c r="AA178" s="23">
        <f t="shared" si="36"/>
        <v>0.4</v>
      </c>
      <c r="AB178" s="22">
        <f>IF('[1]Indicator Data'!AS179="No data","x",ROUND(IF('[1]Indicator Data'!AS179&gt;AB$4,10,IF('[1]Indicator Data'!AS179&lt;AB$3,0,10-(AB$4-'[1]Indicator Data'!AS179)/(AB$4-AB$3)*10)),1))</f>
        <v>1.3</v>
      </c>
      <c r="AC178" s="22">
        <f>IF('[1]Indicator Data'!AT179="No data","x",ROUND(IF('[1]Indicator Data'!AT179&gt;AC$4,10,IF('[1]Indicator Data'!AT179&lt;AC$3,0,10-(AC$4-'[1]Indicator Data'!AT179)/(AC$4-AC$3)*10)),1))</f>
        <v>1.1000000000000001</v>
      </c>
      <c r="AD178" s="23">
        <f t="shared" si="47"/>
        <v>1.2</v>
      </c>
      <c r="AE178" s="26">
        <f>('[1]Indicator Data'!BD179+'[1]Indicator Data'!BC179*0.5+'[1]Indicator Data'!BB179*0.25)/1000</f>
        <v>0</v>
      </c>
      <c r="AF178" s="29">
        <f>AE178*1000/'[1]Indicator Data'!CA179</f>
        <v>0</v>
      </c>
      <c r="AG178" s="23">
        <f t="shared" si="37"/>
        <v>0</v>
      </c>
      <c r="AH178" s="22">
        <f>IF('[1]Indicator Data'!BH179="No data","x",ROUND(IF('[1]Indicator Data'!BH179&lt;$AH$3,10,IF('[1]Indicator Data'!BH179&gt;$AH$4,0,($AH$4-'[1]Indicator Data'!BH179)/($AH$4-$AH$3)*10)),1))</f>
        <v>3.6</v>
      </c>
      <c r="AI178" s="22">
        <f>IF('[1]Indicator Data'!BI179="No data","x",ROUND(IF('[1]Indicator Data'!BI179&gt;$AI$4,10,IF('[1]Indicator Data'!BI179&lt;$AI$3,0,10-($AI$4-'[1]Indicator Data'!BI179)/($AI$4-$AI$3)*10)),1))</f>
        <v>0.6</v>
      </c>
      <c r="AJ178" s="23">
        <f t="shared" si="38"/>
        <v>2.1</v>
      </c>
      <c r="AK178" s="28">
        <f t="shared" si="39"/>
        <v>1</v>
      </c>
      <c r="AL178" s="30">
        <f t="shared" si="40"/>
        <v>3.8</v>
      </c>
    </row>
    <row r="179" spans="1:38" s="19" customFormat="1" x14ac:dyDescent="0.3">
      <c r="A179" s="20" t="str">
        <f>'[1]Indicator Data'!A180</f>
        <v>Tunisia</v>
      </c>
      <c r="B179" s="21">
        <f>ROUND(IF('[1]Indicator Data'!AL180="No data",IF((0.1022*LN('[1]Indicator Data'!BZ180)-0.1711)&gt;B$4,0,IF((0.1022*LN('[1]Indicator Data'!BZ180)-0.1711)&lt;B$3,10,(B$4-(0.1022*LN('[1]Indicator Data'!BZ180)-0.1711))/(B$4-B$3)*10)),IF('[1]Indicator Data'!AL180&gt;B$4,0,IF('[1]Indicator Data'!AL180&lt;B$3,10,(B$4-'[1]Indicator Data'!AL180)/(B$4-B$3)*10))),1)</f>
        <v>3.2</v>
      </c>
      <c r="C179" s="22">
        <f>IF('[1]Indicator Data'!AM180="No data","x",ROUND((IF(LOG('[1]Indicator Data'!AM180*1000)&gt;C$4,10,IF(LOG('[1]Indicator Data'!AM180*1000)&lt;C$3,0,10-(C$4-LOG('[1]Indicator Data'!AM180*1000))/(C$4-C$3)*10))),1))</f>
        <v>1.7</v>
      </c>
      <c r="D179" s="23">
        <f t="shared" si="41"/>
        <v>2.5</v>
      </c>
      <c r="E179" s="22">
        <f>IF('[1]Indicator Data'!AZ180="No data","x",ROUND(IF('[1]Indicator Data'!AZ180&gt;E$4,10,IF('[1]Indicator Data'!AZ180&lt;E$3,0,10-(E$4-'[1]Indicator Data'!AZ180)/(E$4-E$3)*10)),1))</f>
        <v>3.9</v>
      </c>
      <c r="F179" s="22">
        <f>IF('[1]Indicator Data'!BA180="No data","x",ROUND(IF('[1]Indicator Data'!BA180&gt;F$4,10,IF('[1]Indicator Data'!BA180&lt;F$3,0,10-(F$4-'[1]Indicator Data'!BA180)/(F$4-F$3)*10)),1))</f>
        <v>1.9</v>
      </c>
      <c r="G179" s="23">
        <f t="shared" si="42"/>
        <v>2.9</v>
      </c>
      <c r="H179" s="24">
        <f>SUM(IF('[1]Indicator Data'!AN180=0,0,'[1]Indicator Data'!AN180),SUM('[1]Indicator Data'!AO180:AP180))</f>
        <v>1193.8227240000001</v>
      </c>
      <c r="I179" s="24">
        <f>H179/'[1]Indicator Data'!CA180*1000000</f>
        <v>101.01204083252374</v>
      </c>
      <c r="J179" s="22">
        <f t="shared" si="32"/>
        <v>2</v>
      </c>
      <c r="K179" s="22">
        <f>IF('[1]Indicator Data'!AQ180="No data","x",ROUND(IF('[1]Indicator Data'!AQ180&gt;K$4,10,IF('[1]Indicator Data'!AQ180&lt;K$3,0,10-(K$4-'[1]Indicator Data'!AQ180)/(K$4-K$3)*10)),1))</f>
        <v>1.8</v>
      </c>
      <c r="L179" s="22">
        <f>IF('[1]Indicator Data'!AR180="No data","x",IF('[1]Indicator Data'!AR180=0,0,ROUND(IF('[1]Indicator Data'!AR180&gt;L$4,10,IF('[1]Indicator Data'!AR180&lt;L$3,0,10-(L$4-'[1]Indicator Data'!AR180)/(L$4-L$3)*10)),1)))</f>
        <v>1.8</v>
      </c>
      <c r="M179" s="23">
        <f t="shared" si="43"/>
        <v>1.9</v>
      </c>
      <c r="N179" s="25">
        <f t="shared" si="44"/>
        <v>2.5</v>
      </c>
      <c r="O179" s="26">
        <f>IF(AND('[1]Indicator Data'!BE180="No data",'[1]Indicator Data'!BF180="No data"),0,SUM('[1]Indicator Data'!BE180:BG180)/1000)</f>
        <v>6.3250000000000002</v>
      </c>
      <c r="P179" s="22">
        <f t="shared" si="33"/>
        <v>2.7</v>
      </c>
      <c r="Q179" s="27">
        <f>O179*1000/'[1]Indicator Data'!CA180</f>
        <v>5.3517255570829014E-4</v>
      </c>
      <c r="R179" s="22">
        <f t="shared" si="34"/>
        <v>2.7</v>
      </c>
      <c r="S179" s="28">
        <f t="shared" si="45"/>
        <v>2.7</v>
      </c>
      <c r="T179" s="22">
        <f>IF('[1]Indicator Data'!AV180="No data","x",ROUND(IF('[1]Indicator Data'!AV180&gt;T$4,10,IF('[1]Indicator Data'!AV180&lt;T$3,0,10-(T$4-'[1]Indicator Data'!AV180)/(T$4-T$3)*10)),1))</f>
        <v>0.2</v>
      </c>
      <c r="U179" s="22">
        <f>IF('[1]Indicator Data'!AW180="No data","x",IF('[1]Indicator Data'!AW180=0,0,ROUND(IF('[1]Indicator Data'!AW180&gt;U$4,10,IF('[1]Indicator Data'!AW180&lt;U$3,0,10-(U$4-'[1]Indicator Data'!AW180)/(U$4-U$3)*10)),1)))</f>
        <v>0.3</v>
      </c>
      <c r="V179" s="22">
        <f t="shared" si="46"/>
        <v>0.25</v>
      </c>
      <c r="W179" s="22">
        <f>IF('[1]Indicator Data'!AU180="No data","x",ROUND(IF('[1]Indicator Data'!AU180&gt;W$4,10,IF('[1]Indicator Data'!AU180&lt;W$3,0,10-(W$4-'[1]Indicator Data'!AU180)/(W$4-W$3)*10)),1))</f>
        <v>0.6</v>
      </c>
      <c r="X179" s="22" t="str">
        <f>IF('[1]Indicator Data'!AX180="No data","x",ROUND(IF('[1]Indicator Data'!AX180&gt;X$4,10,IF('[1]Indicator Data'!AX180&lt;X$3,0,10-(X$4-'[1]Indicator Data'!AX180)/(X$4-X$3)*10)),1))</f>
        <v>x</v>
      </c>
      <c r="Y179" s="27">
        <f>IF('[1]Indicator Data'!AY180="No data","x",IF(('[1]Indicator Data'!AY180/'[1]Indicator Data'!CA180)&gt;1,1,IF('[1]Indicator Data'!AY180&gt;'[1]Indicator Data'!AY180,1,'[1]Indicator Data'!AY180/'[1]Indicator Data'!CA180)))</f>
        <v>5.9947787465505699E-4</v>
      </c>
      <c r="Z179" s="22">
        <f t="shared" si="35"/>
        <v>0</v>
      </c>
      <c r="AA179" s="23">
        <f t="shared" si="36"/>
        <v>0.3</v>
      </c>
      <c r="AB179" s="22">
        <f>IF('[1]Indicator Data'!AS180="No data","x",ROUND(IF('[1]Indicator Data'!AS180&gt;AB$4,10,IF('[1]Indicator Data'!AS180&lt;AB$3,0,10-(AB$4-'[1]Indicator Data'!AS180)/(AB$4-AB$3)*10)),1))</f>
        <v>1.3</v>
      </c>
      <c r="AC179" s="22">
        <f>IF('[1]Indicator Data'!AT180="No data","x",ROUND(IF('[1]Indicator Data'!AT180&gt;AC$4,10,IF('[1]Indicator Data'!AT180&lt;AC$3,0,10-(AC$4-'[1]Indicator Data'!AT180)/(AC$4-AC$3)*10)),1))</f>
        <v>0.4</v>
      </c>
      <c r="AD179" s="23">
        <f t="shared" si="47"/>
        <v>0.9</v>
      </c>
      <c r="AE179" s="26">
        <f>('[1]Indicator Data'!BD180+'[1]Indicator Data'!BC180*0.5+'[1]Indicator Data'!BB180*0.25)/1000</f>
        <v>21</v>
      </c>
      <c r="AF179" s="29">
        <f>AE179*1000/'[1]Indicator Data'!CA180</f>
        <v>1.7768574972132952E-3</v>
      </c>
      <c r="AG179" s="23">
        <f t="shared" si="37"/>
        <v>0.2</v>
      </c>
      <c r="AH179" s="22">
        <f>IF('[1]Indicator Data'!BH180="No data","x",ROUND(IF('[1]Indicator Data'!BH180&lt;$AH$3,10,IF('[1]Indicator Data'!BH180&gt;$AH$4,0,($AH$4-'[1]Indicator Data'!BH180)/($AH$4-$AH$3)*10)),1))</f>
        <v>0.4</v>
      </c>
      <c r="AI179" s="22">
        <f>IF('[1]Indicator Data'!BI180="No data","x",ROUND(IF('[1]Indicator Data'!BI180&gt;$AI$4,10,IF('[1]Indicator Data'!BI180&lt;$AI$3,0,10-($AI$4-'[1]Indicator Data'!BI180)/($AI$4-$AI$3)*10)),1))</f>
        <v>0</v>
      </c>
      <c r="AJ179" s="23">
        <f t="shared" si="38"/>
        <v>0.2</v>
      </c>
      <c r="AK179" s="28">
        <f t="shared" si="39"/>
        <v>0.4</v>
      </c>
      <c r="AL179" s="30">
        <f t="shared" si="40"/>
        <v>1.6</v>
      </c>
    </row>
    <row r="180" spans="1:38" s="19" customFormat="1" x14ac:dyDescent="0.3">
      <c r="A180" s="20" t="str">
        <f>'[1]Indicator Data'!A181</f>
        <v>Turkey</v>
      </c>
      <c r="B180" s="21">
        <f>ROUND(IF('[1]Indicator Data'!AL181="No data",IF((0.1022*LN('[1]Indicator Data'!BZ181)-0.1711)&gt;B$4,0,IF((0.1022*LN('[1]Indicator Data'!BZ181)-0.1711)&lt;B$3,10,(B$4-(0.1022*LN('[1]Indicator Data'!BZ181)-0.1711))/(B$4-B$3)*10)),IF('[1]Indicator Data'!AL181&gt;B$4,0,IF('[1]Indicator Data'!AL181&lt;B$3,10,(B$4-'[1]Indicator Data'!AL181)/(B$4-B$3)*10))),1)</f>
        <v>1.6</v>
      </c>
      <c r="C180" s="22" t="str">
        <f>IF('[1]Indicator Data'!AM181="No data","x",ROUND((IF(LOG('[1]Indicator Data'!AM181*1000)&gt;C$4,10,IF(LOG('[1]Indicator Data'!AM181*1000)&lt;C$3,0,10-(C$4-LOG('[1]Indicator Data'!AM181*1000))/(C$4-C$3)*10))),1))</f>
        <v>x</v>
      </c>
      <c r="D180" s="23">
        <f t="shared" si="41"/>
        <v>1.6</v>
      </c>
      <c r="E180" s="22">
        <f>IF('[1]Indicator Data'!AZ181="No data","x",ROUND(IF('[1]Indicator Data'!AZ181&gt;E$4,10,IF('[1]Indicator Data'!AZ181&lt;E$3,0,10-(E$4-'[1]Indicator Data'!AZ181)/(E$4-E$3)*10)),1))</f>
        <v>4.0999999999999996</v>
      </c>
      <c r="F180" s="22">
        <f>IF('[1]Indicator Data'!BA181="No data","x",ROUND(IF('[1]Indicator Data'!BA181&gt;F$4,10,IF('[1]Indicator Data'!BA181&lt;F$3,0,10-(F$4-'[1]Indicator Data'!BA181)/(F$4-F$3)*10)),1))</f>
        <v>4.2</v>
      </c>
      <c r="G180" s="23">
        <f t="shared" si="42"/>
        <v>4.2</v>
      </c>
      <c r="H180" s="24">
        <f>SUM(IF('[1]Indicator Data'!AN181=0,0,'[1]Indicator Data'!AN181),SUM('[1]Indicator Data'!AO181:AP181))</f>
        <v>3828.6379369999995</v>
      </c>
      <c r="I180" s="24">
        <f>H180/'[1]Indicator Data'!CA181*1000000</f>
        <v>45.395782443265581</v>
      </c>
      <c r="J180" s="22">
        <f t="shared" si="32"/>
        <v>0.9</v>
      </c>
      <c r="K180" s="22">
        <f>IF('[1]Indicator Data'!AQ181="No data","x",ROUND(IF('[1]Indicator Data'!AQ181&gt;K$4,10,IF('[1]Indicator Data'!AQ181&lt;K$3,0,10-(K$4-'[1]Indicator Data'!AQ181)/(K$4-K$3)*10)),1))</f>
        <v>0.1</v>
      </c>
      <c r="L180" s="22">
        <f>IF('[1]Indicator Data'!AR181="No data","x",IF('[1]Indicator Data'!AR181=0,0,ROUND(IF('[1]Indicator Data'!AR181&gt;L$4,10,IF('[1]Indicator Data'!AR181&lt;L$3,0,10-(L$4-'[1]Indicator Data'!AR181)/(L$4-L$3)*10)),1)))</f>
        <v>0</v>
      </c>
      <c r="M180" s="23">
        <f t="shared" si="43"/>
        <v>0.3</v>
      </c>
      <c r="N180" s="25">
        <f t="shared" si="44"/>
        <v>1.9</v>
      </c>
      <c r="O180" s="26">
        <f>IF(AND('[1]Indicator Data'!BE181="No data",'[1]Indicator Data'!BF181="No data"),0,SUM('[1]Indicator Data'!BE181:BG181)/1000)</f>
        <v>5134.0190000000002</v>
      </c>
      <c r="P180" s="22">
        <f t="shared" si="33"/>
        <v>10</v>
      </c>
      <c r="Q180" s="27">
        <f>O180*1000/'[1]Indicator Data'!CA181</f>
        <v>6.0873556972120643E-2</v>
      </c>
      <c r="R180" s="22">
        <f t="shared" si="34"/>
        <v>8.8000000000000007</v>
      </c>
      <c r="S180" s="28">
        <f t="shared" si="45"/>
        <v>9.4</v>
      </c>
      <c r="T180" s="22" t="str">
        <f>IF('[1]Indicator Data'!AV181="No data","x",ROUND(IF('[1]Indicator Data'!AV181&gt;T$4,10,IF('[1]Indicator Data'!AV181&lt;T$3,0,10-(T$4-'[1]Indicator Data'!AV181)/(T$4-T$3)*10)),1))</f>
        <v>x</v>
      </c>
      <c r="U180" s="22" t="str">
        <f>IF('[1]Indicator Data'!AW181="No data","x",IF('[1]Indicator Data'!AW181=0,0,ROUND(IF('[1]Indicator Data'!AW181&gt;U$4,10,IF('[1]Indicator Data'!AW181&lt;U$3,0,10-(U$4-'[1]Indicator Data'!AW181)/(U$4-U$3)*10)),1)))</f>
        <v>x</v>
      </c>
      <c r="V180" s="22" t="str">
        <f t="shared" si="46"/>
        <v>x</v>
      </c>
      <c r="W180" s="22">
        <f>IF('[1]Indicator Data'!AU181="No data","x",ROUND(IF('[1]Indicator Data'!AU181&gt;W$4,10,IF('[1]Indicator Data'!AU181&lt;W$3,0,10-(W$4-'[1]Indicator Data'!AU181)/(W$4-W$3)*10)),1))</f>
        <v>0.3</v>
      </c>
      <c r="X180" s="22" t="str">
        <f>IF('[1]Indicator Data'!AX181="No data","x",ROUND(IF('[1]Indicator Data'!AX181&gt;X$4,10,IF('[1]Indicator Data'!AX181&lt;X$3,0,10-(X$4-'[1]Indicator Data'!AX181)/(X$4-X$3)*10)),1))</f>
        <v>x</v>
      </c>
      <c r="Y180" s="27">
        <f>IF('[1]Indicator Data'!AY181="No data","x",IF(('[1]Indicator Data'!AY181/'[1]Indicator Data'!CA181)&gt;1,1,IF('[1]Indicator Data'!AY181&gt;'[1]Indicator Data'!AY181,1,'[1]Indicator Data'!AY181/'[1]Indicator Data'!CA181)))</f>
        <v>0</v>
      </c>
      <c r="Z180" s="22">
        <f t="shared" si="35"/>
        <v>0</v>
      </c>
      <c r="AA180" s="23">
        <f t="shared" si="36"/>
        <v>0.2</v>
      </c>
      <c r="AB180" s="22">
        <f>IF('[1]Indicator Data'!AS181="No data","x",ROUND(IF('[1]Indicator Data'!AS181&gt;AB$4,10,IF('[1]Indicator Data'!AS181&lt;AB$3,0,10-(AB$4-'[1]Indicator Data'!AS181)/(AB$4-AB$3)*10)),1))</f>
        <v>0.8</v>
      </c>
      <c r="AC180" s="22">
        <f>IF('[1]Indicator Data'!AT181="No data","x",ROUND(IF('[1]Indicator Data'!AT181&gt;AC$4,10,IF('[1]Indicator Data'!AT181&lt;AC$3,0,10-(AC$4-'[1]Indicator Data'!AT181)/(AC$4-AC$3)*10)),1))</f>
        <v>0.3</v>
      </c>
      <c r="AD180" s="23">
        <f t="shared" si="47"/>
        <v>0.6</v>
      </c>
      <c r="AE180" s="26">
        <f>('[1]Indicator Data'!BD181+'[1]Indicator Data'!BC181*0.5+'[1]Indicator Data'!BB181*0.25)/1000</f>
        <v>611.83875</v>
      </c>
      <c r="AF180" s="29">
        <f>AE180*1000/'[1]Indicator Data'!CA181</f>
        <v>7.2545117199363848E-3</v>
      </c>
      <c r="AG180" s="23">
        <f t="shared" si="37"/>
        <v>0.7</v>
      </c>
      <c r="AH180" s="22">
        <f>IF('[1]Indicator Data'!BH181="No data","x",ROUND(IF('[1]Indicator Data'!BH181&lt;$AH$3,10,IF('[1]Indicator Data'!BH181&gt;$AH$4,0,($AH$4-'[1]Indicator Data'!BH181)/($AH$4-$AH$3)*10)),1))</f>
        <v>0</v>
      </c>
      <c r="AI180" s="22">
        <f>IF('[1]Indicator Data'!BI181="No data","x",ROUND(IF('[1]Indicator Data'!BI181&gt;$AI$4,10,IF('[1]Indicator Data'!BI181&lt;$AI$3,0,10-($AI$4-'[1]Indicator Data'!BI181)/($AI$4-$AI$3)*10)),1))</f>
        <v>0</v>
      </c>
      <c r="AJ180" s="23">
        <f t="shared" si="38"/>
        <v>0</v>
      </c>
      <c r="AK180" s="28">
        <f t="shared" si="39"/>
        <v>0.4</v>
      </c>
      <c r="AL180" s="30">
        <f t="shared" si="40"/>
        <v>6.8</v>
      </c>
    </row>
    <row r="181" spans="1:38" s="19" customFormat="1" x14ac:dyDescent="0.3">
      <c r="A181" s="20" t="str">
        <f>'[1]Indicator Data'!A182</f>
        <v>Turkmenistan</v>
      </c>
      <c r="B181" s="21">
        <f>ROUND(IF('[1]Indicator Data'!AL182="No data",IF((0.1022*LN('[1]Indicator Data'!BZ182)-0.1711)&gt;B$4,0,IF((0.1022*LN('[1]Indicator Data'!BZ182)-0.1711)&lt;B$3,10,(B$4-(0.1022*LN('[1]Indicator Data'!BZ182)-0.1711))/(B$4-B$3)*10)),IF('[1]Indicator Data'!AL182&gt;B$4,0,IF('[1]Indicator Data'!AL182&lt;B$3,10,(B$4-'[1]Indicator Data'!AL182)/(B$4-B$3)*10))),1)</f>
        <v>3.7</v>
      </c>
      <c r="C181" s="22">
        <f>IF('[1]Indicator Data'!AM182="No data","x",ROUND((IF(LOG('[1]Indicator Data'!AM182*1000)&gt;C$4,10,IF(LOG('[1]Indicator Data'!AM182*1000)&lt;C$3,0,10-(C$4-LOG('[1]Indicator Data'!AM182*1000))/(C$4-C$3)*10))),1))</f>
        <v>0.6</v>
      </c>
      <c r="D181" s="23">
        <f t="shared" si="41"/>
        <v>2.2999999999999998</v>
      </c>
      <c r="E181" s="22" t="str">
        <f>IF('[1]Indicator Data'!AZ182="No data","x",ROUND(IF('[1]Indicator Data'!AZ182&gt;E$4,10,IF('[1]Indicator Data'!AZ182&lt;E$3,0,10-(E$4-'[1]Indicator Data'!AZ182)/(E$4-E$3)*10)),1))</f>
        <v>x</v>
      </c>
      <c r="F181" s="22" t="str">
        <f>IF('[1]Indicator Data'!BA182="No data","x",ROUND(IF('[1]Indicator Data'!BA182&gt;F$4,10,IF('[1]Indicator Data'!BA182&lt;F$3,0,10-(F$4-'[1]Indicator Data'!BA182)/(F$4-F$3)*10)),1))</f>
        <v>x</v>
      </c>
      <c r="G181" s="23" t="str">
        <f t="shared" si="42"/>
        <v>x</v>
      </c>
      <c r="H181" s="24">
        <f>SUM(IF('[1]Indicator Data'!AN182=0,0,'[1]Indicator Data'!AN182),SUM('[1]Indicator Data'!AO182:AP182))</f>
        <v>23.330624999999998</v>
      </c>
      <c r="I181" s="24">
        <f>H181/'[1]Indicator Data'!CA182*1000000</f>
        <v>3.868330562458103</v>
      </c>
      <c r="J181" s="22">
        <f t="shared" si="32"/>
        <v>0.1</v>
      </c>
      <c r="K181" s="22">
        <f>IF('[1]Indicator Data'!AQ182="No data","x",ROUND(IF('[1]Indicator Data'!AQ182&gt;K$4,10,IF('[1]Indicator Data'!AQ182&lt;K$3,0,10-(K$4-'[1]Indicator Data'!AQ182)/(K$4-K$3)*10)),1))</f>
        <v>0</v>
      </c>
      <c r="L181" s="22" t="str">
        <f>IF('[1]Indicator Data'!AR182="No data","x",IF('[1]Indicator Data'!AR182=0,0,ROUND(IF('[1]Indicator Data'!AR182&gt;L$4,10,IF('[1]Indicator Data'!AR182&lt;L$3,0,10-(L$4-'[1]Indicator Data'!AR182)/(L$4-L$3)*10)),1)))</f>
        <v>x</v>
      </c>
      <c r="M181" s="23">
        <f t="shared" si="43"/>
        <v>0.1</v>
      </c>
      <c r="N181" s="25">
        <f t="shared" si="44"/>
        <v>1.6</v>
      </c>
      <c r="O181" s="26">
        <f>IF(AND('[1]Indicator Data'!BE182="No data",'[1]Indicator Data'!BF182="No data"),0,SUM('[1]Indicator Data'!BE182:BG182)/1000)</f>
        <v>4.7E-2</v>
      </c>
      <c r="P181" s="22">
        <f t="shared" si="33"/>
        <v>0</v>
      </c>
      <c r="Q181" s="27">
        <f>O181*1000/'[1]Indicator Data'!CA182</f>
        <v>7.7928275147164228E-6</v>
      </c>
      <c r="R181" s="22">
        <f t="shared" si="34"/>
        <v>0</v>
      </c>
      <c r="S181" s="28">
        <f t="shared" si="45"/>
        <v>0</v>
      </c>
      <c r="T181" s="22" t="str">
        <f>IF('[1]Indicator Data'!AV182="No data","x",ROUND(IF('[1]Indicator Data'!AV182&gt;T$4,10,IF('[1]Indicator Data'!AV182&lt;T$3,0,10-(T$4-'[1]Indicator Data'!AV182)/(T$4-T$3)*10)),1))</f>
        <v>x</v>
      </c>
      <c r="U181" s="22" t="str">
        <f>IF('[1]Indicator Data'!AW182="No data","x",IF('[1]Indicator Data'!AW182=0,0,ROUND(IF('[1]Indicator Data'!AW182&gt;U$4,10,IF('[1]Indicator Data'!AW182&lt;U$3,0,10-(U$4-'[1]Indicator Data'!AW182)/(U$4-U$3)*10)),1)))</f>
        <v>x</v>
      </c>
      <c r="V181" s="22" t="str">
        <f t="shared" si="46"/>
        <v>x</v>
      </c>
      <c r="W181" s="22">
        <f>IF('[1]Indicator Data'!AU182="No data","x",ROUND(IF('[1]Indicator Data'!AU182&gt;W$4,10,IF('[1]Indicator Data'!AU182&lt;W$3,0,10-(W$4-'[1]Indicator Data'!AU182)/(W$4-W$3)*10)),1))</f>
        <v>0.8</v>
      </c>
      <c r="X181" s="22" t="str">
        <f>IF('[1]Indicator Data'!AX182="No data","x",ROUND(IF('[1]Indicator Data'!AX182&gt;X$4,10,IF('[1]Indicator Data'!AX182&lt;X$3,0,10-(X$4-'[1]Indicator Data'!AX182)/(X$4-X$3)*10)),1))</f>
        <v>x</v>
      </c>
      <c r="Y181" s="27">
        <f>IF('[1]Indicator Data'!AY182="No data","x",IF(('[1]Indicator Data'!AY182/'[1]Indicator Data'!CA182)&gt;1,1,IF('[1]Indicator Data'!AY182&gt;'[1]Indicator Data'!AY182,1,'[1]Indicator Data'!AY182/'[1]Indicator Data'!CA182)))</f>
        <v>1.7409508277557967E-5</v>
      </c>
      <c r="Z181" s="22">
        <f t="shared" si="35"/>
        <v>0</v>
      </c>
      <c r="AA181" s="23">
        <f t="shared" si="36"/>
        <v>0.4</v>
      </c>
      <c r="AB181" s="22">
        <f>IF('[1]Indicator Data'!AS182="No data","x",ROUND(IF('[1]Indicator Data'!AS182&gt;AB$4,10,IF('[1]Indicator Data'!AS182&lt;AB$3,0,10-(AB$4-'[1]Indicator Data'!AS182)/(AB$4-AB$3)*10)),1))</f>
        <v>3.2</v>
      </c>
      <c r="AC181" s="22">
        <f>IF('[1]Indicator Data'!AT182="No data","x",ROUND(IF('[1]Indicator Data'!AT182&gt;AC$4,10,IF('[1]Indicator Data'!AT182&lt;AC$3,0,10-(AC$4-'[1]Indicator Data'!AT182)/(AC$4-AC$3)*10)),1))</f>
        <v>0.7</v>
      </c>
      <c r="AD181" s="23">
        <f t="shared" si="47"/>
        <v>2</v>
      </c>
      <c r="AE181" s="26">
        <f>('[1]Indicator Data'!BD182+'[1]Indicator Data'!BC182*0.5+'[1]Indicator Data'!BB182*0.25)/1000</f>
        <v>0</v>
      </c>
      <c r="AF181" s="29">
        <f>AE181*1000/'[1]Indicator Data'!CA182</f>
        <v>0</v>
      </c>
      <c r="AG181" s="23">
        <f t="shared" si="37"/>
        <v>0</v>
      </c>
      <c r="AH181" s="22">
        <f>IF('[1]Indicator Data'!BH182="No data","x",ROUND(IF('[1]Indicator Data'!BH182&lt;$AH$3,10,IF('[1]Indicator Data'!BH182&gt;$AH$4,0,($AH$4-'[1]Indicator Data'!BH182)/($AH$4-$AH$3)*10)),1))</f>
        <v>3.6</v>
      </c>
      <c r="AI181" s="22">
        <f>IF('[1]Indicator Data'!BI182="No data","x",ROUND(IF('[1]Indicator Data'!BI182&gt;$AI$4,10,IF('[1]Indicator Data'!BI182&lt;$AI$3,0,10-($AI$4-'[1]Indicator Data'!BI182)/($AI$4-$AI$3)*10)),1))</f>
        <v>0</v>
      </c>
      <c r="AJ181" s="23">
        <f t="shared" si="38"/>
        <v>1.8</v>
      </c>
      <c r="AK181" s="28">
        <f t="shared" si="39"/>
        <v>1.1000000000000001</v>
      </c>
      <c r="AL181" s="30">
        <f t="shared" si="40"/>
        <v>0.6</v>
      </c>
    </row>
    <row r="182" spans="1:38" s="19" customFormat="1" x14ac:dyDescent="0.3">
      <c r="A182" s="20" t="str">
        <f>'[1]Indicator Data'!A183</f>
        <v>Tuvalu</v>
      </c>
      <c r="B182" s="21">
        <f>ROUND(IF('[1]Indicator Data'!AL183="No data",IF((0.1022*LN('[1]Indicator Data'!BZ183)-0.1711)&gt;B$4,0,IF((0.1022*LN('[1]Indicator Data'!BZ183)-0.1711)&lt;B$3,10,(B$4-(0.1022*LN('[1]Indicator Data'!BZ183)-0.1711))/(B$4-B$3)*10)),IF('[1]Indicator Data'!AL183&gt;B$4,0,IF('[1]Indicator Data'!AL183&lt;B$3,10,(B$4-'[1]Indicator Data'!AL183)/(B$4-B$3)*10))),1)</f>
        <v>4.4000000000000004</v>
      </c>
      <c r="C182" s="22" t="str">
        <f>IF('[1]Indicator Data'!AM183="No data","x",ROUND((IF(LOG('[1]Indicator Data'!AM183*1000)&gt;C$4,10,IF(LOG('[1]Indicator Data'!AM183*1000)&lt;C$3,0,10-(C$4-LOG('[1]Indicator Data'!AM183*1000))/(C$4-C$3)*10))),1))</f>
        <v>x</v>
      </c>
      <c r="D182" s="23">
        <f t="shared" si="41"/>
        <v>4.4000000000000004</v>
      </c>
      <c r="E182" s="22" t="str">
        <f>IF('[1]Indicator Data'!AZ183="No data","x",ROUND(IF('[1]Indicator Data'!AZ183&gt;E$4,10,IF('[1]Indicator Data'!AZ183&lt;E$3,0,10-(E$4-'[1]Indicator Data'!AZ183)/(E$4-E$3)*10)),1))</f>
        <v>x</v>
      </c>
      <c r="F182" s="22">
        <f>IF('[1]Indicator Data'!BA183="No data","x",ROUND(IF('[1]Indicator Data'!BA183&gt;F$4,10,IF('[1]Indicator Data'!BA183&lt;F$3,0,10-(F$4-'[1]Indicator Data'!BA183)/(F$4-F$3)*10)),1))</f>
        <v>3.5</v>
      </c>
      <c r="G182" s="23">
        <f t="shared" si="42"/>
        <v>3.5</v>
      </c>
      <c r="H182" s="24">
        <f>SUM(IF('[1]Indicator Data'!AN183=0,0,'[1]Indicator Data'!AN183),SUM('[1]Indicator Data'!AO183:AP183))</f>
        <v>33.486795999999998</v>
      </c>
      <c r="I182" s="24">
        <f>H182/'[1]Indicator Data'!CA183*1000000</f>
        <v>2839.7893487109905</v>
      </c>
      <c r="J182" s="22">
        <f t="shared" si="32"/>
        <v>10</v>
      </c>
      <c r="K182" s="22">
        <f>IF('[1]Indicator Data'!AQ183="No data","x",ROUND(IF('[1]Indicator Data'!AQ183&gt;K$4,10,IF('[1]Indicator Data'!AQ183&lt;K$3,0,10-(K$4-'[1]Indicator Data'!AQ183)/(K$4-K$3)*10)),1))</f>
        <v>10</v>
      </c>
      <c r="L182" s="22">
        <f>IF('[1]Indicator Data'!AR183="No data","x",IF('[1]Indicator Data'!AR183=0,0,ROUND(IF('[1]Indicator Data'!AR183&gt;L$4,10,IF('[1]Indicator Data'!AR183&lt;L$3,0,10-(L$4-'[1]Indicator Data'!AR183)/(L$4-L$3)*10)),1)))</f>
        <v>0</v>
      </c>
      <c r="M182" s="23">
        <f t="shared" si="43"/>
        <v>6.7</v>
      </c>
      <c r="N182" s="25">
        <f t="shared" si="44"/>
        <v>4.8</v>
      </c>
      <c r="O182" s="26">
        <f>IF(AND('[1]Indicator Data'!BE183="No data",'[1]Indicator Data'!BF183="No data"),0,SUM('[1]Indicator Data'!BE183:BG183)/1000)</f>
        <v>0</v>
      </c>
      <c r="P182" s="22">
        <f t="shared" si="33"/>
        <v>0</v>
      </c>
      <c r="Q182" s="27">
        <f>O182*1000/'[1]Indicator Data'!CA183</f>
        <v>0</v>
      </c>
      <c r="R182" s="22">
        <f t="shared" si="34"/>
        <v>0</v>
      </c>
      <c r="S182" s="28">
        <f t="shared" si="45"/>
        <v>0</v>
      </c>
      <c r="T182" s="22" t="str">
        <f>IF('[1]Indicator Data'!AV183="No data","x",ROUND(IF('[1]Indicator Data'!AV183&gt;T$4,10,IF('[1]Indicator Data'!AV183&lt;T$3,0,10-(T$4-'[1]Indicator Data'!AV183)/(T$4-T$3)*10)),1))</f>
        <v>x</v>
      </c>
      <c r="U182" s="22" t="str">
        <f>IF('[1]Indicator Data'!AW183="No data","x",IF('[1]Indicator Data'!AW183=0,0,ROUND(IF('[1]Indicator Data'!AW183&gt;U$4,10,IF('[1]Indicator Data'!AW183&lt;U$3,0,10-(U$4-'[1]Indicator Data'!AW183)/(U$4-U$3)*10)),1)))</f>
        <v>x</v>
      </c>
      <c r="V182" s="22" t="str">
        <f t="shared" si="46"/>
        <v>x</v>
      </c>
      <c r="W182" s="22">
        <f>IF('[1]Indicator Data'!AU183="No data","x",ROUND(IF('[1]Indicator Data'!AU183&gt;W$4,10,IF('[1]Indicator Data'!AU183&lt;W$3,0,10-(W$4-'[1]Indicator Data'!AU183)/(W$4-W$3)*10)),1))</f>
        <v>5.4</v>
      </c>
      <c r="X182" s="22" t="str">
        <f>IF('[1]Indicator Data'!AX183="No data","x",ROUND(IF('[1]Indicator Data'!AX183&gt;X$4,10,IF('[1]Indicator Data'!AX183&lt;X$3,0,10-(X$4-'[1]Indicator Data'!AX183)/(X$4-X$3)*10)),1))</f>
        <v>x</v>
      </c>
      <c r="Y182" s="27">
        <f>IF('[1]Indicator Data'!AY183="No data","x",IF(('[1]Indicator Data'!AY183/'[1]Indicator Data'!CA183)&gt;1,1,IF('[1]Indicator Data'!AY183&gt;'[1]Indicator Data'!AY183,1,'[1]Indicator Data'!AY183/'[1]Indicator Data'!CA183)))</f>
        <v>0.97523744911804611</v>
      </c>
      <c r="Z182" s="22">
        <f t="shared" si="35"/>
        <v>10</v>
      </c>
      <c r="AA182" s="23">
        <f t="shared" si="36"/>
        <v>7.7</v>
      </c>
      <c r="AB182" s="22">
        <f>IF('[1]Indicator Data'!AS183="No data","x",ROUND(IF('[1]Indicator Data'!AS183&gt;AB$4,10,IF('[1]Indicator Data'!AS183&lt;AB$3,0,10-(AB$4-'[1]Indicator Data'!AS183)/(AB$4-AB$3)*10)),1))</f>
        <v>1.8</v>
      </c>
      <c r="AC182" s="22" t="str">
        <f>IF('[1]Indicator Data'!AT183="No data","x",ROUND(IF('[1]Indicator Data'!AT183&gt;AC$4,10,IF('[1]Indicator Data'!AT183&lt;AC$3,0,10-(AC$4-'[1]Indicator Data'!AT183)/(AC$4-AC$3)*10)),1))</f>
        <v>x</v>
      </c>
      <c r="AD182" s="23">
        <f t="shared" si="47"/>
        <v>1.8</v>
      </c>
      <c r="AE182" s="26">
        <f>('[1]Indicator Data'!BD183+'[1]Indicator Data'!BC183*0.5+'[1]Indicator Data'!BB183*0.25)/1000</f>
        <v>2.75</v>
      </c>
      <c r="AF182" s="29">
        <f>AE182*1000/'[1]Indicator Data'!CA183</f>
        <v>0.2332089552238806</v>
      </c>
      <c r="AG182" s="23">
        <f t="shared" si="37"/>
        <v>10</v>
      </c>
      <c r="AH182" s="22">
        <f>IF('[1]Indicator Data'!BH183="No data","x",ROUND(IF('[1]Indicator Data'!BH183&lt;$AH$3,10,IF('[1]Indicator Data'!BH183&gt;$AH$4,0,($AH$4-'[1]Indicator Data'!BH183)/($AH$4-$AH$3)*10)),1))</f>
        <v>8.4</v>
      </c>
      <c r="AI182" s="22">
        <f>IF('[1]Indicator Data'!BI183="No data","x",ROUND(IF('[1]Indicator Data'!BI183&gt;$AI$4,10,IF('[1]Indicator Data'!BI183&lt;$AI$3,0,10-($AI$4-'[1]Indicator Data'!BI183)/($AI$4-$AI$3)*10)),1))</f>
        <v>0</v>
      </c>
      <c r="AJ182" s="23">
        <f t="shared" si="38"/>
        <v>4.2</v>
      </c>
      <c r="AK182" s="28">
        <f t="shared" si="39"/>
        <v>7.2</v>
      </c>
      <c r="AL182" s="30">
        <f t="shared" si="40"/>
        <v>4.5</v>
      </c>
    </row>
    <row r="183" spans="1:38" s="19" customFormat="1" x14ac:dyDescent="0.3">
      <c r="A183" s="20" t="str">
        <f>'[1]Indicator Data'!A184</f>
        <v>Uganda</v>
      </c>
      <c r="B183" s="21">
        <f>ROUND(IF('[1]Indicator Data'!AL184="No data",IF((0.1022*LN('[1]Indicator Data'!BZ184)-0.1711)&gt;B$4,0,IF((0.1022*LN('[1]Indicator Data'!BZ184)-0.1711)&lt;B$3,10,(B$4-(0.1022*LN('[1]Indicator Data'!BZ184)-0.1711))/(B$4-B$3)*10)),IF('[1]Indicator Data'!AL184&gt;B$4,0,IF('[1]Indicator Data'!AL184&lt;B$3,10,(B$4-'[1]Indicator Data'!AL184)/(B$4-B$3)*10))),1)</f>
        <v>7.1</v>
      </c>
      <c r="C183" s="22">
        <f>IF('[1]Indicator Data'!AM184="No data","x",ROUND((IF(LOG('[1]Indicator Data'!AM184*1000)&gt;C$4,10,IF(LOG('[1]Indicator Data'!AM184*1000)&lt;C$3,0,10-(C$4-LOG('[1]Indicator Data'!AM184*1000))/(C$4-C$3)*10))),1))</f>
        <v>9</v>
      </c>
      <c r="D183" s="23">
        <f t="shared" si="41"/>
        <v>8.1999999999999993</v>
      </c>
      <c r="E183" s="22">
        <f>IF('[1]Indicator Data'!AZ184="No data","x",ROUND(IF('[1]Indicator Data'!AZ184&gt;E$4,10,IF('[1]Indicator Data'!AZ184&lt;E$3,0,10-(E$4-'[1]Indicator Data'!AZ184)/(E$4-E$3)*10)),1))</f>
        <v>7.1</v>
      </c>
      <c r="F183" s="22">
        <f>IF('[1]Indicator Data'!BA184="No data","x",ROUND(IF('[1]Indicator Data'!BA184&gt;F$4,10,IF('[1]Indicator Data'!BA184&lt;F$3,0,10-(F$4-'[1]Indicator Data'!BA184)/(F$4-F$3)*10)),1))</f>
        <v>4.4000000000000004</v>
      </c>
      <c r="G183" s="23">
        <f t="shared" si="42"/>
        <v>5.8</v>
      </c>
      <c r="H183" s="24">
        <f>SUM(IF('[1]Indicator Data'!AN184=0,0,'[1]Indicator Data'!AN184),SUM('[1]Indicator Data'!AO184:AP184))</f>
        <v>3013.531759</v>
      </c>
      <c r="I183" s="24">
        <f>H183/'[1]Indicator Data'!CA184*1000000</f>
        <v>65.882507138016223</v>
      </c>
      <c r="J183" s="22">
        <f t="shared" si="32"/>
        <v>1.3</v>
      </c>
      <c r="K183" s="22">
        <f>IF('[1]Indicator Data'!AQ184="No data","x",ROUND(IF('[1]Indicator Data'!AQ184&gt;K$4,10,IF('[1]Indicator Data'!AQ184&lt;K$3,0,10-(K$4-'[1]Indicator Data'!AQ184)/(K$4-K$3)*10)),1))</f>
        <v>4.0999999999999996</v>
      </c>
      <c r="L183" s="22">
        <f>IF('[1]Indicator Data'!AR184="No data","x",IF('[1]Indicator Data'!AR184=0,0,ROUND(IF('[1]Indicator Data'!AR184&gt;L$4,10,IF('[1]Indicator Data'!AR184&lt;L$3,0,10-(L$4-'[1]Indicator Data'!AR184)/(L$4-L$3)*10)),1)))</f>
        <v>0.9</v>
      </c>
      <c r="M183" s="23">
        <f t="shared" si="43"/>
        <v>2.1</v>
      </c>
      <c r="N183" s="25">
        <f t="shared" si="44"/>
        <v>6.1</v>
      </c>
      <c r="O183" s="26">
        <f>IF(AND('[1]Indicator Data'!BE184="No data",'[1]Indicator Data'!BF184="No data"),0,SUM('[1]Indicator Data'!BE184:BG184)/1000)</f>
        <v>1499.5809999999999</v>
      </c>
      <c r="P183" s="22">
        <f t="shared" si="33"/>
        <v>10</v>
      </c>
      <c r="Q183" s="27">
        <f>O183*1000/'[1]Indicator Data'!CA184</f>
        <v>3.2784176122078658E-2</v>
      </c>
      <c r="R183" s="22">
        <f t="shared" si="34"/>
        <v>7.5</v>
      </c>
      <c r="S183" s="28">
        <f t="shared" si="45"/>
        <v>8.8000000000000007</v>
      </c>
      <c r="T183" s="22">
        <f>IF('[1]Indicator Data'!AV184="No data","x",ROUND(IF('[1]Indicator Data'!AV184&gt;T$4,10,IF('[1]Indicator Data'!AV184&lt;T$3,0,10-(T$4-'[1]Indicator Data'!AV184)/(T$4-T$3)*10)),1))</f>
        <v>10</v>
      </c>
      <c r="U183" s="22">
        <f>IF('[1]Indicator Data'!AW184="No data","x",IF('[1]Indicator Data'!AW184=0,0,ROUND(IF('[1]Indicator Data'!AW184&gt;U$4,10,IF('[1]Indicator Data'!AW184&lt;U$3,0,10-(U$4-'[1]Indicator Data'!AW184)/(U$4-U$3)*10)),1)))</f>
        <v>8.6999999999999993</v>
      </c>
      <c r="V183" s="22">
        <f t="shared" si="46"/>
        <v>9.35</v>
      </c>
      <c r="W183" s="22">
        <f>IF('[1]Indicator Data'!AU184="No data","x",ROUND(IF('[1]Indicator Data'!AU184&gt;W$4,10,IF('[1]Indicator Data'!AU184&lt;W$3,0,10-(W$4-'[1]Indicator Data'!AU184)/(W$4-W$3)*10)),1))</f>
        <v>3.6</v>
      </c>
      <c r="X183" s="22">
        <f>IF('[1]Indicator Data'!AX184="No data","x",ROUND(IF('[1]Indicator Data'!AX184&gt;X$4,10,IF('[1]Indicator Data'!AX184&lt;X$3,0,10-(X$4-'[1]Indicator Data'!AX184)/(X$4-X$3)*10)),1))</f>
        <v>7.2</v>
      </c>
      <c r="Y183" s="27">
        <f>IF('[1]Indicator Data'!AY184="No data","x",IF(('[1]Indicator Data'!AY184/'[1]Indicator Data'!CA184)&gt;1,1,IF('[1]Indicator Data'!AY184&gt;'[1]Indicator Data'!AY184,1,'[1]Indicator Data'!AY184/'[1]Indicator Data'!CA184)))</f>
        <v>0.53868509652172014</v>
      </c>
      <c r="Z183" s="22">
        <f t="shared" si="35"/>
        <v>6</v>
      </c>
      <c r="AA183" s="23">
        <f t="shared" si="36"/>
        <v>6.5</v>
      </c>
      <c r="AB183" s="22">
        <f>IF('[1]Indicator Data'!AS184="No data","x",ROUND(IF('[1]Indicator Data'!AS184&gt;AB$4,10,IF('[1]Indicator Data'!AS184&lt;AB$3,0,10-(AB$4-'[1]Indicator Data'!AS184)/(AB$4-AB$3)*10)),1))</f>
        <v>3.5</v>
      </c>
      <c r="AC183" s="22">
        <f>IF('[1]Indicator Data'!AT184="No data","x",ROUND(IF('[1]Indicator Data'!AT184&gt;AC$4,10,IF('[1]Indicator Data'!AT184&lt;AC$3,0,10-(AC$4-'[1]Indicator Data'!AT184)/(AC$4-AC$3)*10)),1))</f>
        <v>2.2999999999999998</v>
      </c>
      <c r="AD183" s="23">
        <f t="shared" si="47"/>
        <v>2.9</v>
      </c>
      <c r="AE183" s="26">
        <f>('[1]Indicator Data'!BD184+'[1]Indicator Data'!BC184*0.5+'[1]Indicator Data'!BB184*0.25)/1000</f>
        <v>197.62225000000001</v>
      </c>
      <c r="AF183" s="29">
        <f>AE183*1000/'[1]Indicator Data'!CA184</f>
        <v>4.320461948798671E-3</v>
      </c>
      <c r="AG183" s="23">
        <f t="shared" si="37"/>
        <v>0.4</v>
      </c>
      <c r="AH183" s="22">
        <f>IF('[1]Indicator Data'!BH184="No data","x",ROUND(IF('[1]Indicator Data'!BH184&lt;$AH$3,10,IF('[1]Indicator Data'!BH184&gt;$AH$4,0,($AH$4-'[1]Indicator Data'!BH184)/($AH$4-$AH$3)*10)),1))</f>
        <v>7.3</v>
      </c>
      <c r="AI183" s="22">
        <f>IF('[1]Indicator Data'!BI184="No data","x",ROUND(IF('[1]Indicator Data'!BI184&gt;$AI$4,10,IF('[1]Indicator Data'!BI184&lt;$AI$3,0,10-($AI$4-'[1]Indicator Data'!BI184)/($AI$4-$AI$3)*10)),1))</f>
        <v>7.2</v>
      </c>
      <c r="AJ183" s="23">
        <f t="shared" si="38"/>
        <v>7.3</v>
      </c>
      <c r="AK183" s="28">
        <f t="shared" si="39"/>
        <v>4.8</v>
      </c>
      <c r="AL183" s="30">
        <f t="shared" si="40"/>
        <v>7.3</v>
      </c>
    </row>
    <row r="184" spans="1:38" s="19" customFormat="1" x14ac:dyDescent="0.3">
      <c r="A184" s="20" t="str">
        <f>'[1]Indicator Data'!A185</f>
        <v>Ukraine</v>
      </c>
      <c r="B184" s="21">
        <f>ROUND(IF('[1]Indicator Data'!AL185="No data",IF((0.1022*LN('[1]Indicator Data'!BZ185)-0.1711)&gt;B$4,0,IF((0.1022*LN('[1]Indicator Data'!BZ185)-0.1711)&lt;B$3,10,(B$4-(0.1022*LN('[1]Indicator Data'!BZ185)-0.1711))/(B$4-B$3)*10)),IF('[1]Indicator Data'!AL185&gt;B$4,0,IF('[1]Indicator Data'!AL185&lt;B$3,10,(B$4-'[1]Indicator Data'!AL185)/(B$4-B$3)*10))),1)</f>
        <v>2.4</v>
      </c>
      <c r="C184" s="22">
        <f>IF('[1]Indicator Data'!AM185="No data","x",ROUND((IF(LOG('[1]Indicator Data'!AM185*1000)&gt;C$4,10,IF(LOG('[1]Indicator Data'!AM185*1000)&lt;C$3,0,10-(C$4-LOG('[1]Indicator Data'!AM185*1000))/(C$4-C$3)*10))),1))</f>
        <v>0</v>
      </c>
      <c r="D184" s="23">
        <f t="shared" si="41"/>
        <v>1.3</v>
      </c>
      <c r="E184" s="22">
        <f>IF('[1]Indicator Data'!AZ185="No data","x",ROUND(IF('[1]Indicator Data'!AZ185&gt;E$4,10,IF('[1]Indicator Data'!AZ185&lt;E$3,0,10-(E$4-'[1]Indicator Data'!AZ185)/(E$4-E$3)*10)),1))</f>
        <v>3.1</v>
      </c>
      <c r="F184" s="22">
        <f>IF('[1]Indicator Data'!BA185="No data","x",ROUND(IF('[1]Indicator Data'!BA185&gt;F$4,10,IF('[1]Indicator Data'!BA185&lt;F$3,0,10-(F$4-'[1]Indicator Data'!BA185)/(F$4-F$3)*10)),1))</f>
        <v>0.4</v>
      </c>
      <c r="G184" s="23">
        <f t="shared" si="42"/>
        <v>1.8</v>
      </c>
      <c r="H184" s="24">
        <f>SUM(IF('[1]Indicator Data'!AN185=0,0,'[1]Indicator Data'!AN185),SUM('[1]Indicator Data'!AO185:AP185))</f>
        <v>1840.9891130000001</v>
      </c>
      <c r="I184" s="24">
        <f>H184/'[1]Indicator Data'!CA185*1000000</f>
        <v>42.095377920749968</v>
      </c>
      <c r="J184" s="22">
        <f t="shared" si="32"/>
        <v>0.8</v>
      </c>
      <c r="K184" s="22">
        <f>IF('[1]Indicator Data'!AQ185="No data","x",ROUND(IF('[1]Indicator Data'!AQ185&gt;K$4,10,IF('[1]Indicator Data'!AQ185&lt;K$3,0,10-(K$4-'[1]Indicator Data'!AQ185)/(K$4-K$3)*10)),1))</f>
        <v>0.5</v>
      </c>
      <c r="L184" s="22">
        <f>IF('[1]Indicator Data'!AR185="No data","x",IF('[1]Indicator Data'!AR185=0,0,ROUND(IF('[1]Indicator Data'!AR185&gt;L$4,10,IF('[1]Indicator Data'!AR185&lt;L$3,0,10-(L$4-'[1]Indicator Data'!AR185)/(L$4-L$3)*10)),1)))</f>
        <v>3.2</v>
      </c>
      <c r="M184" s="23">
        <f t="shared" si="43"/>
        <v>1.5</v>
      </c>
      <c r="N184" s="25">
        <f t="shared" si="44"/>
        <v>1.5</v>
      </c>
      <c r="O184" s="26">
        <f>IF(AND('[1]Indicator Data'!BE185="No data",'[1]Indicator Data'!BF185="No data"),0,SUM('[1]Indicator Data'!BE185:BG185)/1000)</f>
        <v>738.63800000000003</v>
      </c>
      <c r="P184" s="22">
        <f t="shared" si="33"/>
        <v>9.6</v>
      </c>
      <c r="Q184" s="27">
        <f>O184*1000/'[1]Indicator Data'!CA185</f>
        <v>1.6889424025956699E-2</v>
      </c>
      <c r="R184" s="22">
        <f t="shared" si="34"/>
        <v>6.4</v>
      </c>
      <c r="S184" s="28">
        <f t="shared" si="45"/>
        <v>8</v>
      </c>
      <c r="T184" s="22">
        <f>IF('[1]Indicator Data'!AV185="No data","x",ROUND(IF('[1]Indicator Data'!AV185&gt;T$4,10,IF('[1]Indicator Data'!AV185&lt;T$3,0,10-(T$4-'[1]Indicator Data'!AV185)/(T$4-T$3)*10)),1))</f>
        <v>2</v>
      </c>
      <c r="U184" s="22">
        <f>IF('[1]Indicator Data'!AW185="No data","x",IF('[1]Indicator Data'!AW185=0,0,ROUND(IF('[1]Indicator Data'!AW185&gt;U$4,10,IF('[1]Indicator Data'!AW185&lt;U$3,0,10-(U$4-'[1]Indicator Data'!AW185)/(U$4-U$3)*10)),1)))</f>
        <v>1.9</v>
      </c>
      <c r="V184" s="22">
        <f t="shared" si="46"/>
        <v>1.95</v>
      </c>
      <c r="W184" s="22">
        <f>IF('[1]Indicator Data'!AU185="No data","x",ROUND(IF('[1]Indicator Data'!AU185&gt;W$4,10,IF('[1]Indicator Data'!AU185&lt;W$3,0,10-(W$4-'[1]Indicator Data'!AU185)/(W$4-W$3)*10)),1))</f>
        <v>1.4</v>
      </c>
      <c r="X184" s="22" t="str">
        <f>IF('[1]Indicator Data'!AX185="No data","x",ROUND(IF('[1]Indicator Data'!AX185&gt;X$4,10,IF('[1]Indicator Data'!AX185&lt;X$3,0,10-(X$4-'[1]Indicator Data'!AX185)/(X$4-X$3)*10)),1))</f>
        <v>x</v>
      </c>
      <c r="Y184" s="27">
        <f>IF('[1]Indicator Data'!AY185="No data","x",IF(('[1]Indicator Data'!AY185/'[1]Indicator Data'!CA185)&gt;1,1,IF('[1]Indicator Data'!AY185&gt;'[1]Indicator Data'!AY185,1,'[1]Indicator Data'!AY185/'[1]Indicator Data'!CA185)))</f>
        <v>0</v>
      </c>
      <c r="Z184" s="22">
        <f t="shared" si="35"/>
        <v>0</v>
      </c>
      <c r="AA184" s="23">
        <f t="shared" si="36"/>
        <v>1.1000000000000001</v>
      </c>
      <c r="AB184" s="22">
        <f>IF('[1]Indicator Data'!AS185="No data","x",ROUND(IF('[1]Indicator Data'!AS185&gt;AB$4,10,IF('[1]Indicator Data'!AS185&lt;AB$3,0,10-(AB$4-'[1]Indicator Data'!AS185)/(AB$4-AB$3)*10)),1))</f>
        <v>0.6</v>
      </c>
      <c r="AC184" s="22" t="str">
        <f>IF('[1]Indicator Data'!AT185="No data","x",ROUND(IF('[1]Indicator Data'!AT185&gt;AC$4,10,IF('[1]Indicator Data'!AT185&lt;AC$3,0,10-(AC$4-'[1]Indicator Data'!AT185)/(AC$4-AC$3)*10)),1))</f>
        <v>x</v>
      </c>
      <c r="AD184" s="23">
        <f t="shared" si="47"/>
        <v>0.6</v>
      </c>
      <c r="AE184" s="26">
        <f>('[1]Indicator Data'!BD185+'[1]Indicator Data'!BC185*0.5+'[1]Indicator Data'!BB185*0.25)/1000</f>
        <v>30.184000000000001</v>
      </c>
      <c r="AF184" s="29">
        <f>AE184*1000/'[1]Indicator Data'!CA185</f>
        <v>6.9017620918430543E-4</v>
      </c>
      <c r="AG184" s="23">
        <f t="shared" si="37"/>
        <v>0.1</v>
      </c>
      <c r="AH184" s="22">
        <f>IF('[1]Indicator Data'!BH185="No data","x",ROUND(IF('[1]Indicator Data'!BH185&lt;$AH$3,10,IF('[1]Indicator Data'!BH185&gt;$AH$4,0,($AH$4-'[1]Indicator Data'!BH185)/($AH$4-$AH$3)*10)),1))</f>
        <v>3.3</v>
      </c>
      <c r="AI184" s="22">
        <f>IF('[1]Indicator Data'!BI185="No data","x",ROUND(IF('[1]Indicator Data'!BI185&gt;$AI$4,10,IF('[1]Indicator Data'!BI185&lt;$AI$3,0,10-($AI$4-'[1]Indicator Data'!BI185)/($AI$4-$AI$3)*10)),1))</f>
        <v>0</v>
      </c>
      <c r="AJ184" s="23">
        <f t="shared" si="38"/>
        <v>1.7</v>
      </c>
      <c r="AK184" s="28">
        <f t="shared" si="39"/>
        <v>0.9</v>
      </c>
      <c r="AL184" s="30">
        <f t="shared" si="40"/>
        <v>5.5</v>
      </c>
    </row>
    <row r="185" spans="1:38" s="19" customFormat="1" x14ac:dyDescent="0.3">
      <c r="A185" s="20" t="str">
        <f>'[1]Indicator Data'!A186</f>
        <v>United Arab Emirates</v>
      </c>
      <c r="B185" s="21">
        <f>ROUND(IF('[1]Indicator Data'!AL186="No data",IF((0.1022*LN('[1]Indicator Data'!BZ186)-0.1711)&gt;B$4,0,IF((0.1022*LN('[1]Indicator Data'!BZ186)-0.1711)&lt;B$3,10,(B$4-(0.1022*LN('[1]Indicator Data'!BZ186)-0.1711))/(B$4-B$3)*10)),IF('[1]Indicator Data'!AL186&gt;B$4,0,IF('[1]Indicator Data'!AL186&lt;B$3,10,(B$4-'[1]Indicator Data'!AL186)/(B$4-B$3)*10))),1)</f>
        <v>0.2</v>
      </c>
      <c r="C185" s="22" t="str">
        <f>IF('[1]Indicator Data'!AM186="No data","x",ROUND((IF(LOG('[1]Indicator Data'!AM186*1000)&gt;C$4,10,IF(LOG('[1]Indicator Data'!AM186*1000)&lt;C$3,0,10-(C$4-LOG('[1]Indicator Data'!AM186*1000))/(C$4-C$3)*10))),1))</f>
        <v>x</v>
      </c>
      <c r="D185" s="23">
        <f t="shared" si="41"/>
        <v>0.2</v>
      </c>
      <c r="E185" s="22">
        <f>IF('[1]Indicator Data'!AZ186="No data","x",ROUND(IF('[1]Indicator Data'!AZ186&gt;E$4,10,IF('[1]Indicator Data'!AZ186&lt;E$3,0,10-(E$4-'[1]Indicator Data'!AZ186)/(E$4-E$3)*10)),1))</f>
        <v>1.1000000000000001</v>
      </c>
      <c r="F185" s="22">
        <f>IF('[1]Indicator Data'!BA186="No data","x",ROUND(IF('[1]Indicator Data'!BA186&gt;F$4,10,IF('[1]Indicator Data'!BA186&lt;F$3,0,10-(F$4-'[1]Indicator Data'!BA186)/(F$4-F$3)*10)),1))</f>
        <v>0.3</v>
      </c>
      <c r="G185" s="23">
        <f t="shared" si="42"/>
        <v>0.7</v>
      </c>
      <c r="H185" s="24">
        <f>SUM(IF('[1]Indicator Data'!AN186=0,0,'[1]Indicator Data'!AN186),SUM('[1]Indicator Data'!AO186:AP186))</f>
        <v>-26.365372000000001</v>
      </c>
      <c r="I185" s="24">
        <f>H185/'[1]Indicator Data'!CA186*1000000</f>
        <v>-2.6657538623311492</v>
      </c>
      <c r="J185" s="22">
        <f t="shared" si="32"/>
        <v>0</v>
      </c>
      <c r="K185" s="22" t="str">
        <f>IF('[1]Indicator Data'!AQ186="No data","x",ROUND(IF('[1]Indicator Data'!AQ186&gt;K$4,10,IF('[1]Indicator Data'!AQ186&lt;K$3,0,10-(K$4-'[1]Indicator Data'!AQ186)/(K$4-K$3)*10)),1))</f>
        <v>x</v>
      </c>
      <c r="L185" s="22" t="str">
        <f>IF('[1]Indicator Data'!AR186="No data","x",IF('[1]Indicator Data'!AR186=0,0,ROUND(IF('[1]Indicator Data'!AR186&gt;L$4,10,IF('[1]Indicator Data'!AR186&lt;L$3,0,10-(L$4-'[1]Indicator Data'!AR186)/(L$4-L$3)*10)),1)))</f>
        <v>x</v>
      </c>
      <c r="M185" s="23">
        <f t="shared" si="43"/>
        <v>0</v>
      </c>
      <c r="N185" s="25">
        <f t="shared" si="44"/>
        <v>0.3</v>
      </c>
      <c r="O185" s="26">
        <f>IF(AND('[1]Indicator Data'!BE186="No data",'[1]Indicator Data'!BF186="No data"),0,SUM('[1]Indicator Data'!BE186:BG186)/1000)</f>
        <v>8.5589999999999993</v>
      </c>
      <c r="P185" s="22">
        <f t="shared" si="33"/>
        <v>3.1</v>
      </c>
      <c r="Q185" s="27">
        <f>O185*1000/'[1]Indicator Data'!CA186</f>
        <v>8.6538461538461541E-4</v>
      </c>
      <c r="R185" s="22">
        <f t="shared" si="34"/>
        <v>3.1</v>
      </c>
      <c r="S185" s="28">
        <f t="shared" si="45"/>
        <v>3.1</v>
      </c>
      <c r="T185" s="22" t="str">
        <f>IF('[1]Indicator Data'!AV186="No data","x",ROUND(IF('[1]Indicator Data'!AV186&gt;T$4,10,IF('[1]Indicator Data'!AV186&lt;T$3,0,10-(T$4-'[1]Indicator Data'!AV186)/(T$4-T$3)*10)),1))</f>
        <v>x</v>
      </c>
      <c r="U185" s="22" t="str">
        <f>IF('[1]Indicator Data'!AW186="No data","x",IF('[1]Indicator Data'!AW186=0,0,ROUND(IF('[1]Indicator Data'!AW186&gt;U$4,10,IF('[1]Indicator Data'!AW186&lt;U$3,0,10-(U$4-'[1]Indicator Data'!AW186)/(U$4-U$3)*10)),1)))</f>
        <v>x</v>
      </c>
      <c r="V185" s="22" t="str">
        <f t="shared" si="46"/>
        <v>x</v>
      </c>
      <c r="W185" s="22">
        <f>IF('[1]Indicator Data'!AU186="No data","x",ROUND(IF('[1]Indicator Data'!AU186&gt;W$4,10,IF('[1]Indicator Data'!AU186&lt;W$3,0,10-(W$4-'[1]Indicator Data'!AU186)/(W$4-W$3)*10)),1))</f>
        <v>0</v>
      </c>
      <c r="X185" s="22" t="str">
        <f>IF('[1]Indicator Data'!AX186="No data","x",ROUND(IF('[1]Indicator Data'!AX186&gt;X$4,10,IF('[1]Indicator Data'!AX186&lt;X$3,0,10-(X$4-'[1]Indicator Data'!AX186)/(X$4-X$3)*10)),1))</f>
        <v>x</v>
      </c>
      <c r="Y185" s="27">
        <f>IF('[1]Indicator Data'!AY186="No data","x",IF(('[1]Indicator Data'!AY186/'[1]Indicator Data'!CA186)&gt;1,1,IF('[1]Indicator Data'!AY186&gt;'[1]Indicator Data'!AY186,1,'[1]Indicator Data'!AY186/'[1]Indicator Data'!CA186)))</f>
        <v>5.560947989970072E-6</v>
      </c>
      <c r="Z185" s="22">
        <f t="shared" si="35"/>
        <v>0</v>
      </c>
      <c r="AA185" s="23">
        <f t="shared" si="36"/>
        <v>0</v>
      </c>
      <c r="AB185" s="22">
        <f>IF('[1]Indicator Data'!AS186="No data","x",ROUND(IF('[1]Indicator Data'!AS186&gt;AB$4,10,IF('[1]Indicator Data'!AS186&lt;AB$3,0,10-(AB$4-'[1]Indicator Data'!AS186)/(AB$4-AB$3)*10)),1))</f>
        <v>0.6</v>
      </c>
      <c r="AC185" s="22" t="str">
        <f>IF('[1]Indicator Data'!AT186="No data","x",ROUND(IF('[1]Indicator Data'!AT186&gt;AC$4,10,IF('[1]Indicator Data'!AT186&lt;AC$3,0,10-(AC$4-'[1]Indicator Data'!AT186)/(AC$4-AC$3)*10)),1))</f>
        <v>x</v>
      </c>
      <c r="AD185" s="23">
        <f t="shared" si="47"/>
        <v>0.6</v>
      </c>
      <c r="AE185" s="26">
        <f>('[1]Indicator Data'!BD186+'[1]Indicator Data'!BC186*0.5+'[1]Indicator Data'!BB186*0.25)/1000</f>
        <v>0</v>
      </c>
      <c r="AF185" s="29">
        <f>AE185*1000/'[1]Indicator Data'!CA186</f>
        <v>0</v>
      </c>
      <c r="AG185" s="23">
        <f t="shared" si="37"/>
        <v>0</v>
      </c>
      <c r="AH185" s="22">
        <f>IF('[1]Indicator Data'!BH186="No data","x",ROUND(IF('[1]Indicator Data'!BH186&lt;$AH$3,10,IF('[1]Indicator Data'!BH186&gt;$AH$4,0,($AH$4-'[1]Indicator Data'!BH186)/($AH$4-$AH$3)*10)),1))</f>
        <v>3.5</v>
      </c>
      <c r="AI185" s="22">
        <f>IF('[1]Indicator Data'!BI186="No data","x",ROUND(IF('[1]Indicator Data'!BI186&gt;$AI$4,10,IF('[1]Indicator Data'!BI186&lt;$AI$3,0,10-($AI$4-'[1]Indicator Data'!BI186)/($AI$4-$AI$3)*10)),1))</f>
        <v>0</v>
      </c>
      <c r="AJ185" s="23">
        <f t="shared" si="38"/>
        <v>1.8</v>
      </c>
      <c r="AK185" s="28">
        <f t="shared" si="39"/>
        <v>0.6</v>
      </c>
      <c r="AL185" s="30">
        <f t="shared" si="40"/>
        <v>1.9</v>
      </c>
    </row>
    <row r="186" spans="1:38" s="19" customFormat="1" x14ac:dyDescent="0.3">
      <c r="A186" s="20" t="str">
        <f>'[1]Indicator Data'!A187</f>
        <v>United Kingdom</v>
      </c>
      <c r="B186" s="21">
        <f>ROUND(IF('[1]Indicator Data'!AL187="No data",IF((0.1022*LN('[1]Indicator Data'!BZ187)-0.1711)&gt;B$4,0,IF((0.1022*LN('[1]Indicator Data'!BZ187)-0.1711)&lt;B$3,10,(B$4-(0.1022*LN('[1]Indicator Data'!BZ187)-0.1711))/(B$4-B$3)*10)),IF('[1]Indicator Data'!AL187&gt;B$4,0,IF('[1]Indicator Data'!AL187&lt;B$3,10,(B$4-'[1]Indicator Data'!AL187)/(B$4-B$3)*10))),1)</f>
        <v>0</v>
      </c>
      <c r="C186" s="22" t="str">
        <f>IF('[1]Indicator Data'!AM187="No data","x",ROUND((IF(LOG('[1]Indicator Data'!AM187*1000)&gt;C$4,10,IF(LOG('[1]Indicator Data'!AM187*1000)&lt;C$3,0,10-(C$4-LOG('[1]Indicator Data'!AM187*1000))/(C$4-C$3)*10))),1))</f>
        <v>x</v>
      </c>
      <c r="D186" s="23">
        <f t="shared" si="41"/>
        <v>0</v>
      </c>
      <c r="E186" s="22">
        <f>IF('[1]Indicator Data'!AZ187="No data","x",ROUND(IF('[1]Indicator Data'!AZ187&gt;E$4,10,IF('[1]Indicator Data'!AZ187&lt;E$3,0,10-(E$4-'[1]Indicator Data'!AZ187)/(E$4-E$3)*10)),1))</f>
        <v>1.6</v>
      </c>
      <c r="F186" s="22">
        <f>IF('[1]Indicator Data'!BA187="No data","x",ROUND(IF('[1]Indicator Data'!BA187&gt;F$4,10,IF('[1]Indicator Data'!BA187&lt;F$3,0,10-(F$4-'[1]Indicator Data'!BA187)/(F$4-F$3)*10)),1))</f>
        <v>2.5</v>
      </c>
      <c r="G186" s="23">
        <f t="shared" si="42"/>
        <v>2.1</v>
      </c>
      <c r="H186" s="24">
        <f>SUM(IF('[1]Indicator Data'!AN187=0,0,'[1]Indicator Data'!AN187),SUM('[1]Indicator Data'!AO187:AP187))</f>
        <v>-0.22328300000000001</v>
      </c>
      <c r="I186" s="24">
        <f>H186/'[1]Indicator Data'!CA187*1000000</f>
        <v>-3.289087394214572E-3</v>
      </c>
      <c r="J186" s="22">
        <f t="shared" si="32"/>
        <v>0</v>
      </c>
      <c r="K186" s="22" t="str">
        <f>IF('[1]Indicator Data'!AQ187="No data","x",ROUND(IF('[1]Indicator Data'!AQ187&gt;K$4,10,IF('[1]Indicator Data'!AQ187&lt;K$3,0,10-(K$4-'[1]Indicator Data'!AQ187)/(K$4-K$3)*10)),1))</f>
        <v>x</v>
      </c>
      <c r="L186" s="22">
        <f>IF('[1]Indicator Data'!AR187="No data","x",IF('[1]Indicator Data'!AR187=0,0,ROUND(IF('[1]Indicator Data'!AR187&gt;L$4,10,IF('[1]Indicator Data'!AR187&lt;L$3,0,10-(L$4-'[1]Indicator Data'!AR187)/(L$4-L$3)*10)),1)))</f>
        <v>0</v>
      </c>
      <c r="M186" s="23">
        <f t="shared" si="43"/>
        <v>0</v>
      </c>
      <c r="N186" s="25">
        <f t="shared" si="44"/>
        <v>0.5</v>
      </c>
      <c r="O186" s="26">
        <f>IF(AND('[1]Indicator Data'!BE187="No data",'[1]Indicator Data'!BF187="No data"),0,SUM('[1]Indicator Data'!BE187:BG187)/1000)</f>
        <v>209.59399999999999</v>
      </c>
      <c r="P186" s="22">
        <f t="shared" si="33"/>
        <v>7.7</v>
      </c>
      <c r="Q186" s="27">
        <f>O186*1000/'[1]Indicator Data'!CA187</f>
        <v>3.0874405275054927E-3</v>
      </c>
      <c r="R186" s="22">
        <f t="shared" si="34"/>
        <v>4.2</v>
      </c>
      <c r="S186" s="28">
        <f t="shared" si="45"/>
        <v>6</v>
      </c>
      <c r="T186" s="22" t="str">
        <f>IF('[1]Indicator Data'!AV187="No data","x",ROUND(IF('[1]Indicator Data'!AV187&gt;T$4,10,IF('[1]Indicator Data'!AV187&lt;T$3,0,10-(T$4-'[1]Indicator Data'!AV187)/(T$4-T$3)*10)),1))</f>
        <v>x</v>
      </c>
      <c r="U186" s="22" t="str">
        <f>IF('[1]Indicator Data'!AW187="No data","x",IF('[1]Indicator Data'!AW187=0,0,ROUND(IF('[1]Indicator Data'!AW187&gt;U$4,10,IF('[1]Indicator Data'!AW187&lt;U$3,0,10-(U$4-'[1]Indicator Data'!AW187)/(U$4-U$3)*10)),1)))</f>
        <v>x</v>
      </c>
      <c r="V186" s="22" t="str">
        <f t="shared" si="46"/>
        <v>x</v>
      </c>
      <c r="W186" s="22">
        <f>IF('[1]Indicator Data'!AU187="No data","x",ROUND(IF('[1]Indicator Data'!AU187&gt;W$4,10,IF('[1]Indicator Data'!AU187&lt;W$3,0,10-(W$4-'[1]Indicator Data'!AU187)/(W$4-W$3)*10)),1))</f>
        <v>0.1</v>
      </c>
      <c r="X186" s="22" t="str">
        <f>IF('[1]Indicator Data'!AX187="No data","x",ROUND(IF('[1]Indicator Data'!AX187&gt;X$4,10,IF('[1]Indicator Data'!AX187&lt;X$3,0,10-(X$4-'[1]Indicator Data'!AX187)/(X$4-X$3)*10)),1))</f>
        <v>x</v>
      </c>
      <c r="Y186" s="27">
        <f>IF('[1]Indicator Data'!AY187="No data","x",IF(('[1]Indicator Data'!AY187/'[1]Indicator Data'!CA187)&gt;1,1,IF('[1]Indicator Data'!AY187&gt;'[1]Indicator Data'!AY187,1,'[1]Indicator Data'!AY187/'[1]Indicator Data'!CA187)))</f>
        <v>7.3652884326495342E-8</v>
      </c>
      <c r="Z186" s="22">
        <f t="shared" si="35"/>
        <v>0</v>
      </c>
      <c r="AA186" s="23">
        <f t="shared" si="36"/>
        <v>0.1</v>
      </c>
      <c r="AB186" s="22">
        <f>IF('[1]Indicator Data'!AS187="No data","x",ROUND(IF('[1]Indicator Data'!AS187&gt;AB$4,10,IF('[1]Indicator Data'!AS187&lt;AB$3,0,10-(AB$4-'[1]Indicator Data'!AS187)/(AB$4-AB$3)*10)),1))</f>
        <v>0.3</v>
      </c>
      <c r="AC186" s="22" t="str">
        <f>IF('[1]Indicator Data'!AT187="No data","x",ROUND(IF('[1]Indicator Data'!AT187&gt;AC$4,10,IF('[1]Indicator Data'!AT187&lt;AC$3,0,10-(AC$4-'[1]Indicator Data'!AT187)/(AC$4-AC$3)*10)),1))</f>
        <v>x</v>
      </c>
      <c r="AD186" s="23">
        <f t="shared" si="47"/>
        <v>0.3</v>
      </c>
      <c r="AE186" s="26">
        <f>('[1]Indicator Data'!BD187+'[1]Indicator Data'!BC187*0.5+'[1]Indicator Data'!BB187*0.25)/1000</f>
        <v>0.26500000000000001</v>
      </c>
      <c r="AF186" s="29">
        <f>AE186*1000/'[1]Indicator Data'!CA187</f>
        <v>3.9036028693042529E-6</v>
      </c>
      <c r="AG186" s="23">
        <f t="shared" si="37"/>
        <v>0</v>
      </c>
      <c r="AH186" s="22">
        <f>IF('[1]Indicator Data'!BH187="No data","x",ROUND(IF('[1]Indicator Data'!BH187&lt;$AH$3,10,IF('[1]Indicator Data'!BH187&gt;$AH$4,0,($AH$4-'[1]Indicator Data'!BH187)/($AH$4-$AH$3)*10)),1))</f>
        <v>2.2999999999999998</v>
      </c>
      <c r="AI186" s="22">
        <f>IF('[1]Indicator Data'!BI187="No data","x",ROUND(IF('[1]Indicator Data'!BI187&gt;$AI$4,10,IF('[1]Indicator Data'!BI187&lt;$AI$3,0,10-($AI$4-'[1]Indicator Data'!BI187)/($AI$4-$AI$3)*10)),1))</f>
        <v>0</v>
      </c>
      <c r="AJ186" s="23">
        <f t="shared" si="38"/>
        <v>1.2</v>
      </c>
      <c r="AK186" s="28">
        <f t="shared" si="39"/>
        <v>0.4</v>
      </c>
      <c r="AL186" s="30">
        <f t="shared" si="40"/>
        <v>3.7</v>
      </c>
    </row>
    <row r="187" spans="1:38" s="19" customFormat="1" x14ac:dyDescent="0.3">
      <c r="A187" s="20" t="str">
        <f>'[1]Indicator Data'!A188</f>
        <v>United States of America</v>
      </c>
      <c r="B187" s="21">
        <f>ROUND(IF('[1]Indicator Data'!AL188="No data",IF((0.1022*LN('[1]Indicator Data'!BZ188)-0.1711)&gt;B$4,0,IF((0.1022*LN('[1]Indicator Data'!BZ188)-0.1711)&lt;B$3,10,(B$4-(0.1022*LN('[1]Indicator Data'!BZ188)-0.1711))/(B$4-B$3)*10)),IF('[1]Indicator Data'!AL188&gt;B$4,0,IF('[1]Indicator Data'!AL188&lt;B$3,10,(B$4-'[1]Indicator Data'!AL188)/(B$4-B$3)*10))),1)</f>
        <v>0</v>
      </c>
      <c r="C187" s="22" t="str">
        <f>IF('[1]Indicator Data'!AM188="No data","x",ROUND((IF(LOG('[1]Indicator Data'!AM188*1000)&gt;C$4,10,IF(LOG('[1]Indicator Data'!AM188*1000)&lt;C$3,0,10-(C$4-LOG('[1]Indicator Data'!AM188*1000))/(C$4-C$3)*10))),1))</f>
        <v>x</v>
      </c>
      <c r="D187" s="23">
        <f t="shared" si="41"/>
        <v>0</v>
      </c>
      <c r="E187" s="22">
        <f>IF('[1]Indicator Data'!AZ188="No data","x",ROUND(IF('[1]Indicator Data'!AZ188&gt;E$4,10,IF('[1]Indicator Data'!AZ188&lt;E$3,0,10-(E$4-'[1]Indicator Data'!AZ188)/(E$4-E$3)*10)),1))</f>
        <v>2.7</v>
      </c>
      <c r="F187" s="22">
        <f>IF('[1]Indicator Data'!BA188="No data","x",ROUND(IF('[1]Indicator Data'!BA188&gt;F$4,10,IF('[1]Indicator Data'!BA188&lt;F$3,0,10-(F$4-'[1]Indicator Data'!BA188)/(F$4-F$3)*10)),1))</f>
        <v>4.0999999999999996</v>
      </c>
      <c r="G187" s="23">
        <f t="shared" si="42"/>
        <v>3.4</v>
      </c>
      <c r="H187" s="24">
        <f>SUM(IF('[1]Indicator Data'!AN188=0,0,'[1]Indicator Data'!AN188),SUM('[1]Indicator Data'!AO188:AP188))</f>
        <v>-8.8460710000000002</v>
      </c>
      <c r="I187" s="24">
        <f>H187/'[1]Indicator Data'!CA188*1000000</f>
        <v>-2.6725076310341413E-2</v>
      </c>
      <c r="J187" s="22">
        <f t="shared" si="32"/>
        <v>0</v>
      </c>
      <c r="K187" s="22" t="str">
        <f>IF('[1]Indicator Data'!AQ188="No data","x",ROUND(IF('[1]Indicator Data'!AQ188&gt;K$4,10,IF('[1]Indicator Data'!AQ188&lt;K$3,0,10-(K$4-'[1]Indicator Data'!AQ188)/(K$4-K$3)*10)),1))</f>
        <v>x</v>
      </c>
      <c r="L187" s="22">
        <f>IF('[1]Indicator Data'!AR188="No data","x",IF('[1]Indicator Data'!AR188=0,0,ROUND(IF('[1]Indicator Data'!AR188&gt;L$4,10,IF('[1]Indicator Data'!AR188&lt;L$3,0,10-(L$4-'[1]Indicator Data'!AR188)/(L$4-L$3)*10)),1)))</f>
        <v>0</v>
      </c>
      <c r="M187" s="23">
        <f t="shared" si="43"/>
        <v>0</v>
      </c>
      <c r="N187" s="25">
        <f t="shared" si="44"/>
        <v>0.9</v>
      </c>
      <c r="O187" s="26">
        <f>IF(AND('[1]Indicator Data'!BE188="No data",'[1]Indicator Data'!BF188="No data"),0,SUM('[1]Indicator Data'!BE188:BG188)/1000)</f>
        <v>1338.877</v>
      </c>
      <c r="P187" s="22">
        <f t="shared" si="33"/>
        <v>10</v>
      </c>
      <c r="Q187" s="27">
        <f>O187*1000/'[1]Indicator Data'!CA188</f>
        <v>4.0449132722494511E-3</v>
      </c>
      <c r="R187" s="22">
        <f t="shared" si="34"/>
        <v>4.5</v>
      </c>
      <c r="S187" s="28">
        <f t="shared" si="45"/>
        <v>7.3</v>
      </c>
      <c r="T187" s="22">
        <f>IF('[1]Indicator Data'!AV188="No data","x",ROUND(IF('[1]Indicator Data'!AV188&gt;T$4,10,IF('[1]Indicator Data'!AV188&lt;T$3,0,10-(T$4-'[1]Indicator Data'!AV188)/(T$4-T$3)*10)),1))</f>
        <v>0.8</v>
      </c>
      <c r="U187" s="22">
        <f>IF('[1]Indicator Data'!AW188="No data","x",IF('[1]Indicator Data'!AW188=0,0,ROUND(IF('[1]Indicator Data'!AW188&gt;U$4,10,IF('[1]Indicator Data'!AW188&lt;U$3,0,10-(U$4-'[1]Indicator Data'!AW188)/(U$4-U$3)*10)),1)))</f>
        <v>0.7</v>
      </c>
      <c r="V187" s="22">
        <f t="shared" si="46"/>
        <v>0.75</v>
      </c>
      <c r="W187" s="22">
        <f>IF('[1]Indicator Data'!AU188="No data","x",ROUND(IF('[1]Indicator Data'!AU188&gt;W$4,10,IF('[1]Indicator Data'!AU188&lt;W$3,0,10-(W$4-'[1]Indicator Data'!AU188)/(W$4-W$3)*10)),1))</f>
        <v>0.1</v>
      </c>
      <c r="X187" s="22" t="str">
        <f>IF('[1]Indicator Data'!AX188="No data","x",ROUND(IF('[1]Indicator Data'!AX188&gt;X$4,10,IF('[1]Indicator Data'!AX188&lt;X$3,0,10-(X$4-'[1]Indicator Data'!AX188)/(X$4-X$3)*10)),1))</f>
        <v>x</v>
      </c>
      <c r="Y187" s="27">
        <f>IF('[1]Indicator Data'!AY188="No data","x",IF(('[1]Indicator Data'!AY188/'[1]Indicator Data'!CA188)&gt;1,1,IF('[1]Indicator Data'!AY188&gt;'[1]Indicator Data'!AY188,1,'[1]Indicator Data'!AY188/'[1]Indicator Data'!CA188)))</f>
        <v>3.498461448859652E-6</v>
      </c>
      <c r="Z187" s="22">
        <f t="shared" si="35"/>
        <v>0</v>
      </c>
      <c r="AA187" s="23">
        <f t="shared" si="36"/>
        <v>0.3</v>
      </c>
      <c r="AB187" s="22">
        <f>IF('[1]Indicator Data'!AS188="No data","x",ROUND(IF('[1]Indicator Data'!AS188&gt;AB$4,10,IF('[1]Indicator Data'!AS188&lt;AB$3,0,10-(AB$4-'[1]Indicator Data'!AS188)/(AB$4-AB$3)*10)),1))</f>
        <v>0.5</v>
      </c>
      <c r="AC187" s="22">
        <f>IF('[1]Indicator Data'!AT188="No data","x",ROUND(IF('[1]Indicator Data'!AT188&gt;AC$4,10,IF('[1]Indicator Data'!AT188&lt;AC$3,0,10-(AC$4-'[1]Indicator Data'!AT188)/(AC$4-AC$3)*10)),1))</f>
        <v>0.1</v>
      </c>
      <c r="AD187" s="23">
        <f t="shared" si="47"/>
        <v>0.3</v>
      </c>
      <c r="AE187" s="26">
        <f>('[1]Indicator Data'!BD188+'[1]Indicator Data'!BC188*0.5+'[1]Indicator Data'!BB188*0.25)/1000</f>
        <v>27.735749999999999</v>
      </c>
      <c r="AF187" s="29">
        <f>AE187*1000/'[1]Indicator Data'!CA188</f>
        <v>8.3793136554584713E-5</v>
      </c>
      <c r="AG187" s="23">
        <f t="shared" si="37"/>
        <v>0</v>
      </c>
      <c r="AH187" s="22">
        <f>IF('[1]Indicator Data'!BH188="No data","x",ROUND(IF('[1]Indicator Data'!BH188&lt;$AH$3,10,IF('[1]Indicator Data'!BH188&gt;$AH$4,0,($AH$4-'[1]Indicator Data'!BH188)/($AH$4-$AH$3)*10)),1))</f>
        <v>0.1</v>
      </c>
      <c r="AI187" s="22">
        <f>IF('[1]Indicator Data'!BI188="No data","x",ROUND(IF('[1]Indicator Data'!BI188&gt;$AI$4,10,IF('[1]Indicator Data'!BI188&lt;$AI$3,0,10-($AI$4-'[1]Indicator Data'!BI188)/($AI$4-$AI$3)*10)),1))</f>
        <v>0</v>
      </c>
      <c r="AJ187" s="23">
        <f t="shared" si="38"/>
        <v>0.1</v>
      </c>
      <c r="AK187" s="28">
        <f t="shared" si="39"/>
        <v>0.2</v>
      </c>
      <c r="AL187" s="30">
        <f t="shared" si="40"/>
        <v>4.7</v>
      </c>
    </row>
    <row r="188" spans="1:38" s="19" customFormat="1" x14ac:dyDescent="0.3">
      <c r="A188" s="20" t="str">
        <f>'[1]Indicator Data'!A189</f>
        <v>Uruguay</v>
      </c>
      <c r="B188" s="21">
        <f>ROUND(IF('[1]Indicator Data'!AL189="No data",IF((0.1022*LN('[1]Indicator Data'!BZ189)-0.1711)&gt;B$4,0,IF((0.1022*LN('[1]Indicator Data'!BZ189)-0.1711)&lt;B$3,10,(B$4-(0.1022*LN('[1]Indicator Data'!BZ189)-0.1711))/(B$4-B$3)*10)),IF('[1]Indicator Data'!AL189&gt;B$4,0,IF('[1]Indicator Data'!AL189&lt;B$3,10,(B$4-'[1]Indicator Data'!AL189)/(B$4-B$3)*10))),1)</f>
        <v>1.7</v>
      </c>
      <c r="C188" s="22" t="str">
        <f>IF('[1]Indicator Data'!AM189="No data","x",ROUND((IF(LOG('[1]Indicator Data'!AM189*1000)&gt;C$4,10,IF(LOG('[1]Indicator Data'!AM189*1000)&lt;C$3,0,10-(C$4-LOG('[1]Indicator Data'!AM189*1000))/(C$4-C$3)*10))),1))</f>
        <v>x</v>
      </c>
      <c r="D188" s="23">
        <f t="shared" si="41"/>
        <v>1.7</v>
      </c>
      <c r="E188" s="22">
        <f>IF('[1]Indicator Data'!AZ189="No data","x",ROUND(IF('[1]Indicator Data'!AZ189&gt;E$4,10,IF('[1]Indicator Data'!AZ189&lt;E$3,0,10-(E$4-'[1]Indicator Data'!AZ189)/(E$4-E$3)*10)),1))</f>
        <v>3.8</v>
      </c>
      <c r="F188" s="22">
        <f>IF('[1]Indicator Data'!BA189="No data","x",ROUND(IF('[1]Indicator Data'!BA189&gt;F$4,10,IF('[1]Indicator Data'!BA189&lt;F$3,0,10-(F$4-'[1]Indicator Data'!BA189)/(F$4-F$3)*10)),1))</f>
        <v>3.7</v>
      </c>
      <c r="G188" s="23">
        <f t="shared" si="42"/>
        <v>3.8</v>
      </c>
      <c r="H188" s="24">
        <f>SUM(IF('[1]Indicator Data'!AN189=0,0,'[1]Indicator Data'!AN189),SUM('[1]Indicator Data'!AO189:AP189))</f>
        <v>3.8818640000000002</v>
      </c>
      <c r="I188" s="24">
        <f>H188/'[1]Indicator Data'!CA189*1000000</f>
        <v>1.1174925375540452</v>
      </c>
      <c r="J188" s="22">
        <f t="shared" si="32"/>
        <v>0</v>
      </c>
      <c r="K188" s="22">
        <f>IF('[1]Indicator Data'!AQ189="No data","x",ROUND(IF('[1]Indicator Data'!AQ189&gt;K$4,10,IF('[1]Indicator Data'!AQ189&lt;K$3,0,10-(K$4-'[1]Indicator Data'!AQ189)/(K$4-K$3)*10)),1))</f>
        <v>0</v>
      </c>
      <c r="L188" s="22">
        <f>IF('[1]Indicator Data'!AR189="No data","x",IF('[1]Indicator Data'!AR189=0,0,ROUND(IF('[1]Indicator Data'!AR189&gt;L$4,10,IF('[1]Indicator Data'!AR189&lt;L$3,0,10-(L$4-'[1]Indicator Data'!AR189)/(L$4-L$3)*10)),1)))</f>
        <v>0.1</v>
      </c>
      <c r="M188" s="23">
        <f t="shared" si="43"/>
        <v>0</v>
      </c>
      <c r="N188" s="25">
        <f t="shared" si="44"/>
        <v>1.8</v>
      </c>
      <c r="O188" s="26">
        <f>IF(AND('[1]Indicator Data'!BE189="No data",'[1]Indicator Data'!BF189="No data"),0,SUM('[1]Indicator Data'!BE189:BG189)/1000)</f>
        <v>25.417999999999999</v>
      </c>
      <c r="P188" s="22">
        <f t="shared" si="33"/>
        <v>4.7</v>
      </c>
      <c r="Q188" s="27">
        <f>O188*1000/'[1]Indicator Data'!CA189</f>
        <v>7.3172128955441805E-3</v>
      </c>
      <c r="R188" s="22">
        <f t="shared" si="34"/>
        <v>5.2</v>
      </c>
      <c r="S188" s="28">
        <f t="shared" si="45"/>
        <v>5</v>
      </c>
      <c r="T188" s="22" t="str">
        <f>IF('[1]Indicator Data'!AV189="No data","x",ROUND(IF('[1]Indicator Data'!AV189&gt;T$4,10,IF('[1]Indicator Data'!AV189&lt;T$3,0,10-(T$4-'[1]Indicator Data'!AV189)/(T$4-T$3)*10)),1))</f>
        <v>x</v>
      </c>
      <c r="U188" s="22" t="str">
        <f>IF('[1]Indicator Data'!AW189="No data","x",IF('[1]Indicator Data'!AW189=0,0,ROUND(IF('[1]Indicator Data'!AW189&gt;U$4,10,IF('[1]Indicator Data'!AW189&lt;U$3,0,10-(U$4-'[1]Indicator Data'!AW189)/(U$4-U$3)*10)),1)))</f>
        <v>x</v>
      </c>
      <c r="V188" s="22" t="str">
        <f t="shared" si="46"/>
        <v>x</v>
      </c>
      <c r="W188" s="22">
        <f>IF('[1]Indicator Data'!AU189="No data","x",ROUND(IF('[1]Indicator Data'!AU189&gt;W$4,10,IF('[1]Indicator Data'!AU189&lt;W$3,0,10-(W$4-'[1]Indicator Data'!AU189)/(W$4-W$3)*10)),1))</f>
        <v>0.6</v>
      </c>
      <c r="X188" s="22" t="str">
        <f>IF('[1]Indicator Data'!AX189="No data","x",ROUND(IF('[1]Indicator Data'!AX189&gt;X$4,10,IF('[1]Indicator Data'!AX189&lt;X$3,0,10-(X$4-'[1]Indicator Data'!AX189)/(X$4-X$3)*10)),1))</f>
        <v>x</v>
      </c>
      <c r="Y188" s="27">
        <f>IF('[1]Indicator Data'!AY189="No data","x",IF(('[1]Indicator Data'!AY189/'[1]Indicator Data'!CA189)&gt;1,1,IF('[1]Indicator Data'!AY189&gt;'[1]Indicator Data'!AY189,1,'[1]Indicator Data'!AY189/'[1]Indicator Data'!CA189)))</f>
        <v>3.7423781431298429E-6</v>
      </c>
      <c r="Z188" s="22">
        <f t="shared" si="35"/>
        <v>0</v>
      </c>
      <c r="AA188" s="23">
        <f t="shared" si="36"/>
        <v>0.3</v>
      </c>
      <c r="AB188" s="22">
        <f>IF('[1]Indicator Data'!AS189="No data","x",ROUND(IF('[1]Indicator Data'!AS189&gt;AB$4,10,IF('[1]Indicator Data'!AS189&lt;AB$3,0,10-(AB$4-'[1]Indicator Data'!AS189)/(AB$4-AB$3)*10)),1))</f>
        <v>0.5</v>
      </c>
      <c r="AC188" s="22">
        <f>IF('[1]Indicator Data'!AT189="No data","x",ROUND(IF('[1]Indicator Data'!AT189&gt;AC$4,10,IF('[1]Indicator Data'!AT189&lt;AC$3,0,10-(AC$4-'[1]Indicator Data'!AT189)/(AC$4-AC$3)*10)),1))</f>
        <v>0.9</v>
      </c>
      <c r="AD188" s="23">
        <f t="shared" si="47"/>
        <v>0.7</v>
      </c>
      <c r="AE188" s="26">
        <f>('[1]Indicator Data'!BD189+'[1]Indicator Data'!BC189*0.5+'[1]Indicator Data'!BB189*0.25)/1000</f>
        <v>3.6357499999999998</v>
      </c>
      <c r="AF188" s="29">
        <f>AE188*1000/'[1]Indicator Data'!CA189</f>
        <v>1.0466424102987943E-3</v>
      </c>
      <c r="AG188" s="23">
        <f t="shared" si="37"/>
        <v>0.1</v>
      </c>
      <c r="AH188" s="22">
        <f>IF('[1]Indicator Data'!BH189="No data","x",ROUND(IF('[1]Indicator Data'!BH189&lt;$AH$3,10,IF('[1]Indicator Data'!BH189&gt;$AH$4,0,($AH$4-'[1]Indicator Data'!BH189)/($AH$4-$AH$3)*10)),1))</f>
        <v>2.2999999999999998</v>
      </c>
      <c r="AI188" s="22">
        <f>IF('[1]Indicator Data'!BI189="No data","x",ROUND(IF('[1]Indicator Data'!BI189&gt;$AI$4,10,IF('[1]Indicator Data'!BI189&lt;$AI$3,0,10-($AI$4-'[1]Indicator Data'!BI189)/($AI$4-$AI$3)*10)),1))</f>
        <v>0</v>
      </c>
      <c r="AJ188" s="23">
        <f t="shared" si="38"/>
        <v>1.2</v>
      </c>
      <c r="AK188" s="28">
        <f t="shared" si="39"/>
        <v>0.6</v>
      </c>
      <c r="AL188" s="30">
        <f t="shared" si="40"/>
        <v>3.1</v>
      </c>
    </row>
    <row r="189" spans="1:38" s="19" customFormat="1" x14ac:dyDescent="0.3">
      <c r="A189" s="20" t="str">
        <f>'[1]Indicator Data'!A190</f>
        <v>Uzbekistan</v>
      </c>
      <c r="B189" s="21">
        <f>ROUND(IF('[1]Indicator Data'!AL190="No data",IF((0.1022*LN('[1]Indicator Data'!BZ190)-0.1711)&gt;B$4,0,IF((0.1022*LN('[1]Indicator Data'!BZ190)-0.1711)&lt;B$3,10,(B$4-(0.1022*LN('[1]Indicator Data'!BZ190)-0.1711))/(B$4-B$3)*10)),IF('[1]Indicator Data'!AL190&gt;B$4,0,IF('[1]Indicator Data'!AL190&lt;B$3,10,(B$4-'[1]Indicator Data'!AL190)/(B$4-B$3)*10))),1)</f>
        <v>3.6</v>
      </c>
      <c r="C189" s="22" t="str">
        <f>IF('[1]Indicator Data'!AM190="No data","x",ROUND((IF(LOG('[1]Indicator Data'!AM190*1000)&gt;C$4,10,IF(LOG('[1]Indicator Data'!AM190*1000)&lt;C$3,0,10-(C$4-LOG('[1]Indicator Data'!AM190*1000))/(C$4-C$3)*10))),1))</f>
        <v>x</v>
      </c>
      <c r="D189" s="23">
        <f t="shared" si="41"/>
        <v>3.6</v>
      </c>
      <c r="E189" s="22">
        <f>IF('[1]Indicator Data'!AZ190="No data","x",ROUND(IF('[1]Indicator Data'!AZ190&gt;E$4,10,IF('[1]Indicator Data'!AZ190&lt;E$3,0,10-(E$4-'[1]Indicator Data'!AZ190)/(E$4-E$3)*10)),1))</f>
        <v>3.8</v>
      </c>
      <c r="F189" s="22" t="str">
        <f>IF('[1]Indicator Data'!BA190="No data","x",ROUND(IF('[1]Indicator Data'!BA190&gt;F$4,10,IF('[1]Indicator Data'!BA190&lt;F$3,0,10-(F$4-'[1]Indicator Data'!BA190)/(F$4-F$3)*10)),1))</f>
        <v>x</v>
      </c>
      <c r="G189" s="23">
        <f t="shared" si="42"/>
        <v>3.8</v>
      </c>
      <c r="H189" s="24">
        <f>SUM(IF('[1]Indicator Data'!AN190=0,0,'[1]Indicator Data'!AN190),SUM('[1]Indicator Data'!AO190:AP190))</f>
        <v>936.56354500000009</v>
      </c>
      <c r="I189" s="24">
        <f>H189/'[1]Indicator Data'!CA190*1000000</f>
        <v>27.982849096567865</v>
      </c>
      <c r="J189" s="22">
        <f t="shared" si="32"/>
        <v>0.6</v>
      </c>
      <c r="K189" s="22">
        <f>IF('[1]Indicator Data'!AQ190="No data","x",ROUND(IF('[1]Indicator Data'!AQ190&gt;K$4,10,IF('[1]Indicator Data'!AQ190&lt;K$3,0,10-(K$4-'[1]Indicator Data'!AQ190)/(K$4-K$3)*10)),1))</f>
        <v>1.3</v>
      </c>
      <c r="L189" s="22">
        <f>IF('[1]Indicator Data'!AR190="No data","x",IF('[1]Indicator Data'!AR190=0,0,ROUND(IF('[1]Indicator Data'!AR190&gt;L$4,10,IF('[1]Indicator Data'!AR190&lt;L$3,0,10-(L$4-'[1]Indicator Data'!AR190)/(L$4-L$3)*10)),1)))</f>
        <v>4</v>
      </c>
      <c r="M189" s="23">
        <f t="shared" si="43"/>
        <v>2</v>
      </c>
      <c r="N189" s="25">
        <f t="shared" si="44"/>
        <v>3.3</v>
      </c>
      <c r="O189" s="26">
        <f>IF(AND('[1]Indicator Data'!BE190="No data",'[1]Indicator Data'!BF190="No data"),0,SUM('[1]Indicator Data'!BE190:BG190)/1000)</f>
        <v>2.3E-2</v>
      </c>
      <c r="P189" s="22">
        <f t="shared" si="33"/>
        <v>0</v>
      </c>
      <c r="Q189" s="27">
        <f>O189*1000/'[1]Indicator Data'!CA190</f>
        <v>6.8719899750215112E-7</v>
      </c>
      <c r="R189" s="22">
        <f t="shared" si="34"/>
        <v>0</v>
      </c>
      <c r="S189" s="28">
        <f t="shared" si="45"/>
        <v>0</v>
      </c>
      <c r="T189" s="22">
        <f>IF('[1]Indicator Data'!AV190="No data","x",ROUND(IF('[1]Indicator Data'!AV190&gt;T$4,10,IF('[1]Indicator Data'!AV190&lt;T$3,0,10-(T$4-'[1]Indicator Data'!AV190)/(T$4-T$3)*10)),1))</f>
        <v>0.4</v>
      </c>
      <c r="U189" s="22">
        <f>IF('[1]Indicator Data'!AW190="No data","x",IF('[1]Indicator Data'!AW190=0,0,ROUND(IF('[1]Indicator Data'!AW190&gt;U$4,10,IF('[1]Indicator Data'!AW190&lt;U$3,0,10-(U$4-'[1]Indicator Data'!AW190)/(U$4-U$3)*10)),1)))</f>
        <v>0.6</v>
      </c>
      <c r="V189" s="22">
        <f t="shared" si="46"/>
        <v>0.5</v>
      </c>
      <c r="W189" s="22">
        <f>IF('[1]Indicator Data'!AU190="No data","x",ROUND(IF('[1]Indicator Data'!AU190&gt;W$4,10,IF('[1]Indicator Data'!AU190&lt;W$3,0,10-(W$4-'[1]Indicator Data'!AU190)/(W$4-W$3)*10)),1))</f>
        <v>1.2</v>
      </c>
      <c r="X189" s="22" t="str">
        <f>IF('[1]Indicator Data'!AX190="No data","x",ROUND(IF('[1]Indicator Data'!AX190&gt;X$4,10,IF('[1]Indicator Data'!AX190&lt;X$3,0,10-(X$4-'[1]Indicator Data'!AX190)/(X$4-X$3)*10)),1))</f>
        <v>x</v>
      </c>
      <c r="Y189" s="27">
        <f>IF('[1]Indicator Data'!AY190="No data","x",IF(('[1]Indicator Data'!AY190/'[1]Indicator Data'!CA190)&gt;1,1,IF('[1]Indicator Data'!AY190&gt;'[1]Indicator Data'!AY190,1,'[1]Indicator Data'!AY190/'[1]Indicator Data'!CA190)))</f>
        <v>1.212909218413025E-2</v>
      </c>
      <c r="Z189" s="22">
        <f t="shared" si="35"/>
        <v>0.1</v>
      </c>
      <c r="AA189" s="23">
        <f t="shared" si="36"/>
        <v>0.6</v>
      </c>
      <c r="AB189" s="22">
        <f>IF('[1]Indicator Data'!AS190="No data","x",ROUND(IF('[1]Indicator Data'!AS190&gt;AB$4,10,IF('[1]Indicator Data'!AS190&lt;AB$3,0,10-(AB$4-'[1]Indicator Data'!AS190)/(AB$4-AB$3)*10)),1))</f>
        <v>1.3</v>
      </c>
      <c r="AC189" s="22">
        <f>IF('[1]Indicator Data'!AT190="No data","x",ROUND(IF('[1]Indicator Data'!AT190&gt;AC$4,10,IF('[1]Indicator Data'!AT190&lt;AC$3,0,10-(AC$4-'[1]Indicator Data'!AT190)/(AC$4-AC$3)*10)),1))</f>
        <v>0.6</v>
      </c>
      <c r="AD189" s="23">
        <f t="shared" si="47"/>
        <v>1</v>
      </c>
      <c r="AE189" s="26">
        <f>('[1]Indicator Data'!BD190+'[1]Indicator Data'!BC190*0.5+'[1]Indicator Data'!BB190*0.25)/1000</f>
        <v>35.030999999999999</v>
      </c>
      <c r="AF189" s="29">
        <f>AE189*1000/'[1]Indicator Data'!CA190</f>
        <v>1.0466638296303416E-3</v>
      </c>
      <c r="AG189" s="23">
        <f t="shared" si="37"/>
        <v>0.1</v>
      </c>
      <c r="AH189" s="22">
        <f>IF('[1]Indicator Data'!BH190="No data","x",ROUND(IF('[1]Indicator Data'!BH190&lt;$AH$3,10,IF('[1]Indicator Data'!BH190&gt;$AH$4,0,($AH$4-'[1]Indicator Data'!BH190)/($AH$4-$AH$3)*10)),1))</f>
        <v>1.9</v>
      </c>
      <c r="AI189" s="22">
        <f>IF('[1]Indicator Data'!BI190="No data","x",ROUND(IF('[1]Indicator Data'!BI190&gt;$AI$4,10,IF('[1]Indicator Data'!BI190&lt;$AI$3,0,10-($AI$4-'[1]Indicator Data'!BI190)/($AI$4-$AI$3)*10)),1))</f>
        <v>0</v>
      </c>
      <c r="AJ189" s="23">
        <f t="shared" si="38"/>
        <v>1</v>
      </c>
      <c r="AK189" s="28">
        <f t="shared" si="39"/>
        <v>0.7</v>
      </c>
      <c r="AL189" s="30">
        <f t="shared" si="40"/>
        <v>0.4</v>
      </c>
    </row>
    <row r="190" spans="1:38" s="19" customFormat="1" x14ac:dyDescent="0.3">
      <c r="A190" s="20" t="str">
        <f>'[1]Indicator Data'!A191</f>
        <v>Vanuatu</v>
      </c>
      <c r="B190" s="21">
        <f>ROUND(IF('[1]Indicator Data'!AL191="No data",IF((0.1022*LN('[1]Indicator Data'!BZ191)-0.1711)&gt;B$4,0,IF((0.1022*LN('[1]Indicator Data'!BZ191)-0.1711)&lt;B$3,10,(B$4-(0.1022*LN('[1]Indicator Data'!BZ191)-0.1711))/(B$4-B$3)*10)),IF('[1]Indicator Data'!AL191&gt;B$4,0,IF('[1]Indicator Data'!AL191&lt;B$3,10,(B$4-'[1]Indicator Data'!AL191)/(B$4-B$3)*10))),1)</f>
        <v>5.8</v>
      </c>
      <c r="C190" s="22" t="str">
        <f>IF('[1]Indicator Data'!AM191="No data","x",ROUND((IF(LOG('[1]Indicator Data'!AM191*1000)&gt;C$4,10,IF(LOG('[1]Indicator Data'!AM191*1000)&lt;C$3,0,10-(C$4-LOG('[1]Indicator Data'!AM191*1000))/(C$4-C$3)*10))),1))</f>
        <v>x</v>
      </c>
      <c r="D190" s="23">
        <f t="shared" si="41"/>
        <v>5.8</v>
      </c>
      <c r="E190" s="22" t="str">
        <f>IF('[1]Indicator Data'!AZ191="No data","x",ROUND(IF('[1]Indicator Data'!AZ191&gt;E$4,10,IF('[1]Indicator Data'!AZ191&lt;E$3,0,10-(E$4-'[1]Indicator Data'!AZ191)/(E$4-E$3)*10)),1))</f>
        <v>x</v>
      </c>
      <c r="F190" s="22">
        <f>IF('[1]Indicator Data'!BA191="No data","x",ROUND(IF('[1]Indicator Data'!BA191&gt;F$4,10,IF('[1]Indicator Data'!BA191&lt;F$3,0,10-(F$4-'[1]Indicator Data'!BA191)/(F$4-F$3)*10)),1))</f>
        <v>3.1</v>
      </c>
      <c r="G190" s="23">
        <f t="shared" si="42"/>
        <v>3.1</v>
      </c>
      <c r="H190" s="24">
        <f>SUM(IF('[1]Indicator Data'!AN191=0,0,'[1]Indicator Data'!AN191),SUM('[1]Indicator Data'!AO191:AP191))</f>
        <v>173.58440400000001</v>
      </c>
      <c r="I190" s="24">
        <f>H190/'[1]Indicator Data'!CA191*1000000</f>
        <v>565.14538173530843</v>
      </c>
      <c r="J190" s="22">
        <f t="shared" si="32"/>
        <v>10</v>
      </c>
      <c r="K190" s="22">
        <f>IF('[1]Indicator Data'!AQ191="No data","x",ROUND(IF('[1]Indicator Data'!AQ191&gt;K$4,10,IF('[1]Indicator Data'!AQ191&lt;K$3,0,10-(K$4-'[1]Indicator Data'!AQ191)/(K$4-K$3)*10)),1))</f>
        <v>8.8000000000000007</v>
      </c>
      <c r="L190" s="22">
        <f>IF('[1]Indicator Data'!AR191="No data","x",IF('[1]Indicator Data'!AR191=0,0,ROUND(IF('[1]Indicator Data'!AR191&gt;L$4,10,IF('[1]Indicator Data'!AR191&lt;L$3,0,10-(L$4-'[1]Indicator Data'!AR191)/(L$4-L$3)*10)),1)))</f>
        <v>3</v>
      </c>
      <c r="M190" s="23">
        <f t="shared" si="43"/>
        <v>7.3</v>
      </c>
      <c r="N190" s="25">
        <f t="shared" si="44"/>
        <v>5.5</v>
      </c>
      <c r="O190" s="26">
        <f>IF(AND('[1]Indicator Data'!BE191="No data",'[1]Indicator Data'!BF191="No data"),0,SUM('[1]Indicator Data'!BE191:BG191)/1000)</f>
        <v>0</v>
      </c>
      <c r="P190" s="22">
        <f t="shared" si="33"/>
        <v>0</v>
      </c>
      <c r="Q190" s="27">
        <f>O190*1000/'[1]Indicator Data'!CA191</f>
        <v>0</v>
      </c>
      <c r="R190" s="22">
        <f t="shared" si="34"/>
        <v>0</v>
      </c>
      <c r="S190" s="28">
        <f t="shared" si="45"/>
        <v>0</v>
      </c>
      <c r="T190" s="22" t="str">
        <f>IF('[1]Indicator Data'!AV191="No data","x",ROUND(IF('[1]Indicator Data'!AV191&gt;T$4,10,IF('[1]Indicator Data'!AV191&lt;T$3,0,10-(T$4-'[1]Indicator Data'!AV191)/(T$4-T$3)*10)),1))</f>
        <v>x</v>
      </c>
      <c r="U190" s="22" t="str">
        <f>IF('[1]Indicator Data'!AW191="No data","x",IF('[1]Indicator Data'!AW191=0,0,ROUND(IF('[1]Indicator Data'!AW191&gt;U$4,10,IF('[1]Indicator Data'!AW191&lt;U$3,0,10-(U$4-'[1]Indicator Data'!AW191)/(U$4-U$3)*10)),1)))</f>
        <v>x</v>
      </c>
      <c r="V190" s="22" t="str">
        <f t="shared" si="46"/>
        <v>x</v>
      </c>
      <c r="W190" s="22">
        <f>IF('[1]Indicator Data'!AU191="No data","x",ROUND(IF('[1]Indicator Data'!AU191&gt;W$4,10,IF('[1]Indicator Data'!AU191&lt;W$3,0,10-(W$4-'[1]Indicator Data'!AU191)/(W$4-W$3)*10)),1))</f>
        <v>0.7</v>
      </c>
      <c r="X190" s="22">
        <f>IF('[1]Indicator Data'!AX191="No data","x",ROUND(IF('[1]Indicator Data'!AX191&gt;X$4,10,IF('[1]Indicator Data'!AX191&lt;X$3,0,10-(X$4-'[1]Indicator Data'!AX191)/(X$4-X$3)*10)),1))</f>
        <v>0.1</v>
      </c>
      <c r="Y190" s="27">
        <f>IF('[1]Indicator Data'!AY191="No data","x",IF(('[1]Indicator Data'!AY191/'[1]Indicator Data'!CA191)&gt;1,1,IF('[1]Indicator Data'!AY191&gt;'[1]Indicator Data'!AY191,1,'[1]Indicator Data'!AY191/'[1]Indicator Data'!CA191)))</f>
        <v>0.94898583753866195</v>
      </c>
      <c r="Z190" s="22">
        <f t="shared" si="35"/>
        <v>10</v>
      </c>
      <c r="AA190" s="23">
        <f t="shared" si="36"/>
        <v>3.6</v>
      </c>
      <c r="AB190" s="22">
        <f>IF('[1]Indicator Data'!AS191="No data","x",ROUND(IF('[1]Indicator Data'!AS191&gt;AB$4,10,IF('[1]Indicator Data'!AS191&lt;AB$3,0,10-(AB$4-'[1]Indicator Data'!AS191)/(AB$4-AB$3)*10)),1))</f>
        <v>2</v>
      </c>
      <c r="AC190" s="22">
        <f>IF('[1]Indicator Data'!AT191="No data","x",ROUND(IF('[1]Indicator Data'!AT191&gt;AC$4,10,IF('[1]Indicator Data'!AT191&lt;AC$3,0,10-(AC$4-'[1]Indicator Data'!AT191)/(AC$4-AC$3)*10)),1))</f>
        <v>2.6</v>
      </c>
      <c r="AD190" s="23">
        <f t="shared" si="47"/>
        <v>2.2999999999999998</v>
      </c>
      <c r="AE190" s="26">
        <f>('[1]Indicator Data'!BD191+'[1]Indicator Data'!BC191*0.5+'[1]Indicator Data'!BB191*0.25)/1000</f>
        <v>41.918500000000002</v>
      </c>
      <c r="AF190" s="29">
        <f>AE190*1000/'[1]Indicator Data'!CA191</f>
        <v>0.13647566335666611</v>
      </c>
      <c r="AG190" s="23">
        <f t="shared" si="37"/>
        <v>10</v>
      </c>
      <c r="AH190" s="22">
        <f>IF('[1]Indicator Data'!BH191="No data","x",ROUND(IF('[1]Indicator Data'!BH191&lt;$AH$3,10,IF('[1]Indicator Data'!BH191&gt;$AH$4,0,($AH$4-'[1]Indicator Data'!BH191)/($AH$4-$AH$3)*10)),1))</f>
        <v>3.9</v>
      </c>
      <c r="AI190" s="22">
        <f>IF('[1]Indicator Data'!BI191="No data","x",ROUND(IF('[1]Indicator Data'!BI191&gt;$AI$4,10,IF('[1]Indicator Data'!BI191&lt;$AI$3,0,10-($AI$4-'[1]Indicator Data'!BI191)/($AI$4-$AI$3)*10)),1))</f>
        <v>1.4</v>
      </c>
      <c r="AJ190" s="23">
        <f t="shared" si="38"/>
        <v>2.7</v>
      </c>
      <c r="AK190" s="28">
        <f t="shared" si="39"/>
        <v>6.1</v>
      </c>
      <c r="AL190" s="30">
        <f t="shared" si="40"/>
        <v>3.6</v>
      </c>
    </row>
    <row r="191" spans="1:38" s="19" customFormat="1" x14ac:dyDescent="0.3">
      <c r="A191" s="20" t="str">
        <f>'[1]Indicator Data'!A192</f>
        <v>Venezuela</v>
      </c>
      <c r="B191" s="21">
        <f>ROUND(IF('[1]Indicator Data'!AL192="No data",IF((0.1022*LN('[1]Indicator Data'!BZ192)-0.1711)&gt;B$4,0,IF((0.1022*LN('[1]Indicator Data'!BZ192)-0.1711)&lt;B$3,10,(B$4-(0.1022*LN('[1]Indicator Data'!BZ192)-0.1711))/(B$4-B$3)*10)),IF('[1]Indicator Data'!AL192&gt;B$4,0,IF('[1]Indicator Data'!AL192&lt;B$3,10,(B$4-'[1]Indicator Data'!AL192)/(B$4-B$3)*10))),1)</f>
        <v>3.8</v>
      </c>
      <c r="C191" s="22" t="str">
        <f>IF('[1]Indicator Data'!AM192="No data","x",ROUND((IF(LOG('[1]Indicator Data'!AM192*1000)&gt;C$4,10,IF(LOG('[1]Indicator Data'!AM192*1000)&lt;C$3,0,10-(C$4-LOG('[1]Indicator Data'!AM192*1000))/(C$4-C$3)*10))),1))</f>
        <v>x</v>
      </c>
      <c r="D191" s="23">
        <f t="shared" si="41"/>
        <v>3.8</v>
      </c>
      <c r="E191" s="22">
        <f>IF('[1]Indicator Data'!AZ192="No data","x",ROUND(IF('[1]Indicator Data'!AZ192&gt;E$4,10,IF('[1]Indicator Data'!AZ192&lt;E$3,0,10-(E$4-'[1]Indicator Data'!AZ192)/(E$4-E$3)*10)),1))</f>
        <v>6.4</v>
      </c>
      <c r="F191" s="22" t="str">
        <f>IF('[1]Indicator Data'!BA192="No data","x",ROUND(IF('[1]Indicator Data'!BA192&gt;F$4,10,IF('[1]Indicator Data'!BA192&lt;F$3,0,10-(F$4-'[1]Indicator Data'!BA192)/(F$4-F$3)*10)),1))</f>
        <v>x</v>
      </c>
      <c r="G191" s="23">
        <f t="shared" si="42"/>
        <v>6.4</v>
      </c>
      <c r="H191" s="24">
        <f>SUM(IF('[1]Indicator Data'!AN192=0,0,'[1]Indicator Data'!AN192),SUM('[1]Indicator Data'!AO192:AP192))</f>
        <v>463.065968</v>
      </c>
      <c r="I191" s="24">
        <f>H191/'[1]Indicator Data'!CA192*1000000</f>
        <v>16.284530040027157</v>
      </c>
      <c r="J191" s="22">
        <f t="shared" si="32"/>
        <v>0.3</v>
      </c>
      <c r="K191" s="22" t="str">
        <f>IF('[1]Indicator Data'!AQ192="No data","x",ROUND(IF('[1]Indicator Data'!AQ192&gt;K$4,10,IF('[1]Indicator Data'!AQ192&lt;K$3,0,10-(K$4-'[1]Indicator Data'!AQ192)/(K$4-K$3)*10)),1))</f>
        <v>x</v>
      </c>
      <c r="L191" s="22">
        <f>IF('[1]Indicator Data'!AR192="No data","x",IF('[1]Indicator Data'!AR192=0,0,ROUND(IF('[1]Indicator Data'!AR192&gt;L$4,10,IF('[1]Indicator Data'!AR192&lt;L$3,0,10-(L$4-'[1]Indicator Data'!AR192)/(L$4-L$3)*10)),1)))</f>
        <v>0</v>
      </c>
      <c r="M191" s="23">
        <f t="shared" si="43"/>
        <v>0.2</v>
      </c>
      <c r="N191" s="25">
        <f t="shared" si="44"/>
        <v>3.6</v>
      </c>
      <c r="O191" s="26">
        <f>IF(AND('[1]Indicator Data'!BE192="No data",'[1]Indicator Data'!BF192="No data"),0,SUM('[1]Indicator Data'!BE192:BG192)/1000)</f>
        <v>68.408000000000001</v>
      </c>
      <c r="P191" s="22">
        <f t="shared" si="33"/>
        <v>6.1</v>
      </c>
      <c r="Q191" s="27">
        <f>O191*1000/'[1]Indicator Data'!CA192</f>
        <v>2.4056877593262864E-3</v>
      </c>
      <c r="R191" s="22">
        <f t="shared" si="34"/>
        <v>4</v>
      </c>
      <c r="S191" s="28">
        <f t="shared" si="45"/>
        <v>5.0999999999999996</v>
      </c>
      <c r="T191" s="22">
        <f>IF('[1]Indicator Data'!AV192="No data","x",ROUND(IF('[1]Indicator Data'!AV192&gt;T$4,10,IF('[1]Indicator Data'!AV192&lt;T$3,0,10-(T$4-'[1]Indicator Data'!AV192)/(T$4-T$3)*10)),1))</f>
        <v>1.2</v>
      </c>
      <c r="U191" s="22">
        <f>IF('[1]Indicator Data'!AW192="No data","x",IF('[1]Indicator Data'!AW192=0,0,ROUND(IF('[1]Indicator Data'!AW192&gt;U$4,10,IF('[1]Indicator Data'!AW192&lt;U$3,0,10-(U$4-'[1]Indicator Data'!AW192)/(U$4-U$3)*10)),1)))</f>
        <v>1.1000000000000001</v>
      </c>
      <c r="V191" s="22">
        <f t="shared" si="46"/>
        <v>1.1499999999999999</v>
      </c>
      <c r="W191" s="22">
        <f>IF('[1]Indicator Data'!AU192="No data","x",ROUND(IF('[1]Indicator Data'!AU192&gt;W$4,10,IF('[1]Indicator Data'!AU192&lt;W$3,0,10-(W$4-'[1]Indicator Data'!AU192)/(W$4-W$3)*10)),1))</f>
        <v>0.8</v>
      </c>
      <c r="X191" s="22">
        <f>IF('[1]Indicator Data'!AX192="No data","x",ROUND(IF('[1]Indicator Data'!AX192&gt;X$4,10,IF('[1]Indicator Data'!AX192&lt;X$3,0,10-(X$4-'[1]Indicator Data'!AX192)/(X$4-X$3)*10)),1))</f>
        <v>0.8</v>
      </c>
      <c r="Y191" s="27">
        <f>IF('[1]Indicator Data'!AY192="No data","x",IF(('[1]Indicator Data'!AY192/'[1]Indicator Data'!CA192)&gt;1,1,IF('[1]Indicator Data'!AY192&gt;'[1]Indicator Data'!AY192,1,'[1]Indicator Data'!AY192/'[1]Indicator Data'!CA192)))</f>
        <v>0.28351941766095112</v>
      </c>
      <c r="Z191" s="22">
        <f t="shared" si="35"/>
        <v>3.2</v>
      </c>
      <c r="AA191" s="23">
        <f t="shared" si="36"/>
        <v>1.5</v>
      </c>
      <c r="AB191" s="22">
        <f>IF('[1]Indicator Data'!AS192="No data","x",ROUND(IF('[1]Indicator Data'!AS192&gt;AB$4,10,IF('[1]Indicator Data'!AS192&lt;AB$3,0,10-(AB$4-'[1]Indicator Data'!AS192)/(AB$4-AB$3)*10)),1))</f>
        <v>1.9</v>
      </c>
      <c r="AC191" s="22" t="str">
        <f>IF('[1]Indicator Data'!AT192="No data","x",ROUND(IF('[1]Indicator Data'!AT192&gt;AC$4,10,IF('[1]Indicator Data'!AT192&lt;AC$3,0,10-(AC$4-'[1]Indicator Data'!AT192)/(AC$4-AC$3)*10)),1))</f>
        <v>x</v>
      </c>
      <c r="AD191" s="23">
        <f t="shared" si="47"/>
        <v>1.9</v>
      </c>
      <c r="AE191" s="26">
        <f>('[1]Indicator Data'!BD192+'[1]Indicator Data'!BC192*0.5+'[1]Indicator Data'!BB192*0.25)/1000</f>
        <v>3.5449999999999999</v>
      </c>
      <c r="AF191" s="29">
        <f>AE191*1000/'[1]Indicator Data'!CA192</f>
        <v>1.2466616633744133E-4</v>
      </c>
      <c r="AG191" s="23">
        <f t="shared" si="37"/>
        <v>0</v>
      </c>
      <c r="AH191" s="22">
        <f>IF('[1]Indicator Data'!BH192="No data","x",ROUND(IF('[1]Indicator Data'!BH192&lt;$AH$3,10,IF('[1]Indicator Data'!BH192&gt;$AH$4,0,($AH$4-'[1]Indicator Data'!BH192)/($AH$4-$AH$3)*10)),1))</f>
        <v>7.5</v>
      </c>
      <c r="AI191" s="22">
        <f>IF('[1]Indicator Data'!BI192="No data","x",ROUND(IF('[1]Indicator Data'!BI192&gt;$AI$4,10,IF('[1]Indicator Data'!BI192&lt;$AI$3,0,10-($AI$4-'[1]Indicator Data'!BI192)/($AI$4-$AI$3)*10)),1))</f>
        <v>7.5</v>
      </c>
      <c r="AJ191" s="23">
        <f t="shared" si="38"/>
        <v>7.5</v>
      </c>
      <c r="AK191" s="28">
        <f t="shared" si="39"/>
        <v>3.4</v>
      </c>
      <c r="AL191" s="30">
        <f t="shared" si="40"/>
        <v>4.3</v>
      </c>
    </row>
    <row r="192" spans="1:38" s="19" customFormat="1" x14ac:dyDescent="0.3">
      <c r="A192" s="20" t="str">
        <f>'[1]Indicator Data'!A193</f>
        <v>Viet Nam</v>
      </c>
      <c r="B192" s="21">
        <f>ROUND(IF('[1]Indicator Data'!AL193="No data",IF((0.1022*LN('[1]Indicator Data'!BZ193)-0.1711)&gt;B$4,0,IF((0.1022*LN('[1]Indicator Data'!BZ193)-0.1711)&lt;B$3,10,(B$4-(0.1022*LN('[1]Indicator Data'!BZ193)-0.1711))/(B$4-B$3)*10)),IF('[1]Indicator Data'!AL193&gt;B$4,0,IF('[1]Indicator Data'!AL193&lt;B$3,10,(B$4-'[1]Indicator Data'!AL193)/(B$4-B$3)*10))),1)</f>
        <v>3.9</v>
      </c>
      <c r="C192" s="22">
        <f>IF('[1]Indicator Data'!AM193="No data","x",ROUND((IF(LOG('[1]Indicator Data'!AM193*1000)&gt;C$4,10,IF(LOG('[1]Indicator Data'!AM193*1000)&lt;C$3,0,10-(C$4-LOG('[1]Indicator Data'!AM193*1000))/(C$4-C$3)*10))),1))</f>
        <v>4.8</v>
      </c>
      <c r="D192" s="23">
        <f t="shared" si="41"/>
        <v>4.4000000000000004</v>
      </c>
      <c r="E192" s="22">
        <f>IF('[1]Indicator Data'!AZ193="No data","x",ROUND(IF('[1]Indicator Data'!AZ193&gt;E$4,10,IF('[1]Indicator Data'!AZ193&lt;E$3,0,10-(E$4-'[1]Indicator Data'!AZ193)/(E$4-E$3)*10)),1))</f>
        <v>3.9</v>
      </c>
      <c r="F192" s="22">
        <f>IF('[1]Indicator Data'!BA193="No data","x",ROUND(IF('[1]Indicator Data'!BA193&gt;F$4,10,IF('[1]Indicator Data'!BA193&lt;F$3,0,10-(F$4-'[1]Indicator Data'!BA193)/(F$4-F$3)*10)),1))</f>
        <v>2.7</v>
      </c>
      <c r="G192" s="23">
        <f t="shared" si="42"/>
        <v>3.3</v>
      </c>
      <c r="H192" s="24">
        <f>SUM(IF('[1]Indicator Data'!AN193=0,0,'[1]Indicator Data'!AN193),SUM('[1]Indicator Data'!AO193:AP193))</f>
        <v>1522.8828880000001</v>
      </c>
      <c r="I192" s="24">
        <f>H192/'[1]Indicator Data'!CA193*1000000</f>
        <v>15.645213244988373</v>
      </c>
      <c r="J192" s="22">
        <f t="shared" si="32"/>
        <v>0.3</v>
      </c>
      <c r="K192" s="22">
        <f>IF('[1]Indicator Data'!AQ193="No data","x",ROUND(IF('[1]Indicator Data'!AQ193&gt;K$4,10,IF('[1]Indicator Data'!AQ193&lt;K$3,0,10-(K$4-'[1]Indicator Data'!AQ193)/(K$4-K$3)*10)),1))</f>
        <v>0.3</v>
      </c>
      <c r="L192" s="22">
        <f>IF('[1]Indicator Data'!AR193="No data","x",IF('[1]Indicator Data'!AR193=0,0,ROUND(IF('[1]Indicator Data'!AR193&gt;L$4,10,IF('[1]Indicator Data'!AR193&lt;L$3,0,10-(L$4-'[1]Indicator Data'!AR193)/(L$4-L$3)*10)),1)))</f>
        <v>2.1</v>
      </c>
      <c r="M192" s="23">
        <f t="shared" si="43"/>
        <v>0.9</v>
      </c>
      <c r="N192" s="25">
        <f t="shared" si="44"/>
        <v>3.3</v>
      </c>
      <c r="O192" s="26">
        <f>IF(AND('[1]Indicator Data'!BE193="No data",'[1]Indicator Data'!BF193="No data"),0,SUM('[1]Indicator Data'!BE193:BG193)/1000)</f>
        <v>2.5999999999999999E-2</v>
      </c>
      <c r="P192" s="22">
        <f t="shared" si="33"/>
        <v>0</v>
      </c>
      <c r="Q192" s="27">
        <f>O192*1000/'[1]Indicator Data'!CA193</f>
        <v>2.6710888117202199E-7</v>
      </c>
      <c r="R192" s="22">
        <f t="shared" si="34"/>
        <v>0</v>
      </c>
      <c r="S192" s="28">
        <f t="shared" si="45"/>
        <v>0</v>
      </c>
      <c r="T192" s="22">
        <f>IF('[1]Indicator Data'!AV193="No data","x",ROUND(IF('[1]Indicator Data'!AV193&gt;T$4,10,IF('[1]Indicator Data'!AV193&lt;T$3,0,10-(T$4-'[1]Indicator Data'!AV193)/(T$4-T$3)*10)),1))</f>
        <v>0.6</v>
      </c>
      <c r="U192" s="22">
        <f>IF('[1]Indicator Data'!AW193="No data","x",IF('[1]Indicator Data'!AW193=0,0,ROUND(IF('[1]Indicator Data'!AW193&gt;U$4,10,IF('[1]Indicator Data'!AW193&lt;U$3,0,10-(U$4-'[1]Indicator Data'!AW193)/(U$4-U$3)*10)),1)))</f>
        <v>0.3</v>
      </c>
      <c r="V192" s="22">
        <f t="shared" si="46"/>
        <v>0.44999999999999996</v>
      </c>
      <c r="W192" s="22">
        <f>IF('[1]Indicator Data'!AU193="No data","x",ROUND(IF('[1]Indicator Data'!AU193&gt;W$4,10,IF('[1]Indicator Data'!AU193&lt;W$3,0,10-(W$4-'[1]Indicator Data'!AU193)/(W$4-W$3)*10)),1))</f>
        <v>3.2</v>
      </c>
      <c r="X192" s="22">
        <f>IF('[1]Indicator Data'!AX193="No data","x",ROUND(IF('[1]Indicator Data'!AX193&gt;X$4,10,IF('[1]Indicator Data'!AX193&lt;X$3,0,10-(X$4-'[1]Indicator Data'!AX193)/(X$4-X$3)*10)),1))</f>
        <v>0</v>
      </c>
      <c r="Y192" s="27">
        <f>IF('[1]Indicator Data'!AY193="No data","x",IF(('[1]Indicator Data'!AY193/'[1]Indicator Data'!CA193)&gt;1,1,IF('[1]Indicator Data'!AY193&gt;'[1]Indicator Data'!AY193,1,'[1]Indicator Data'!AY193/'[1]Indicator Data'!CA193)))</f>
        <v>7.5701759496540025E-2</v>
      </c>
      <c r="Z192" s="22">
        <f t="shared" si="35"/>
        <v>0.8</v>
      </c>
      <c r="AA192" s="23">
        <f t="shared" si="36"/>
        <v>1.1000000000000001</v>
      </c>
      <c r="AB192" s="22">
        <f>IF('[1]Indicator Data'!AS193="No data","x",ROUND(IF('[1]Indicator Data'!AS193&gt;AB$4,10,IF('[1]Indicator Data'!AS193&lt;AB$3,0,10-(AB$4-'[1]Indicator Data'!AS193)/(AB$4-AB$3)*10)),1))</f>
        <v>1.5</v>
      </c>
      <c r="AC192" s="22">
        <f>IF('[1]Indicator Data'!AT193="No data","x",ROUND(IF('[1]Indicator Data'!AT193&gt;AC$4,10,IF('[1]Indicator Data'!AT193&lt;AC$3,0,10-(AC$4-'[1]Indicator Data'!AT193)/(AC$4-AC$3)*10)),1))</f>
        <v>3</v>
      </c>
      <c r="AD192" s="23">
        <f t="shared" si="47"/>
        <v>2.2999999999999998</v>
      </c>
      <c r="AE192" s="26">
        <f>('[1]Indicator Data'!BD193+'[1]Indicator Data'!BC193*0.5+'[1]Indicator Data'!BB193*0.25)/1000</f>
        <v>1309.1479999999999</v>
      </c>
      <c r="AF192" s="29">
        <f>AE192*1000/'[1]Indicator Data'!CA193</f>
        <v>1.3449425291099625E-2</v>
      </c>
      <c r="AG192" s="23">
        <f t="shared" si="37"/>
        <v>1.3</v>
      </c>
      <c r="AH192" s="22">
        <f>IF('[1]Indicator Data'!BH193="No data","x",ROUND(IF('[1]Indicator Data'!BH193&lt;$AH$3,10,IF('[1]Indicator Data'!BH193&gt;$AH$4,0,($AH$4-'[1]Indicator Data'!BH193)/($AH$4-$AH$3)*10)),1))</f>
        <v>3.1</v>
      </c>
      <c r="AI192" s="22">
        <f>IF('[1]Indicator Data'!BI193="No data","x",ROUND(IF('[1]Indicator Data'!BI193&gt;$AI$4,10,IF('[1]Indicator Data'!BI193&lt;$AI$3,0,10-($AI$4-'[1]Indicator Data'!BI193)/($AI$4-$AI$3)*10)),1))</f>
        <v>0.6</v>
      </c>
      <c r="AJ192" s="23">
        <f t="shared" si="38"/>
        <v>1.9</v>
      </c>
      <c r="AK192" s="28">
        <f t="shared" si="39"/>
        <v>1.7</v>
      </c>
      <c r="AL192" s="30">
        <f t="shared" si="40"/>
        <v>0.9</v>
      </c>
    </row>
    <row r="193" spans="1:38" s="19" customFormat="1" x14ac:dyDescent="0.3">
      <c r="A193" s="20" t="str">
        <f>'[1]Indicator Data'!A194</f>
        <v>Yemen</v>
      </c>
      <c r="B193" s="21">
        <f>ROUND(IF('[1]Indicator Data'!AL194="No data",IF((0.1022*LN('[1]Indicator Data'!BZ194)-0.1711)&gt;B$4,0,IF((0.1022*LN('[1]Indicator Data'!BZ194)-0.1711)&lt;B$3,10,(B$4-(0.1022*LN('[1]Indicator Data'!BZ194)-0.1711))/(B$4-B$3)*10)),IF('[1]Indicator Data'!AL194&gt;B$4,0,IF('[1]Indicator Data'!AL194&lt;B$3,10,(B$4-'[1]Indicator Data'!AL194)/(B$4-B$3)*10))),1)</f>
        <v>8.6</v>
      </c>
      <c r="C193" s="22">
        <f>IF('[1]Indicator Data'!AM194="No data","x",ROUND((IF(LOG('[1]Indicator Data'!AM194*1000)&gt;C$4,10,IF(LOG('[1]Indicator Data'!AM194*1000)&lt;C$3,0,10-(C$4-LOG('[1]Indicator Data'!AM194*1000))/(C$4-C$3)*10))),1))</f>
        <v>8.8000000000000007</v>
      </c>
      <c r="D193" s="23">
        <f t="shared" si="41"/>
        <v>8.6999999999999993</v>
      </c>
      <c r="E193" s="22">
        <f>IF('[1]Indicator Data'!AZ194="No data","x",ROUND(IF('[1]Indicator Data'!AZ194&gt;E$4,10,IF('[1]Indicator Data'!AZ194&lt;E$3,0,10-(E$4-'[1]Indicator Data'!AZ194)/(E$4-E$3)*10)),1))</f>
        <v>10</v>
      </c>
      <c r="F193" s="22">
        <f>IF('[1]Indicator Data'!BA194="No data","x",ROUND(IF('[1]Indicator Data'!BA194&gt;F$4,10,IF('[1]Indicator Data'!BA194&lt;F$3,0,10-(F$4-'[1]Indicator Data'!BA194)/(F$4-F$3)*10)),1))</f>
        <v>2.9</v>
      </c>
      <c r="G193" s="23">
        <f t="shared" si="42"/>
        <v>6.5</v>
      </c>
      <c r="H193" s="24">
        <f>SUM(IF('[1]Indicator Data'!AN194=0,0,'[1]Indicator Data'!AN194),SUM('[1]Indicator Data'!AO194:AP194))</f>
        <v>11677.788778</v>
      </c>
      <c r="I193" s="24">
        <f>H193/'[1]Indicator Data'!CA194*1000000</f>
        <v>391.53092291924946</v>
      </c>
      <c r="J193" s="22">
        <f t="shared" si="32"/>
        <v>7.8</v>
      </c>
      <c r="K193" s="22">
        <f>IF('[1]Indicator Data'!AQ194="No data","x",ROUND(IF('[1]Indicator Data'!AQ194&gt;K$4,10,IF('[1]Indicator Data'!AQ194&lt;K$3,0,10-(K$4-'[1]Indicator Data'!AQ194)/(K$4-K$3)*10)),1))</f>
        <v>10</v>
      </c>
      <c r="L193" s="22">
        <f>IF('[1]Indicator Data'!AR194="No data","x",IF('[1]Indicator Data'!AR194=0,0,ROUND(IF('[1]Indicator Data'!AR194&gt;L$4,10,IF('[1]Indicator Data'!AR194&lt;L$3,0,10-(L$4-'[1]Indicator Data'!AR194)/(L$4-L$3)*10)),1)))</f>
        <v>4.0999999999999996</v>
      </c>
      <c r="M193" s="23">
        <f t="shared" si="43"/>
        <v>7.3</v>
      </c>
      <c r="N193" s="25">
        <f t="shared" si="44"/>
        <v>7.8</v>
      </c>
      <c r="O193" s="26">
        <f>IF(AND('[1]Indicator Data'!BE194="No data",'[1]Indicator Data'!BF194="No data"),0,SUM('[1]Indicator Data'!BE194:BG194)/1000)</f>
        <v>4141.7560000000003</v>
      </c>
      <c r="P193" s="22">
        <f t="shared" si="33"/>
        <v>10</v>
      </c>
      <c r="Q193" s="27">
        <f>O193*1000/'[1]Indicator Data'!CA194</f>
        <v>0.13886409319556706</v>
      </c>
      <c r="R193" s="22">
        <f t="shared" si="34"/>
        <v>10</v>
      </c>
      <c r="S193" s="28">
        <f t="shared" si="45"/>
        <v>10</v>
      </c>
      <c r="T193" s="22">
        <f>IF('[1]Indicator Data'!AV194="No data","x",ROUND(IF('[1]Indicator Data'!AV194&gt;T$4,10,IF('[1]Indicator Data'!AV194&lt;T$3,0,10-(T$4-'[1]Indicator Data'!AV194)/(T$4-T$3)*10)),1))</f>
        <v>0.2</v>
      </c>
      <c r="U193" s="22">
        <f>IF('[1]Indicator Data'!AW194="No data","x",IF('[1]Indicator Data'!AW194=0,0,ROUND(IF('[1]Indicator Data'!AW194&gt;U$4,10,IF('[1]Indicator Data'!AW194&lt;U$3,0,10-(U$4-'[1]Indicator Data'!AW194)/(U$4-U$3)*10)),1)))</f>
        <v>0.2</v>
      </c>
      <c r="V193" s="22">
        <f t="shared" si="46"/>
        <v>0.2</v>
      </c>
      <c r="W193" s="22">
        <f>IF('[1]Indicator Data'!AU194="No data","x",ROUND(IF('[1]Indicator Data'!AU194&gt;W$4,10,IF('[1]Indicator Data'!AU194&lt;W$3,0,10-(W$4-'[1]Indicator Data'!AU194)/(W$4-W$3)*10)),1))</f>
        <v>0.9</v>
      </c>
      <c r="X193" s="22">
        <f>IF('[1]Indicator Data'!AX194="No data","x",ROUND(IF('[1]Indicator Data'!AX194&gt;X$4,10,IF('[1]Indicator Data'!AX194&lt;X$3,0,10-(X$4-'[1]Indicator Data'!AX194)/(X$4-X$3)*10)),1))</f>
        <v>1.1000000000000001</v>
      </c>
      <c r="Y193" s="27">
        <f>IF('[1]Indicator Data'!AY194="No data","x",IF(('[1]Indicator Data'!AY194/'[1]Indicator Data'!CA194)&gt;1,1,IF('[1]Indicator Data'!AY194&gt;'[1]Indicator Data'!AY194,1,'[1]Indicator Data'!AY194/'[1]Indicator Data'!CA194)))</f>
        <v>0.35109717143128433</v>
      </c>
      <c r="Z193" s="22">
        <f t="shared" si="35"/>
        <v>3.9</v>
      </c>
      <c r="AA193" s="23">
        <f t="shared" si="36"/>
        <v>1.5</v>
      </c>
      <c r="AB193" s="22">
        <f>IF('[1]Indicator Data'!AS194="No data","x",ROUND(IF('[1]Indicator Data'!AS194&gt;AB$4,10,IF('[1]Indicator Data'!AS194&lt;AB$3,0,10-(AB$4-'[1]Indicator Data'!AS194)/(AB$4-AB$3)*10)),1))</f>
        <v>4.5</v>
      </c>
      <c r="AC193" s="22">
        <f>IF('[1]Indicator Data'!AT194="No data","x",ROUND(IF('[1]Indicator Data'!AT194&gt;AC$4,10,IF('[1]Indicator Data'!AT194&lt;AC$3,0,10-(AC$4-'[1]Indicator Data'!AT194)/(AC$4-AC$3)*10)),1))</f>
        <v>8.9</v>
      </c>
      <c r="AD193" s="23">
        <f t="shared" si="47"/>
        <v>6.7</v>
      </c>
      <c r="AE193" s="26">
        <f>('[1]Indicator Data'!BD194+'[1]Indicator Data'!BC194*0.5+'[1]Indicator Data'!BB194*0.25)/1000</f>
        <v>332.00700000000001</v>
      </c>
      <c r="AF193" s="29">
        <f>AE193*1000/'[1]Indicator Data'!CA194</f>
        <v>1.1131474425239107E-2</v>
      </c>
      <c r="AG193" s="23">
        <f t="shared" si="37"/>
        <v>1.1000000000000001</v>
      </c>
      <c r="AH193" s="22">
        <f>IF('[1]Indicator Data'!BH194="No data","x",ROUND(IF('[1]Indicator Data'!BH194&lt;$AH$3,10,IF('[1]Indicator Data'!BH194&gt;$AH$4,0,($AH$4-'[1]Indicator Data'!BH194)/($AH$4-$AH$3)*10)),1))</f>
        <v>7.7</v>
      </c>
      <c r="AI193" s="22">
        <f>IF('[1]Indicator Data'!BI194="No data","x",ROUND(IF('[1]Indicator Data'!BI194&gt;$AI$4,10,IF('[1]Indicator Data'!BI194&lt;$AI$3,0,10-($AI$4-'[1]Indicator Data'!BI194)/($AI$4-$AI$3)*10)),1))</f>
        <v>10</v>
      </c>
      <c r="AJ193" s="23">
        <f t="shared" si="38"/>
        <v>8.9</v>
      </c>
      <c r="AK193" s="28">
        <f t="shared" si="39"/>
        <v>5.6</v>
      </c>
      <c r="AL193" s="30">
        <f t="shared" si="40"/>
        <v>8.6</v>
      </c>
    </row>
    <row r="194" spans="1:38" s="19" customFormat="1" x14ac:dyDescent="0.3">
      <c r="A194" s="20" t="str">
        <f>'[1]Indicator Data'!A195</f>
        <v>Zambia</v>
      </c>
      <c r="B194" s="21">
        <f>ROUND(IF('[1]Indicator Data'!AL195="No data",IF((0.1022*LN('[1]Indicator Data'!BZ195)-0.1711)&gt;B$4,0,IF((0.1022*LN('[1]Indicator Data'!BZ195)-0.1711)&lt;B$3,10,(B$4-(0.1022*LN('[1]Indicator Data'!BZ195)-0.1711))/(B$4-B$3)*10)),IF('[1]Indicator Data'!AL195&gt;B$4,0,IF('[1]Indicator Data'!AL195&lt;B$3,10,(B$4-'[1]Indicator Data'!AL195)/(B$4-B$3)*10))),1)</f>
        <v>6.3</v>
      </c>
      <c r="C194" s="22">
        <f>IF('[1]Indicator Data'!AM195="No data","x",ROUND((IF(LOG('[1]Indicator Data'!AM195*1000)&gt;C$4,10,IF(LOG('[1]Indicator Data'!AM195*1000)&lt;C$3,0,10-(C$4-LOG('[1]Indicator Data'!AM195*1000))/(C$4-C$3)*10))),1))</f>
        <v>8.8000000000000007</v>
      </c>
      <c r="D194" s="23">
        <f t="shared" si="41"/>
        <v>7.8</v>
      </c>
      <c r="E194" s="22">
        <f>IF('[1]Indicator Data'!AZ195="No data","x",ROUND(IF('[1]Indicator Data'!AZ195&gt;E$4,10,IF('[1]Indicator Data'!AZ195&lt;E$3,0,10-(E$4-'[1]Indicator Data'!AZ195)/(E$4-E$3)*10)),1))</f>
        <v>7.2</v>
      </c>
      <c r="F194" s="22">
        <f>IF('[1]Indicator Data'!BA195="No data","x",ROUND(IF('[1]Indicator Data'!BA195&gt;F$4,10,IF('[1]Indicator Data'!BA195&lt;F$3,0,10-(F$4-'[1]Indicator Data'!BA195)/(F$4-F$3)*10)),1))</f>
        <v>8</v>
      </c>
      <c r="G194" s="23">
        <f t="shared" si="42"/>
        <v>7.6</v>
      </c>
      <c r="H194" s="24">
        <f>SUM(IF('[1]Indicator Data'!AN195=0,0,'[1]Indicator Data'!AN195),SUM('[1]Indicator Data'!AO195:AP195))</f>
        <v>1301.0270370000001</v>
      </c>
      <c r="I194" s="24">
        <f>H194/'[1]Indicator Data'!CA195*1000000</f>
        <v>70.769699242100017</v>
      </c>
      <c r="J194" s="22">
        <f t="shared" si="32"/>
        <v>1.4</v>
      </c>
      <c r="K194" s="22">
        <f>IF('[1]Indicator Data'!AQ195="No data","x",ROUND(IF('[1]Indicator Data'!AQ195&gt;K$4,10,IF('[1]Indicator Data'!AQ195&lt;K$3,0,10-(K$4-'[1]Indicator Data'!AQ195)/(K$4-K$3)*10)),1))</f>
        <v>2.8</v>
      </c>
      <c r="L194" s="22">
        <f>IF('[1]Indicator Data'!AR195="No data","x",IF('[1]Indicator Data'!AR195=0,0,ROUND(IF('[1]Indicator Data'!AR195&gt;L$4,10,IF('[1]Indicator Data'!AR195&lt;L$3,0,10-(L$4-'[1]Indicator Data'!AR195)/(L$4-L$3)*10)),1)))</f>
        <v>0.2</v>
      </c>
      <c r="M194" s="23">
        <f t="shared" si="43"/>
        <v>1.5</v>
      </c>
      <c r="N194" s="25">
        <f t="shared" si="44"/>
        <v>6.2</v>
      </c>
      <c r="O194" s="26">
        <f>IF(AND('[1]Indicator Data'!BE195="No data",'[1]Indicator Data'!BF195="No data"),0,SUM('[1]Indicator Data'!BE195:BG195)/1000)</f>
        <v>74.448999999999998</v>
      </c>
      <c r="P194" s="22">
        <f t="shared" si="33"/>
        <v>6.2</v>
      </c>
      <c r="Q194" s="27">
        <f>O194*1000/'[1]Indicator Data'!CA195</f>
        <v>4.0496724426450975E-3</v>
      </c>
      <c r="R194" s="22">
        <f t="shared" si="34"/>
        <v>4.5</v>
      </c>
      <c r="S194" s="28">
        <f t="shared" si="45"/>
        <v>5.4</v>
      </c>
      <c r="T194" s="22">
        <f>IF('[1]Indicator Data'!AV195="No data","x",ROUND(IF('[1]Indicator Data'!AV195&gt;T$4,10,IF('[1]Indicator Data'!AV195&lt;T$3,0,10-(T$4-'[1]Indicator Data'!AV195)/(T$4-T$3)*10)),1))</f>
        <v>10</v>
      </c>
      <c r="U194" s="22">
        <f>IF('[1]Indicator Data'!AW195="No data","x",IF('[1]Indicator Data'!AW195=0,0,ROUND(IF('[1]Indicator Data'!AW195&gt;U$4,10,IF('[1]Indicator Data'!AW195&lt;U$3,0,10-(U$4-'[1]Indicator Data'!AW195)/(U$4-U$3)*10)),1)))</f>
        <v>10</v>
      </c>
      <c r="V194" s="22">
        <f t="shared" si="46"/>
        <v>10</v>
      </c>
      <c r="W194" s="22">
        <f>IF('[1]Indicator Data'!AU195="No data","x",ROUND(IF('[1]Indicator Data'!AU195&gt;W$4,10,IF('[1]Indicator Data'!AU195&lt;W$3,0,10-(W$4-'[1]Indicator Data'!AU195)/(W$4-W$3)*10)),1))</f>
        <v>6.1</v>
      </c>
      <c r="X194" s="22">
        <f>IF('[1]Indicator Data'!AX195="No data","x",ROUND(IF('[1]Indicator Data'!AX195&gt;X$4,10,IF('[1]Indicator Data'!AX195&lt;X$3,0,10-(X$4-'[1]Indicator Data'!AX195)/(X$4-X$3)*10)),1))</f>
        <v>3.9</v>
      </c>
      <c r="Y194" s="27">
        <f>IF('[1]Indicator Data'!AY195="No data","x",IF(('[1]Indicator Data'!AY195/'[1]Indicator Data'!CA195)&gt;1,1,IF('[1]Indicator Data'!AY195&gt;'[1]Indicator Data'!AY195,1,'[1]Indicator Data'!AY195/'[1]Indicator Data'!CA195)))</f>
        <v>0.65450738676702669</v>
      </c>
      <c r="Z194" s="22">
        <f t="shared" si="35"/>
        <v>7.3</v>
      </c>
      <c r="AA194" s="23">
        <f t="shared" si="36"/>
        <v>6.8</v>
      </c>
      <c r="AB194" s="22">
        <f>IF('[1]Indicator Data'!AS195="No data","x",ROUND(IF('[1]Indicator Data'!AS195&gt;AB$4,10,IF('[1]Indicator Data'!AS195&lt;AB$3,0,10-(AB$4-'[1]Indicator Data'!AS195)/(AB$4-AB$3)*10)),1))</f>
        <v>4.7</v>
      </c>
      <c r="AC194" s="22">
        <f>IF('[1]Indicator Data'!AT195="No data","x",ROUND(IF('[1]Indicator Data'!AT195&gt;AC$4,10,IF('[1]Indicator Data'!AT195&lt;AC$3,0,10-(AC$4-'[1]Indicator Data'!AT195)/(AC$4-AC$3)*10)),1))</f>
        <v>2.6</v>
      </c>
      <c r="AD194" s="23">
        <f t="shared" si="47"/>
        <v>3.7</v>
      </c>
      <c r="AE194" s="26">
        <f>('[1]Indicator Data'!BD195+'[1]Indicator Data'!BC195*0.5+'[1]Indicator Data'!BB195*0.25)/1000</f>
        <v>352.88600000000002</v>
      </c>
      <c r="AF194" s="29">
        <f>AE194*1000/'[1]Indicator Data'!CA195</f>
        <v>1.919532444485833E-2</v>
      </c>
      <c r="AG194" s="23">
        <f t="shared" si="37"/>
        <v>1.9</v>
      </c>
      <c r="AH194" s="22">
        <f>IF('[1]Indicator Data'!BH195="No data","x",ROUND(IF('[1]Indicator Data'!BH195&lt;$AH$3,10,IF('[1]Indicator Data'!BH195&gt;$AH$4,0,($AH$4-'[1]Indicator Data'!BH195)/($AH$4-$AH$3)*10)),1))</f>
        <v>7.7</v>
      </c>
      <c r="AI194" s="22">
        <f>IF('[1]Indicator Data'!BI195="No data","x",ROUND(IF('[1]Indicator Data'!BI195&gt;$AI$4,10,IF('[1]Indicator Data'!BI195&lt;$AI$3,0,10-($AI$4-'[1]Indicator Data'!BI195)/($AI$4-$AI$3)*10)),1))</f>
        <v>7.2</v>
      </c>
      <c r="AJ194" s="23">
        <f t="shared" si="38"/>
        <v>7.5</v>
      </c>
      <c r="AK194" s="28">
        <f t="shared" si="39"/>
        <v>5.4</v>
      </c>
      <c r="AL194" s="30">
        <f t="shared" si="40"/>
        <v>5.4</v>
      </c>
    </row>
    <row r="195" spans="1:38" s="19" customFormat="1" x14ac:dyDescent="0.3">
      <c r="A195" s="20" t="str">
        <f>'[1]Indicator Data'!A196</f>
        <v>Zimbabwe</v>
      </c>
      <c r="B195" s="21">
        <f>ROUND(IF('[1]Indicator Data'!AL196="No data",IF((0.1022*LN('[1]Indicator Data'!BZ196)-0.1711)&gt;B$4,0,IF((0.1022*LN('[1]Indicator Data'!BZ196)-0.1711)&lt;B$3,10,(B$4-(0.1022*LN('[1]Indicator Data'!BZ196)-0.1711))/(B$4-B$3)*10)),IF('[1]Indicator Data'!AL196&gt;B$4,0,IF('[1]Indicator Data'!AL196&lt;B$3,10,(B$4-'[1]Indicator Data'!AL196)/(B$4-B$3)*10))),1)</f>
        <v>6.6</v>
      </c>
      <c r="C195" s="22">
        <f>IF('[1]Indicator Data'!AM196="No data","x",ROUND((IF(LOG('[1]Indicator Data'!AM196*1000)&gt;C$4,10,IF(LOG('[1]Indicator Data'!AM196*1000)&lt;C$3,0,10-(C$4-LOG('[1]Indicator Data'!AM196*1000))/(C$4-C$3)*10))),1))</f>
        <v>7.6</v>
      </c>
      <c r="D195" s="23">
        <f t="shared" si="41"/>
        <v>7.1</v>
      </c>
      <c r="E195" s="22">
        <f>IF('[1]Indicator Data'!AZ196="No data","x",ROUND(IF('[1]Indicator Data'!AZ196&gt;E$4,10,IF('[1]Indicator Data'!AZ196&lt;E$3,0,10-(E$4-'[1]Indicator Data'!AZ196)/(E$4-E$3)*10)),1))</f>
        <v>7</v>
      </c>
      <c r="F195" s="22">
        <f>IF('[1]Indicator Data'!BA196="No data","x",ROUND(IF('[1]Indicator Data'!BA196&gt;F$4,10,IF('[1]Indicator Data'!BA196&lt;F$3,0,10-(F$4-'[1]Indicator Data'!BA196)/(F$4-F$3)*10)),1))</f>
        <v>6.3</v>
      </c>
      <c r="G195" s="23">
        <f t="shared" si="42"/>
        <v>6.7</v>
      </c>
      <c r="H195" s="24">
        <f>SUM(IF('[1]Indicator Data'!AN196=0,0,'[1]Indicator Data'!AN196),SUM('[1]Indicator Data'!AO196:AP196))</f>
        <v>1622.4970559999999</v>
      </c>
      <c r="I195" s="24">
        <f>H195/'[1]Indicator Data'!CA196*1000000</f>
        <v>109.16403316789484</v>
      </c>
      <c r="J195" s="22">
        <f t="shared" si="32"/>
        <v>2.2000000000000002</v>
      </c>
      <c r="K195" s="22">
        <f>IF('[1]Indicator Data'!AQ196="No data","x",ROUND(IF('[1]Indicator Data'!AQ196&gt;K$4,10,IF('[1]Indicator Data'!AQ196&lt;K$3,0,10-(K$4-'[1]Indicator Data'!AQ196)/(K$4-K$3)*10)),1))</f>
        <v>3.9</v>
      </c>
      <c r="L195" s="22">
        <f>IF('[1]Indicator Data'!AR196="No data","x",IF('[1]Indicator Data'!AR196=0,0,ROUND(IF('[1]Indicator Data'!AR196&gt;L$4,10,IF('[1]Indicator Data'!AR196&lt;L$3,0,10-(L$4-'[1]Indicator Data'!AR196)/(L$4-L$3)*10)),1)))</f>
        <v>2.4</v>
      </c>
      <c r="M195" s="23">
        <f t="shared" si="43"/>
        <v>2.8</v>
      </c>
      <c r="N195" s="25">
        <f t="shared" si="44"/>
        <v>5.9</v>
      </c>
      <c r="O195" s="26">
        <f>IF(AND('[1]Indicator Data'!BE196="No data",'[1]Indicator Data'!BF196="No data"),0,SUM('[1]Indicator Data'!BE196:BG196)/1000)</f>
        <v>21.792000000000002</v>
      </c>
      <c r="P195" s="22">
        <f t="shared" si="33"/>
        <v>4.5</v>
      </c>
      <c r="Q195" s="27">
        <f>O195*1000/'[1]Indicator Data'!CA196</f>
        <v>1.4661984143500132E-3</v>
      </c>
      <c r="R195" s="22">
        <f t="shared" si="34"/>
        <v>3.5</v>
      </c>
      <c r="S195" s="28">
        <f t="shared" si="45"/>
        <v>4</v>
      </c>
      <c r="T195" s="22">
        <f>IF('[1]Indicator Data'!AV196="No data","x",ROUND(IF('[1]Indicator Data'!AV196&gt;T$4,10,IF('[1]Indicator Data'!AV196&lt;T$3,0,10-(T$4-'[1]Indicator Data'!AV196)/(T$4-T$3)*10)),1))</f>
        <v>10</v>
      </c>
      <c r="U195" s="22">
        <f>IF('[1]Indicator Data'!AW196="No data","x",IF('[1]Indicator Data'!AW196=0,0,ROUND(IF('[1]Indicator Data'!AW196&gt;U$4,10,IF('[1]Indicator Data'!AW196&lt;U$3,0,10-(U$4-'[1]Indicator Data'!AW196)/(U$4-U$3)*10)),1)))</f>
        <v>10</v>
      </c>
      <c r="V195" s="22">
        <f t="shared" si="46"/>
        <v>10</v>
      </c>
      <c r="W195" s="22">
        <f>IF('[1]Indicator Data'!AU196="No data","x",ROUND(IF('[1]Indicator Data'!AU196&gt;W$4,10,IF('[1]Indicator Data'!AU196&lt;W$3,0,10-(W$4-'[1]Indicator Data'!AU196)/(W$4-W$3)*10)),1))</f>
        <v>3.6</v>
      </c>
      <c r="X195" s="22">
        <f>IF('[1]Indicator Data'!AX196="No data","x",ROUND(IF('[1]Indicator Data'!AX196&gt;X$4,10,IF('[1]Indicator Data'!AX196&lt;X$3,0,10-(X$4-'[1]Indicator Data'!AX196)/(X$4-X$3)*10)),1))</f>
        <v>1.3</v>
      </c>
      <c r="Y195" s="27">
        <f>IF('[1]Indicator Data'!AY196="No data","x",IF(('[1]Indicator Data'!AY196/'[1]Indicator Data'!CA196)&gt;1,1,IF('[1]Indicator Data'!AY196&gt;'[1]Indicator Data'!AY196,1,'[1]Indicator Data'!AY196/'[1]Indicator Data'!CA196)))</f>
        <v>0.71727547339766928</v>
      </c>
      <c r="Z195" s="22">
        <f t="shared" si="35"/>
        <v>8</v>
      </c>
      <c r="AA195" s="23">
        <f t="shared" si="36"/>
        <v>5.7</v>
      </c>
      <c r="AB195" s="22">
        <f>IF('[1]Indicator Data'!AS196="No data","x",ROUND(IF('[1]Indicator Data'!AS196&gt;AB$4,10,IF('[1]Indicator Data'!AS196&lt;AB$3,0,10-(AB$4-'[1]Indicator Data'!AS196)/(AB$4-AB$3)*10)),1))</f>
        <v>4.2</v>
      </c>
      <c r="AC195" s="22">
        <f>IF('[1]Indicator Data'!AT196="No data","x",ROUND(IF('[1]Indicator Data'!AT196&gt;AC$4,10,IF('[1]Indicator Data'!AT196&lt;AC$3,0,10-(AC$4-'[1]Indicator Data'!AT196)/(AC$4-AC$3)*10)),1))</f>
        <v>2.2000000000000002</v>
      </c>
      <c r="AD195" s="23">
        <f t="shared" si="47"/>
        <v>3.2</v>
      </c>
      <c r="AE195" s="26">
        <f>('[1]Indicator Data'!BD196+'[1]Indicator Data'!BC196*0.5+'[1]Indicator Data'!BB196*0.25)/1000</f>
        <v>1969.5464999999999</v>
      </c>
      <c r="AF195" s="29">
        <f>AE195*1000/'[1]Indicator Data'!CA196</f>
        <v>0.13251403979848653</v>
      </c>
      <c r="AG195" s="23">
        <f t="shared" si="37"/>
        <v>10</v>
      </c>
      <c r="AH195" s="22">
        <f>IF('[1]Indicator Data'!BH196="No data","x",ROUND(IF('[1]Indicator Data'!BH196&lt;$AH$3,10,IF('[1]Indicator Data'!BH196&gt;$AH$4,0,($AH$4-'[1]Indicator Data'!BH196)/($AH$4-$AH$3)*10)),1))</f>
        <v>9.5</v>
      </c>
      <c r="AI195" s="22">
        <f>IF('[1]Indicator Data'!BI196="No data","x",ROUND(IF('[1]Indicator Data'!BI196&gt;$AI$4,10,IF('[1]Indicator Data'!BI196&lt;$AI$3,0,10-($AI$4-'[1]Indicator Data'!BI196)/($AI$4-$AI$3)*10)),1))</f>
        <v>7.2</v>
      </c>
      <c r="AJ195" s="23">
        <f t="shared" si="38"/>
        <v>8.4</v>
      </c>
      <c r="AK195" s="28">
        <f t="shared" si="39"/>
        <v>7.7</v>
      </c>
      <c r="AL195" s="30">
        <f t="shared" si="40"/>
        <v>6.2</v>
      </c>
    </row>
  </sheetData>
  <mergeCells count="1">
    <mergeCell ref="A1:A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Vulnerability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Ezgi Özgen</dc:creator>
  <cp:lastModifiedBy>Ezgi Özgen</cp:lastModifiedBy>
  <dcterms:created xsi:type="dcterms:W3CDTF">2021-10-26T16:25:33Z</dcterms:created>
  <dcterms:modified xsi:type="dcterms:W3CDTF">2021-12-14T18:22:10Z</dcterms:modified>
</cp:coreProperties>
</file>