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tur\Documents\GitHub\Excel\"/>
    </mc:Choice>
  </mc:AlternateContent>
  <xr:revisionPtr revIDLastSave="0" documentId="13_ncr:1_{90CE1311-210F-493E-98E9-E7EF9E9ECDB1}" xr6:coauthVersionLast="46" xr6:coauthVersionMax="46" xr10:uidLastSave="{00000000-0000-0000-0000-000000000000}"/>
  <bookViews>
    <workbookView xWindow="28680" yWindow="-2580" windowWidth="24240" windowHeight="13140" xr2:uid="{E1D4C4CD-0208-497C-815E-0D6CF4C2AD52}"/>
  </bookViews>
  <sheets>
    <sheet name="Sheet1" sheetId="3" r:id="rId1"/>
  </sheets>
  <definedNames>
    <definedName name="solver_adj" localSheetId="0" hidden="1">Sheet1!$S$4:$S$33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Sheet1!$N$27</definedName>
    <definedName name="solver_lhs2" localSheetId="0" hidden="1">Sheet1!$N$28</definedName>
    <definedName name="solver_lhs3" localSheetId="0" hidden="1">Sheet1!$N$5:$N$25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Sheet1!$P$2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3</definedName>
    <definedName name="solver_rhs1" localSheetId="0" hidden="1">Sheet1!$P$27</definedName>
    <definedName name="solver_rhs2" localSheetId="0" hidden="1">Sheet1!$P$28</definedName>
    <definedName name="solver_rhs3" localSheetId="0" hidden="1">Sheet1!$P$5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3" l="1"/>
  <c r="P2" i="3"/>
  <c r="B28" i="3" l="1"/>
  <c r="C28" i="3"/>
  <c r="C30" i="3" s="1"/>
  <c r="C32" i="3" s="1"/>
  <c r="C34" i="3" s="1"/>
  <c r="C36" i="3" s="1"/>
  <c r="C38" i="3" s="1"/>
  <c r="C40" i="3" s="1"/>
  <c r="C42" i="3" s="1"/>
  <c r="C44" i="3" s="1"/>
  <c r="C46" i="3" s="1"/>
  <c r="D28" i="3"/>
  <c r="D30" i="3" s="1"/>
  <c r="D32" i="3" s="1"/>
  <c r="D34" i="3" s="1"/>
  <c r="D36" i="3" s="1"/>
  <c r="D38" i="3" s="1"/>
  <c r="D40" i="3" s="1"/>
  <c r="D42" i="3" s="1"/>
  <c r="D44" i="3" s="1"/>
  <c r="D46" i="3" s="1"/>
  <c r="E28" i="3"/>
  <c r="E30" i="3" s="1"/>
  <c r="E32" i="3" s="1"/>
  <c r="E34" i="3" s="1"/>
  <c r="E36" i="3" s="1"/>
  <c r="E38" i="3" s="1"/>
  <c r="E40" i="3" s="1"/>
  <c r="E42" i="3" s="1"/>
  <c r="E44" i="3" s="1"/>
  <c r="E46" i="3" s="1"/>
  <c r="F28" i="3"/>
  <c r="F30" i="3" s="1"/>
  <c r="F32" i="3" s="1"/>
  <c r="F34" i="3" s="1"/>
  <c r="F36" i="3" s="1"/>
  <c r="F38" i="3" s="1"/>
  <c r="F40" i="3" s="1"/>
  <c r="F42" i="3" s="1"/>
  <c r="F44" i="3" s="1"/>
  <c r="F46" i="3" s="1"/>
  <c r="G28" i="3"/>
  <c r="G30" i="3" s="1"/>
  <c r="G32" i="3" s="1"/>
  <c r="G34" i="3" s="1"/>
  <c r="G36" i="3" s="1"/>
  <c r="G38" i="3" s="1"/>
  <c r="G40" i="3" s="1"/>
  <c r="G42" i="3" s="1"/>
  <c r="G44" i="3" s="1"/>
  <c r="G46" i="3" s="1"/>
  <c r="H28" i="3"/>
  <c r="H30" i="3" s="1"/>
  <c r="H32" i="3" s="1"/>
  <c r="H34" i="3" s="1"/>
  <c r="H36" i="3" s="1"/>
  <c r="H38" i="3" s="1"/>
  <c r="H40" i="3" s="1"/>
  <c r="H42" i="3" s="1"/>
  <c r="H44" i="3" s="1"/>
  <c r="H46" i="3" s="1"/>
  <c r="I28" i="3"/>
  <c r="I30" i="3" s="1"/>
  <c r="I32" i="3" s="1"/>
  <c r="I34" i="3" s="1"/>
  <c r="I36" i="3" s="1"/>
  <c r="I38" i="3" s="1"/>
  <c r="I40" i="3" s="1"/>
  <c r="I42" i="3" s="1"/>
  <c r="I44" i="3" s="1"/>
  <c r="I46" i="3" s="1"/>
  <c r="J28" i="3"/>
  <c r="J30" i="3" s="1"/>
  <c r="J32" i="3" s="1"/>
  <c r="J34" i="3" s="1"/>
  <c r="J36" i="3" s="1"/>
  <c r="J38" i="3" s="1"/>
  <c r="J40" i="3" s="1"/>
  <c r="J42" i="3" s="1"/>
  <c r="J44" i="3" s="1"/>
  <c r="J46" i="3" s="1"/>
  <c r="C25" i="3"/>
  <c r="C27" i="3" s="1"/>
  <c r="C29" i="3" s="1"/>
  <c r="C31" i="3" s="1"/>
  <c r="C33" i="3" s="1"/>
  <c r="C35" i="3" s="1"/>
  <c r="C37" i="3" s="1"/>
  <c r="C39" i="3" s="1"/>
  <c r="C41" i="3" s="1"/>
  <c r="C43" i="3" s="1"/>
  <c r="C45" i="3" s="1"/>
  <c r="C47" i="3" s="1"/>
  <c r="D25" i="3"/>
  <c r="D27" i="3" s="1"/>
  <c r="D29" i="3" s="1"/>
  <c r="D31" i="3" s="1"/>
  <c r="D33" i="3" s="1"/>
  <c r="D35" i="3" s="1"/>
  <c r="D37" i="3" s="1"/>
  <c r="D39" i="3" s="1"/>
  <c r="D41" i="3" s="1"/>
  <c r="D43" i="3" s="1"/>
  <c r="D45" i="3" s="1"/>
  <c r="D47" i="3" s="1"/>
  <c r="E25" i="3"/>
  <c r="E27" i="3" s="1"/>
  <c r="E29" i="3" s="1"/>
  <c r="E31" i="3" s="1"/>
  <c r="E33" i="3" s="1"/>
  <c r="E35" i="3" s="1"/>
  <c r="E37" i="3" s="1"/>
  <c r="E39" i="3" s="1"/>
  <c r="E41" i="3" s="1"/>
  <c r="E43" i="3" s="1"/>
  <c r="E45" i="3" s="1"/>
  <c r="E47" i="3" s="1"/>
  <c r="F25" i="3"/>
  <c r="F27" i="3" s="1"/>
  <c r="F29" i="3" s="1"/>
  <c r="F31" i="3" s="1"/>
  <c r="F33" i="3" s="1"/>
  <c r="F35" i="3" s="1"/>
  <c r="F37" i="3" s="1"/>
  <c r="F39" i="3" s="1"/>
  <c r="F41" i="3" s="1"/>
  <c r="F43" i="3" s="1"/>
  <c r="F45" i="3" s="1"/>
  <c r="F47" i="3" s="1"/>
  <c r="G25" i="3"/>
  <c r="G27" i="3" s="1"/>
  <c r="G29" i="3" s="1"/>
  <c r="G31" i="3" s="1"/>
  <c r="G33" i="3" s="1"/>
  <c r="G35" i="3" s="1"/>
  <c r="G37" i="3" s="1"/>
  <c r="G39" i="3" s="1"/>
  <c r="G41" i="3" s="1"/>
  <c r="G43" i="3" s="1"/>
  <c r="G45" i="3" s="1"/>
  <c r="G47" i="3" s="1"/>
  <c r="H25" i="3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I25" i="3"/>
  <c r="I27" i="3" s="1"/>
  <c r="I29" i="3" s="1"/>
  <c r="I31" i="3" s="1"/>
  <c r="I33" i="3" s="1"/>
  <c r="I35" i="3" s="1"/>
  <c r="I37" i="3" s="1"/>
  <c r="I39" i="3" s="1"/>
  <c r="I41" i="3" s="1"/>
  <c r="I43" i="3" s="1"/>
  <c r="I45" i="3" s="1"/>
  <c r="I47" i="3" s="1"/>
  <c r="J25" i="3"/>
  <c r="J27" i="3" s="1"/>
  <c r="J29" i="3" s="1"/>
  <c r="J31" i="3" s="1"/>
  <c r="J33" i="3" s="1"/>
  <c r="J35" i="3" s="1"/>
  <c r="J37" i="3" s="1"/>
  <c r="J39" i="3" s="1"/>
  <c r="J41" i="3" s="1"/>
  <c r="J43" i="3" s="1"/>
  <c r="J45" i="3" s="1"/>
  <c r="J47" i="3" s="1"/>
  <c r="B25" i="3"/>
  <c r="N28" i="3" l="1" a="1"/>
  <c r="N28" i="3" s="1"/>
  <c r="L26" i="3"/>
  <c r="L27" i="3"/>
  <c r="N6" i="3"/>
  <c r="B27" i="3"/>
  <c r="L25" i="3"/>
  <c r="P28" i="3" s="1"/>
  <c r="B30" i="3"/>
  <c r="N8" i="3" l="1"/>
  <c r="B32" i="3"/>
  <c r="N5" i="3"/>
  <c r="B29" i="3"/>
  <c r="N7" i="3" l="1"/>
  <c r="B31" i="3"/>
  <c r="N10" i="3"/>
  <c r="B34" i="3"/>
  <c r="N12" i="3" l="1"/>
  <c r="B36" i="3"/>
  <c r="N9" i="3"/>
  <c r="B33" i="3"/>
  <c r="N11" i="3" l="1"/>
  <c r="B35" i="3"/>
  <c r="N14" i="3"/>
  <c r="B38" i="3"/>
  <c r="N16" i="3" l="1"/>
  <c r="B40" i="3"/>
  <c r="N13" i="3"/>
  <c r="B37" i="3"/>
  <c r="N15" i="3" l="1"/>
  <c r="B39" i="3"/>
  <c r="N18" i="3"/>
  <c r="B42" i="3"/>
  <c r="N20" i="3" l="1"/>
  <c r="B44" i="3"/>
  <c r="B41" i="3"/>
  <c r="N17" i="3"/>
  <c r="N19" i="3" l="1"/>
  <c r="B43" i="3"/>
  <c r="N22" i="3"/>
  <c r="B46" i="3"/>
  <c r="N24" i="3" s="1"/>
  <c r="N21" i="3" l="1"/>
  <c r="B45" i="3"/>
  <c r="B47" i="3" l="1"/>
  <c r="N25" i="3" s="1"/>
  <c r="N2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<sst xmlns="http://schemas.openxmlformats.org/spreadsheetml/2006/main" count="90" uniqueCount="60">
  <si>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</si>
  <si>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</si>
  <si>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</si>
  <si>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</si>
  <si>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</si>
  <si>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</si>
  <si>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</si>
  <si>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</si>
  <si>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</si>
  <si>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</si>
  <si>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</si>
  <si>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</si>
  <si>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</si>
  <si>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</si>
  <si>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</si>
  <si>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</si>
  <si>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</si>
  <si>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</si>
  <si>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</si>
  <si>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</si>
  <si>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</si>
  <si>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Z</t>
  </si>
  <si>
    <t>=</t>
  </si>
  <si>
    <t>&gt;=</t>
  </si>
  <si>
    <t>Max</t>
  </si>
  <si>
    <t>Averange</t>
  </si>
  <si>
    <t>Min</t>
  </si>
  <si>
    <t>GARAN</t>
  </si>
  <si>
    <t>HALKB</t>
  </si>
  <si>
    <t>ARCLK</t>
  </si>
  <si>
    <t>KCHOL</t>
  </si>
  <si>
    <t>TUPRS</t>
  </si>
  <si>
    <t>THYAO</t>
  </si>
  <si>
    <t>TOASO</t>
  </si>
  <si>
    <t>MGROS</t>
  </si>
  <si>
    <t>TTKOM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</si>
  <si>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</si>
  <si>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</si>
  <si>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</si>
  <si>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</si>
  <si>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</si>
  <si>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</si>
  <si>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</si>
  <si>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</si>
  <si>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</si>
  <si>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</si>
  <si>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</si>
  <si>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</si>
  <si>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</si>
  <si>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</si>
  <si>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</si>
  <si>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</si>
  <si>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</si>
  <si>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</si>
  <si>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</si>
  <si>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</si>
  <si>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</si>
  <si>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veriler tr.investing.com sitesinden alınmıştır</t>
  </si>
  <si>
    <t>solver çözücüsü ile yapılmıştır.</t>
  </si>
  <si>
    <t>Optimal Portföy Seçiminde Konno-Yamazaki Modeli Yaklaşımı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</si>
</sst>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1" xfId="1" applyNumberFormat="1" applyFont="1" applyBorder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A623-3A60-47AD-AA5C-F01A60A6B620}">
  <dimension ref="A1:T47"/>
  <sheetViews>
    <sheetView tabSelected="1" workbookViewId="0">
      <selection activeCell="P2" sqref="P2"/>
    </sheetView>
  </sheetViews>
  <sheetFormatPr defaultRowHeight="14.4" x14ac:dyDescent="0.3"/>
  <cols>
    <col min="1" max="1" width="10.109375" bestFit="1" customWidth="1"/>
  </cols>
  <sheetData>
    <row r="1" spans="1:20" ht="25.8" x14ac:dyDescent="0.5">
      <c r="H1" s="5" t="s">
        <v>59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spans="1:20" x14ac:dyDescent="0.3">
      <c r="A2" s="1"/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O2" s="1" t="s">
        <v>21</v>
      </c>
      <c r="P2" s="1">
        <f>SUM(S4:S33)/21</f>
        <v>509.52043031595616</v>
      </c>
    </row>
    <row r="3" spans="1:20" x14ac:dyDescent="0.3">
      <c r="A3" t="s">
        <v>36</v>
      </c>
      <c r="B3" s="3">
        <v>-85</v>
      </c>
      <c r="C3" s="3">
        <v>-75</v>
      </c>
      <c r="D3" s="3">
        <v>-0.88</v>
      </c>
      <c r="E3" s="3">
        <v>-1.74</v>
      </c>
      <c r="F3" s="3">
        <v>-2.34</v>
      </c>
      <c r="G3" s="3">
        <v>-1.38</v>
      </c>
      <c r="H3" s="3">
        <v>-2.2599999999999998</v>
      </c>
      <c r="I3" s="3">
        <v>-2.08</v>
      </c>
      <c r="J3" s="3">
        <v>-1.72</v>
      </c>
      <c r="T3" t="s">
        <v>57</v>
      </c>
    </row>
    <row r="4" spans="1:20" x14ac:dyDescent="0.3">
      <c r="A4" t="s">
        <v>37</v>
      </c>
      <c r="B4" s="3">
        <v>3.07</v>
      </c>
      <c r="C4" s="3">
        <v>0.76</v>
      </c>
      <c r="D4" s="3">
        <v>3.69</v>
      </c>
      <c r="E4" s="3">
        <v>1.27</v>
      </c>
      <c r="F4" s="3">
        <v>3.54</v>
      </c>
      <c r="G4" s="3">
        <v>3.18</v>
      </c>
      <c r="H4" s="3">
        <v>0.83</v>
      </c>
      <c r="I4" s="3">
        <v>3.67</v>
      </c>
      <c r="J4" s="3">
        <v>-0.85</v>
      </c>
      <c r="R4" s="1" t="s">
        <v>27</v>
      </c>
      <c r="S4" s="1">
        <v>0.50777615678938348</v>
      </c>
      <c r="T4" t="s">
        <v>58</v>
      </c>
    </row>
    <row r="5" spans="1:20" x14ac:dyDescent="0.3">
      <c r="A5" t="s">
        <v>38</v>
      </c>
      <c r="B5" s="3">
        <v>-431</v>
      </c>
      <c r="C5" s="3">
        <v>-313</v>
      </c>
      <c r="D5" s="3">
        <v>-4.2300000000000004</v>
      </c>
      <c r="E5" s="3">
        <v>-4.93</v>
      </c>
      <c r="F5" s="3">
        <v>-3.32</v>
      </c>
      <c r="G5" s="3">
        <v>-5.38</v>
      </c>
      <c r="H5" s="3">
        <v>-4.25</v>
      </c>
      <c r="I5" s="3">
        <v>-5.17</v>
      </c>
      <c r="J5" s="3">
        <v>-2.0299999999999998</v>
      </c>
      <c r="N5" s="1">
        <f t="shared" ref="N5:N24" si="0">S13-(MMULT(B27:J27,S$4:S$12))</f>
        <v>131.24651126150633</v>
      </c>
      <c r="O5" s="1" t="s">
        <v>23</v>
      </c>
      <c r="P5" s="1">
        <v>0</v>
      </c>
      <c r="R5" s="1" t="s">
        <v>28</v>
      </c>
      <c r="S5" s="1">
        <v>0</v>
      </c>
    </row>
    <row r="6" spans="1:20" x14ac:dyDescent="0.3">
      <c r="A6" t="s">
        <v>39</v>
      </c>
      <c r="B6" s="3">
        <v>-21</v>
      </c>
      <c r="C6" s="3">
        <v>-73</v>
      </c>
      <c r="D6" s="3">
        <v>-3.15</v>
      </c>
      <c r="E6" s="3">
        <v>-0.74</v>
      </c>
      <c r="F6" s="3">
        <v>-2.0099999999999998</v>
      </c>
      <c r="G6" s="3">
        <v>-0.55000000000000004</v>
      </c>
      <c r="H6" s="3">
        <v>-1.31</v>
      </c>
      <c r="I6" s="3">
        <v>0.44</v>
      </c>
      <c r="J6" s="3">
        <v>0.12</v>
      </c>
      <c r="N6" s="1">
        <f t="shared" si="0"/>
        <v>1.3642420526593924E-12</v>
      </c>
      <c r="O6" s="1" t="s">
        <v>23</v>
      </c>
      <c r="P6" s="1">
        <v>0</v>
      </c>
      <c r="R6" s="1" t="s">
        <v>29</v>
      </c>
      <c r="S6" s="1">
        <v>99.492223843215413</v>
      </c>
    </row>
    <row r="7" spans="1:20" x14ac:dyDescent="0.3">
      <c r="A7" t="s">
        <v>40</v>
      </c>
      <c r="B7" s="3">
        <v>-225</v>
      </c>
      <c r="C7" s="3">
        <v>-144</v>
      </c>
      <c r="D7" s="3">
        <v>0.56000000000000005</v>
      </c>
      <c r="E7" s="3">
        <v>-1.73</v>
      </c>
      <c r="F7" s="3">
        <v>-2.15</v>
      </c>
      <c r="G7" s="3">
        <v>-1.47</v>
      </c>
      <c r="H7" s="3">
        <v>1.1100000000000001</v>
      </c>
      <c r="I7" s="3">
        <v>-3.9</v>
      </c>
      <c r="J7" s="3">
        <v>-0.36</v>
      </c>
      <c r="N7" s="1">
        <f t="shared" si="0"/>
        <v>508.4571191715192</v>
      </c>
      <c r="O7" s="1" t="s">
        <v>23</v>
      </c>
      <c r="P7" s="1">
        <v>0</v>
      </c>
      <c r="R7" s="1" t="s">
        <v>30</v>
      </c>
      <c r="S7" s="1">
        <v>0</v>
      </c>
    </row>
    <row r="8" spans="1:20" x14ac:dyDescent="0.3">
      <c r="A8" t="s">
        <v>41</v>
      </c>
      <c r="B8" s="3">
        <v>-259</v>
      </c>
      <c r="C8" s="3">
        <v>-89</v>
      </c>
      <c r="D8" s="3">
        <v>1.67</v>
      </c>
      <c r="E8" s="3">
        <v>0.09</v>
      </c>
      <c r="F8" s="3">
        <v>-0.19</v>
      </c>
      <c r="G8" s="3">
        <v>-1.07</v>
      </c>
      <c r="H8" s="3">
        <v>-1.26</v>
      </c>
      <c r="I8" s="3">
        <v>-3.91</v>
      </c>
      <c r="J8" s="3">
        <v>-1.06</v>
      </c>
      <c r="N8" s="1">
        <f t="shared" si="0"/>
        <v>692.74898318151384</v>
      </c>
      <c r="O8" s="1" t="s">
        <v>23</v>
      </c>
      <c r="P8" s="1">
        <v>0</v>
      </c>
      <c r="R8" s="1" t="s">
        <v>31</v>
      </c>
      <c r="S8" s="1">
        <v>0</v>
      </c>
    </row>
    <row r="9" spans="1:20" x14ac:dyDescent="0.3">
      <c r="A9" t="s">
        <v>42</v>
      </c>
      <c r="B9" s="3">
        <v>-30</v>
      </c>
      <c r="C9" s="3">
        <v>0</v>
      </c>
      <c r="D9" s="3">
        <v>-0.06</v>
      </c>
      <c r="E9" s="3">
        <v>-2.91</v>
      </c>
      <c r="F9" s="3">
        <v>-1.65</v>
      </c>
      <c r="G9" s="3">
        <v>-1.73</v>
      </c>
      <c r="H9" s="3">
        <v>-2.1</v>
      </c>
      <c r="I9" s="3">
        <v>-3.41</v>
      </c>
      <c r="J9" s="3">
        <v>-1.96</v>
      </c>
      <c r="N9" s="1">
        <f t="shared" si="0"/>
        <v>-6.7643668444361538E-12</v>
      </c>
      <c r="O9" s="1" t="s">
        <v>23</v>
      </c>
      <c r="P9" s="1">
        <v>0</v>
      </c>
      <c r="R9" s="1" t="s">
        <v>32</v>
      </c>
      <c r="S9" s="1">
        <v>0</v>
      </c>
    </row>
    <row r="10" spans="1:20" x14ac:dyDescent="0.3">
      <c r="A10" t="s">
        <v>43</v>
      </c>
      <c r="B10" s="3">
        <v>-79</v>
      </c>
      <c r="C10" s="3">
        <v>-0.53</v>
      </c>
      <c r="D10" s="3">
        <v>-0.56999999999999995</v>
      </c>
      <c r="E10" s="3">
        <v>1.61</v>
      </c>
      <c r="F10" s="3">
        <v>0.37</v>
      </c>
      <c r="G10" s="3">
        <v>-1.27</v>
      </c>
      <c r="H10" s="3">
        <v>1.72</v>
      </c>
      <c r="I10" s="3">
        <v>9.9600000000000009</v>
      </c>
      <c r="J10" s="3">
        <v>-1.48</v>
      </c>
      <c r="N10" s="1">
        <f t="shared" si="0"/>
        <v>2.5011104298755527E-12</v>
      </c>
      <c r="O10" s="1" t="s">
        <v>23</v>
      </c>
      <c r="P10" s="1">
        <v>0</v>
      </c>
      <c r="R10" s="1" t="s">
        <v>33</v>
      </c>
      <c r="S10" s="1">
        <v>0</v>
      </c>
    </row>
    <row r="11" spans="1:20" x14ac:dyDescent="0.3">
      <c r="A11" t="s">
        <v>44</v>
      </c>
      <c r="B11" s="3">
        <v>0</v>
      </c>
      <c r="C11" s="3">
        <v>0.89</v>
      </c>
      <c r="D11" s="3">
        <v>3.55</v>
      </c>
      <c r="E11" s="3">
        <v>0.36</v>
      </c>
      <c r="F11" s="3">
        <v>0.28000000000000003</v>
      </c>
      <c r="G11" s="3">
        <v>1.51</v>
      </c>
      <c r="H11" s="3">
        <v>-1.19</v>
      </c>
      <c r="I11" s="3">
        <v>6.14</v>
      </c>
      <c r="J11" s="3">
        <v>2.8</v>
      </c>
      <c r="N11" s="1">
        <f t="shared" si="0"/>
        <v>471.12594738038297</v>
      </c>
      <c r="O11" s="1" t="s">
        <v>23</v>
      </c>
      <c r="P11" s="1">
        <v>0</v>
      </c>
      <c r="R11" s="1" t="s">
        <v>34</v>
      </c>
      <c r="S11" s="1">
        <v>0</v>
      </c>
    </row>
    <row r="12" spans="1:20" x14ac:dyDescent="0.3">
      <c r="A12" t="s">
        <v>45</v>
      </c>
      <c r="B12" s="3">
        <v>1.1000000000000001</v>
      </c>
      <c r="C12" s="3">
        <v>0.36</v>
      </c>
      <c r="D12" s="3">
        <v>2.2999999999999998</v>
      </c>
      <c r="E12" s="3">
        <v>3.73</v>
      </c>
      <c r="F12" s="3">
        <v>1.69</v>
      </c>
      <c r="G12" s="3">
        <v>0</v>
      </c>
      <c r="H12" s="3">
        <v>5.66</v>
      </c>
      <c r="I12" s="3">
        <v>1.29</v>
      </c>
      <c r="J12" s="3">
        <v>1.06</v>
      </c>
      <c r="N12" s="1">
        <f t="shared" si="0"/>
        <v>824.21185636822747</v>
      </c>
      <c r="O12" s="1" t="s">
        <v>23</v>
      </c>
      <c r="P12" s="1">
        <v>0</v>
      </c>
      <c r="R12" s="1" t="s">
        <v>35</v>
      </c>
      <c r="S12" s="1">
        <v>0</v>
      </c>
    </row>
    <row r="13" spans="1:20" x14ac:dyDescent="0.3">
      <c r="A13" t="s">
        <v>46</v>
      </c>
      <c r="B13" s="3">
        <v>-281</v>
      </c>
      <c r="C13" s="3">
        <v>-2.2799999999999998</v>
      </c>
      <c r="D13" s="3">
        <v>-1.55</v>
      </c>
      <c r="E13" s="3">
        <v>-3.16</v>
      </c>
      <c r="F13" s="3">
        <v>-3.36</v>
      </c>
      <c r="G13" s="3">
        <v>-0.23</v>
      </c>
      <c r="H13" s="3">
        <v>-2.91</v>
      </c>
      <c r="I13" s="3">
        <v>-1.94</v>
      </c>
      <c r="J13" s="3">
        <v>-2.08</v>
      </c>
      <c r="N13" s="1">
        <f t="shared" si="0"/>
        <v>-4.1723069443833083E-11</v>
      </c>
      <c r="O13" s="1" t="s">
        <v>23</v>
      </c>
      <c r="P13" s="1">
        <v>0</v>
      </c>
      <c r="R13" s="1" t="s">
        <v>0</v>
      </c>
      <c r="S13" s="1">
        <v>0</v>
      </c>
    </row>
    <row r="14" spans="1:20" x14ac:dyDescent="0.3">
      <c r="A14" t="s">
        <v>47</v>
      </c>
      <c r="B14" s="3">
        <v>-237</v>
      </c>
      <c r="C14" s="3">
        <v>0.18</v>
      </c>
      <c r="D14" s="3">
        <v>-0.06</v>
      </c>
      <c r="E14" s="3">
        <v>0.55000000000000004</v>
      </c>
      <c r="F14" s="3">
        <v>1.29</v>
      </c>
      <c r="G14" s="3">
        <v>-0.15</v>
      </c>
      <c r="H14" s="3">
        <v>-0.47</v>
      </c>
      <c r="I14" s="3">
        <v>-1.1200000000000001</v>
      </c>
      <c r="J14" s="3">
        <v>-1.48</v>
      </c>
      <c r="N14" s="1">
        <f t="shared" si="0"/>
        <v>0</v>
      </c>
      <c r="O14" s="1" t="s">
        <v>23</v>
      </c>
      <c r="P14" s="1">
        <v>0</v>
      </c>
      <c r="R14" s="1" t="s">
        <v>1</v>
      </c>
      <c r="S14" s="1">
        <v>368.68517878280966</v>
      </c>
    </row>
    <row r="15" spans="1:20" x14ac:dyDescent="0.3">
      <c r="A15" t="s">
        <v>48</v>
      </c>
      <c r="B15" s="3">
        <v>0.86</v>
      </c>
      <c r="C15" s="3">
        <v>0.18</v>
      </c>
      <c r="D15" s="3">
        <v>0.84</v>
      </c>
      <c r="E15" s="3">
        <v>-0.9</v>
      </c>
      <c r="F15" s="3">
        <v>-0.73</v>
      </c>
      <c r="G15" s="3">
        <v>3.27</v>
      </c>
      <c r="H15" s="3">
        <v>-2.06</v>
      </c>
      <c r="I15" s="3">
        <v>1.45</v>
      </c>
      <c r="J15" s="3">
        <v>1.1499999999999999</v>
      </c>
      <c r="N15" s="1">
        <f t="shared" si="0"/>
        <v>1121.2213890385983</v>
      </c>
      <c r="O15" s="1" t="s">
        <v>23</v>
      </c>
      <c r="P15" s="1">
        <v>0</v>
      </c>
      <c r="R15" s="1" t="s">
        <v>2</v>
      </c>
      <c r="S15" s="1">
        <v>0</v>
      </c>
    </row>
    <row r="16" spans="1:20" x14ac:dyDescent="0.3">
      <c r="A16" t="s">
        <v>49</v>
      </c>
      <c r="B16" s="3">
        <v>-29</v>
      </c>
      <c r="C16" s="3">
        <v>-0.53</v>
      </c>
      <c r="D16" s="3">
        <v>2.58</v>
      </c>
      <c r="E16" s="3">
        <v>1.83</v>
      </c>
      <c r="F16" s="3">
        <v>-0.64</v>
      </c>
      <c r="G16" s="3">
        <v>1.26</v>
      </c>
      <c r="H16" s="3">
        <v>2.4300000000000002</v>
      </c>
      <c r="I16" s="3">
        <v>-0.09</v>
      </c>
      <c r="J16" s="3">
        <v>0</v>
      </c>
      <c r="N16" s="1">
        <f t="shared" si="0"/>
        <v>1179.915007569768</v>
      </c>
      <c r="O16" s="1" t="s">
        <v>23</v>
      </c>
      <c r="P16" s="1">
        <v>0</v>
      </c>
      <c r="R16" s="1" t="s">
        <v>3</v>
      </c>
      <c r="S16" s="1">
        <v>0</v>
      </c>
    </row>
    <row r="17" spans="1:19" x14ac:dyDescent="0.3">
      <c r="A17" t="s">
        <v>50</v>
      </c>
      <c r="B17" s="3">
        <v>-242</v>
      </c>
      <c r="C17" s="3">
        <v>-1.38</v>
      </c>
      <c r="D17" s="3">
        <v>1.1200000000000001</v>
      </c>
      <c r="E17" s="3">
        <v>1.3</v>
      </c>
      <c r="F17" s="3">
        <v>-1.87</v>
      </c>
      <c r="G17" s="3">
        <v>-0.94</v>
      </c>
      <c r="H17" s="3">
        <v>5.69</v>
      </c>
      <c r="I17" s="3">
        <v>-0.67</v>
      </c>
      <c r="J17" s="3">
        <v>-1.36</v>
      </c>
      <c r="N17" s="1">
        <f t="shared" si="0"/>
        <v>-7.1395334089174867E-11</v>
      </c>
      <c r="O17" s="1" t="s">
        <v>23</v>
      </c>
      <c r="P17" s="1">
        <v>0</v>
      </c>
      <c r="R17" s="1" t="s">
        <v>4</v>
      </c>
      <c r="S17" s="1">
        <v>449.92312924610178</v>
      </c>
    </row>
    <row r="18" spans="1:19" x14ac:dyDescent="0.3">
      <c r="A18" t="s">
        <v>51</v>
      </c>
      <c r="B18" s="3">
        <v>2.2799999999999998</v>
      </c>
      <c r="C18" s="3">
        <v>1.4</v>
      </c>
      <c r="D18" s="3">
        <v>1.01</v>
      </c>
      <c r="E18" s="3">
        <v>1.99</v>
      </c>
      <c r="F18" s="3">
        <v>0.72</v>
      </c>
      <c r="G18" s="3">
        <v>1.1000000000000001</v>
      </c>
      <c r="H18" s="3">
        <v>2.0499999999999998</v>
      </c>
      <c r="I18" s="3">
        <v>1.64</v>
      </c>
      <c r="J18" s="3">
        <v>0.56999999999999995</v>
      </c>
      <c r="N18" s="1">
        <f t="shared" si="0"/>
        <v>-1.6370904631912708E-11</v>
      </c>
      <c r="O18" s="1" t="s">
        <v>23</v>
      </c>
      <c r="P18" s="1">
        <v>0</v>
      </c>
      <c r="R18" s="1" t="s">
        <v>5</v>
      </c>
      <c r="S18" s="1">
        <v>727.38697239123576</v>
      </c>
    </row>
    <row r="19" spans="1:19" x14ac:dyDescent="0.3">
      <c r="A19" t="s">
        <v>52</v>
      </c>
      <c r="B19" s="3">
        <v>1.06</v>
      </c>
      <c r="C19" s="3">
        <v>1.42</v>
      </c>
      <c r="D19" s="3">
        <v>2.4500000000000002</v>
      </c>
      <c r="E19" s="3">
        <v>-0.19</v>
      </c>
      <c r="F19" s="3">
        <v>-0.09</v>
      </c>
      <c r="G19" s="3">
        <v>-0.08</v>
      </c>
      <c r="H19" s="3">
        <v>0.56999999999999995</v>
      </c>
      <c r="I19" s="3">
        <v>-0.73</v>
      </c>
      <c r="J19" s="3">
        <v>-0.23</v>
      </c>
      <c r="N19" s="1">
        <f t="shared" si="0"/>
        <v>1216.6820838003678</v>
      </c>
      <c r="O19" s="1" t="s">
        <v>23</v>
      </c>
      <c r="P19" s="1">
        <v>0</v>
      </c>
      <c r="R19" s="1" t="s">
        <v>6</v>
      </c>
      <c r="S19" s="1">
        <v>0</v>
      </c>
    </row>
    <row r="20" spans="1:19" x14ac:dyDescent="0.3">
      <c r="A20" t="s">
        <v>53</v>
      </c>
      <c r="B20" s="3">
        <v>3.07</v>
      </c>
      <c r="C20" s="3">
        <v>1.08</v>
      </c>
      <c r="D20" s="3">
        <v>2.17</v>
      </c>
      <c r="E20" s="3">
        <v>0</v>
      </c>
      <c r="F20" s="3">
        <v>0.45</v>
      </c>
      <c r="G20" s="3">
        <v>0.55000000000000004</v>
      </c>
      <c r="H20" s="3">
        <v>0</v>
      </c>
      <c r="I20" s="3">
        <v>0.05</v>
      </c>
      <c r="J20" s="3">
        <v>-0.11</v>
      </c>
      <c r="N20" s="1">
        <f t="shared" si="0"/>
        <v>1320.2345608192443</v>
      </c>
      <c r="O20" s="1" t="s">
        <v>23</v>
      </c>
      <c r="P20" s="1">
        <v>0</v>
      </c>
      <c r="R20" s="1" t="s">
        <v>7</v>
      </c>
      <c r="S20" s="1">
        <v>0</v>
      </c>
    </row>
    <row r="21" spans="1:19" x14ac:dyDescent="0.3">
      <c r="A21" t="s">
        <v>54</v>
      </c>
      <c r="B21" s="3">
        <v>-213</v>
      </c>
      <c r="C21" s="3">
        <v>0.18</v>
      </c>
      <c r="D21" s="3">
        <v>-7.0000000000000007E-2</v>
      </c>
      <c r="E21" s="3">
        <v>-0.28000000000000003</v>
      </c>
      <c r="F21" s="3">
        <v>1</v>
      </c>
      <c r="G21" s="3">
        <v>-0.47</v>
      </c>
      <c r="H21" s="3">
        <v>0.87</v>
      </c>
      <c r="I21" s="3">
        <v>-1.61</v>
      </c>
      <c r="J21" s="3">
        <v>-1.35</v>
      </c>
      <c r="N21" s="1">
        <f t="shared" si="0"/>
        <v>-5.5479176808148623E-11</v>
      </c>
      <c r="O21" s="1" t="s">
        <v>23</v>
      </c>
      <c r="P21" s="1">
        <v>0</v>
      </c>
      <c r="R21" s="1" t="s">
        <v>8</v>
      </c>
      <c r="S21" s="1">
        <v>824.32334202375603</v>
      </c>
    </row>
    <row r="22" spans="1:19" x14ac:dyDescent="0.3">
      <c r="A22" t="s">
        <v>55</v>
      </c>
      <c r="B22" s="3">
        <v>-48</v>
      </c>
      <c r="C22" s="3">
        <v>0</v>
      </c>
      <c r="D22" s="3">
        <v>7.0000000000000007E-2</v>
      </c>
      <c r="E22" s="3">
        <v>0.38</v>
      </c>
      <c r="F22" s="3">
        <v>1.76</v>
      </c>
      <c r="G22" s="3">
        <v>-1.78</v>
      </c>
      <c r="H22" s="3">
        <v>2.06</v>
      </c>
      <c r="I22" s="3">
        <v>4.67</v>
      </c>
      <c r="J22" s="3">
        <v>4.22</v>
      </c>
      <c r="N22" s="1">
        <f t="shared" si="0"/>
        <v>-2.0463630789890885E-12</v>
      </c>
      <c r="O22" s="1" t="s">
        <v>23</v>
      </c>
      <c r="P22" s="1">
        <v>0</v>
      </c>
      <c r="R22" s="1" t="s">
        <v>9</v>
      </c>
      <c r="S22" s="1">
        <v>1053.6025249800914</v>
      </c>
    </row>
    <row r="23" spans="1:19" x14ac:dyDescent="0.3">
      <c r="A23" t="s">
        <v>56</v>
      </c>
      <c r="B23" s="3">
        <v>0</v>
      </c>
      <c r="C23" s="3">
        <v>-1.24</v>
      </c>
      <c r="D23" s="3">
        <v>-0.26</v>
      </c>
      <c r="E23" s="3">
        <v>0.86</v>
      </c>
      <c r="F23" s="3">
        <v>0</v>
      </c>
      <c r="G23" s="3">
        <v>0.08</v>
      </c>
      <c r="H23" s="3">
        <v>0.77</v>
      </c>
      <c r="I23" s="3">
        <v>1.47</v>
      </c>
      <c r="J23" s="3">
        <v>-1.04</v>
      </c>
      <c r="N23" s="1">
        <f t="shared" si="0"/>
        <v>1576.097052007606</v>
      </c>
      <c r="O23" s="1" t="s">
        <v>23</v>
      </c>
      <c r="P23" s="1">
        <v>0</v>
      </c>
      <c r="R23" s="1" t="s">
        <v>10</v>
      </c>
      <c r="S23" s="1">
        <v>0</v>
      </c>
    </row>
    <row r="24" spans="1:19" x14ac:dyDescent="0.3">
      <c r="N24" s="1">
        <f t="shared" si="0"/>
        <v>1555.1003592172303</v>
      </c>
      <c r="O24" s="1" t="s">
        <v>23</v>
      </c>
      <c r="P24" s="1">
        <v>0</v>
      </c>
      <c r="R24" s="1" t="s">
        <v>11</v>
      </c>
      <c r="S24" s="1">
        <v>0</v>
      </c>
    </row>
    <row r="25" spans="1:19" x14ac:dyDescent="0.3">
      <c r="B25" s="1">
        <f>AVERAGE(Sheet1!B3:B23)</f>
        <v>-103.26476190476193</v>
      </c>
      <c r="C25" s="1">
        <f>AVERAGE(Sheet1!C3:C23)</f>
        <v>-33.024285714285718</v>
      </c>
      <c r="D25" s="1">
        <f>AVERAGE(Sheet1!D3:D23)</f>
        <v>0.5323809523809524</v>
      </c>
      <c r="E25" s="1">
        <f>AVERAGE(Sheet1!E3:E23)</f>
        <v>-0.12428571428571428</v>
      </c>
      <c r="F25" s="1">
        <f>AVERAGE(Sheet1!F3:F23)</f>
        <v>-0.34523809523809523</v>
      </c>
      <c r="G25" s="1">
        <f>AVERAGE(Sheet1!G3:G23)</f>
        <v>-0.26428571428571435</v>
      </c>
      <c r="H25" s="1">
        <f>AVERAGE(Sheet1!H3:H23)</f>
        <v>0.28333333333333333</v>
      </c>
      <c r="I25" s="1">
        <f>AVERAGE(Sheet1!I3:I23)</f>
        <v>0.29285714285714287</v>
      </c>
      <c r="J25" s="2">
        <f>AVERAGE(Sheet1!J3:J23)</f>
        <v>-0.34238095238095234</v>
      </c>
      <c r="K25" s="1" t="s">
        <v>24</v>
      </c>
      <c r="L25" s="1">
        <f>MAX(B25:J25)</f>
        <v>0.5323809523809524</v>
      </c>
      <c r="N25" s="1">
        <f>S33-MMULT(B47:J47,S$4:S$12)</f>
        <v>-5.95719029661268E-11</v>
      </c>
      <c r="O25" s="1" t="s">
        <v>23</v>
      </c>
      <c r="P25" s="1">
        <v>0</v>
      </c>
      <c r="R25" s="1" t="s">
        <v>12</v>
      </c>
      <c r="S25" s="1">
        <v>1205.2315445616666</v>
      </c>
    </row>
    <row r="26" spans="1:19" x14ac:dyDescent="0.3">
      <c r="K26" s="1" t="s">
        <v>25</v>
      </c>
      <c r="L26" s="1">
        <f>AVERAGE(B25:J25)</f>
        <v>-15.139629629629631</v>
      </c>
      <c r="R26" s="1" t="s">
        <v>13</v>
      </c>
      <c r="S26" s="1">
        <v>1421.8794365383551</v>
      </c>
    </row>
    <row r="27" spans="1:19" x14ac:dyDescent="0.3">
      <c r="B27" s="1">
        <f>Sheet1!B3-B25</f>
        <v>18.264761904761926</v>
      </c>
      <c r="C27" s="1">
        <f>Sheet1!C3-C25</f>
        <v>-41.975714285714282</v>
      </c>
      <c r="D27" s="1">
        <f>Sheet1!D3-D25</f>
        <v>-1.4123809523809525</v>
      </c>
      <c r="E27" s="1">
        <f>Sheet1!E3-E25</f>
        <v>-1.6157142857142857</v>
      </c>
      <c r="F27" s="1">
        <f>Sheet1!F3-F25</f>
        <v>-1.9947619047619045</v>
      </c>
      <c r="G27" s="1">
        <f>Sheet1!G3-G25</f>
        <v>-1.1157142857142857</v>
      </c>
      <c r="H27" s="1">
        <f>Sheet1!H3-H25</f>
        <v>-2.543333333333333</v>
      </c>
      <c r="I27" s="1">
        <f>Sheet1!I3-I25</f>
        <v>-2.3728571428571428</v>
      </c>
      <c r="J27" s="2">
        <f>Sheet1!J3-J25</f>
        <v>-1.3776190476190475</v>
      </c>
      <c r="K27" s="1" t="s">
        <v>26</v>
      </c>
      <c r="L27" s="1">
        <f>MIN(B25:J25)</f>
        <v>-103.26476190476193</v>
      </c>
      <c r="N27" s="1">
        <f>SUM(S4:S12)</f>
        <v>100.0000000000048</v>
      </c>
      <c r="O27" s="1" t="s">
        <v>22</v>
      </c>
      <c r="P27" s="1">
        <v>100</v>
      </c>
      <c r="R27" s="1" t="s">
        <v>14</v>
      </c>
      <c r="S27" s="1">
        <v>0</v>
      </c>
    </row>
    <row r="28" spans="1:19" x14ac:dyDescent="0.3">
      <c r="B28" s="1">
        <f>Sheet1!B4-B26</f>
        <v>3.07</v>
      </c>
      <c r="C28" s="1">
        <f>Sheet1!C4-C26</f>
        <v>0.76</v>
      </c>
      <c r="D28" s="1">
        <f>Sheet1!D4-D26</f>
        <v>3.69</v>
      </c>
      <c r="E28" s="1">
        <f>Sheet1!E4-E26</f>
        <v>1.27</v>
      </c>
      <c r="F28" s="1">
        <f>Sheet1!F4-F26</f>
        <v>3.54</v>
      </c>
      <c r="G28" s="1">
        <f>Sheet1!G4-G26</f>
        <v>3.18</v>
      </c>
      <c r="H28" s="1">
        <f>Sheet1!H4-H26</f>
        <v>0.83</v>
      </c>
      <c r="I28" s="1">
        <f>Sheet1!I4-I26</f>
        <v>3.67</v>
      </c>
      <c r="J28" s="1">
        <f>Sheet1!J4-J26</f>
        <v>-0.85</v>
      </c>
      <c r="N28" s="1" cm="1">
        <f t="array" ref="N28">MMULT(B25:J25,S4:S12)</f>
        <v>0.53238095237917804</v>
      </c>
      <c r="O28" s="1" t="s">
        <v>23</v>
      </c>
      <c r="P28" s="1">
        <f>L25</f>
        <v>0.5323809523809524</v>
      </c>
      <c r="R28" s="1" t="s">
        <v>15</v>
      </c>
      <c r="S28" s="1">
        <v>0</v>
      </c>
    </row>
    <row r="29" spans="1:19" x14ac:dyDescent="0.3">
      <c r="B29" s="1">
        <f>Sheet1!B5-B27</f>
        <v>-449.26476190476194</v>
      </c>
      <c r="C29" s="1">
        <f>Sheet1!C5-C27</f>
        <v>-271.02428571428572</v>
      </c>
      <c r="D29" s="1">
        <f>Sheet1!D5-D27</f>
        <v>-2.8176190476190479</v>
      </c>
      <c r="E29" s="1">
        <f>Sheet1!E5-E27</f>
        <v>-3.3142857142857141</v>
      </c>
      <c r="F29" s="1">
        <f>Sheet1!F5-F27</f>
        <v>-1.3252380952380953</v>
      </c>
      <c r="G29" s="1">
        <f>Sheet1!G5-G27</f>
        <v>-4.2642857142857142</v>
      </c>
      <c r="H29" s="1">
        <f>Sheet1!H5-H27</f>
        <v>-1.706666666666667</v>
      </c>
      <c r="I29" s="1">
        <f>Sheet1!I5-I27</f>
        <v>-2.7971428571428572</v>
      </c>
      <c r="J29" s="1">
        <f>Sheet1!J5-J27</f>
        <v>-0.65238095238095228</v>
      </c>
      <c r="R29" s="1" t="s">
        <v>16</v>
      </c>
      <c r="S29" s="1">
        <v>1460.9762749423867</v>
      </c>
    </row>
    <row r="30" spans="1:19" x14ac:dyDescent="0.3">
      <c r="B30" s="1">
        <f>Sheet1!B6-B28</f>
        <v>-24.07</v>
      </c>
      <c r="C30" s="1">
        <f>Sheet1!C6-C28</f>
        <v>-73.760000000000005</v>
      </c>
      <c r="D30" s="1">
        <f>Sheet1!D6-D28</f>
        <v>-6.84</v>
      </c>
      <c r="E30" s="1">
        <f>Sheet1!E6-E28</f>
        <v>-2.0099999999999998</v>
      </c>
      <c r="F30" s="1">
        <f>Sheet1!F6-F28</f>
        <v>-5.55</v>
      </c>
      <c r="G30" s="1">
        <f>Sheet1!G6-G28</f>
        <v>-3.7300000000000004</v>
      </c>
      <c r="H30" s="1">
        <f>Sheet1!H6-H28</f>
        <v>-2.14</v>
      </c>
      <c r="I30" s="1">
        <f>Sheet1!I6-I28</f>
        <v>-3.23</v>
      </c>
      <c r="J30" s="1">
        <f>Sheet1!J6-J28</f>
        <v>0.97</v>
      </c>
      <c r="R30" s="1" t="s">
        <v>17</v>
      </c>
      <c r="S30" s="1">
        <v>1537.691559360363</v>
      </c>
    </row>
    <row r="31" spans="1:19" x14ac:dyDescent="0.3">
      <c r="B31" s="1">
        <f>Sheet1!B7-B29</f>
        <v>224.26476190476194</v>
      </c>
      <c r="C31" s="1">
        <f>Sheet1!C7-C29</f>
        <v>127.02428571428572</v>
      </c>
      <c r="D31" s="1">
        <f>Sheet1!D7-D29</f>
        <v>3.377619047619048</v>
      </c>
      <c r="E31" s="1">
        <f>Sheet1!E7-E29</f>
        <v>1.5842857142857141</v>
      </c>
      <c r="F31" s="1">
        <f>Sheet1!F7-F29</f>
        <v>-0.82476190476190459</v>
      </c>
      <c r="G31" s="1">
        <f>Sheet1!G7-G29</f>
        <v>2.7942857142857145</v>
      </c>
      <c r="H31" s="1">
        <f>Sheet1!H7-H29</f>
        <v>2.8166666666666673</v>
      </c>
      <c r="I31" s="1">
        <f>Sheet1!I7-I29</f>
        <v>-1.1028571428571428</v>
      </c>
      <c r="J31" s="1">
        <f>Sheet1!J7-J29</f>
        <v>0.2923809523809523</v>
      </c>
      <c r="R31" s="1" t="s">
        <v>18</v>
      </c>
      <c r="S31" s="1">
        <v>0</v>
      </c>
    </row>
    <row r="32" spans="1:19" x14ac:dyDescent="0.3">
      <c r="B32" s="1">
        <f>Sheet1!B8-B30</f>
        <v>-234.93</v>
      </c>
      <c r="C32" s="1">
        <f>Sheet1!C8-C30</f>
        <v>-15.239999999999995</v>
      </c>
      <c r="D32" s="1">
        <f>Sheet1!D8-D30</f>
        <v>8.51</v>
      </c>
      <c r="E32" s="1">
        <f>Sheet1!E8-E30</f>
        <v>2.0999999999999996</v>
      </c>
      <c r="F32" s="1">
        <f>Sheet1!F8-F30</f>
        <v>5.3599999999999994</v>
      </c>
      <c r="G32" s="1">
        <f>Sheet1!G8-G30</f>
        <v>2.66</v>
      </c>
      <c r="H32" s="1">
        <f>Sheet1!H8-H30</f>
        <v>0.88000000000000012</v>
      </c>
      <c r="I32" s="1">
        <f>Sheet1!I8-I30</f>
        <v>-0.68000000000000016</v>
      </c>
      <c r="J32" s="1">
        <f>Sheet1!J8-J30</f>
        <v>-2.0300000000000002</v>
      </c>
      <c r="R32" s="1" t="s">
        <v>19</v>
      </c>
      <c r="S32" s="1">
        <v>0</v>
      </c>
    </row>
    <row r="33" spans="2:19" x14ac:dyDescent="0.3">
      <c r="B33" s="1">
        <f>Sheet1!B9-B31</f>
        <v>-254.26476190476194</v>
      </c>
      <c r="C33" s="1">
        <f>Sheet1!C9-C31</f>
        <v>-127.02428571428572</v>
      </c>
      <c r="D33" s="1">
        <f>Sheet1!D9-D31</f>
        <v>-3.437619047619048</v>
      </c>
      <c r="E33" s="1">
        <f>Sheet1!E9-E31</f>
        <v>-4.4942857142857147</v>
      </c>
      <c r="F33" s="1">
        <f>Sheet1!F9-F31</f>
        <v>-0.82523809523809533</v>
      </c>
      <c r="G33" s="1">
        <f>Sheet1!G9-G31</f>
        <v>-4.524285714285714</v>
      </c>
      <c r="H33" s="1">
        <f>Sheet1!H9-H31</f>
        <v>-4.9166666666666679</v>
      </c>
      <c r="I33" s="1">
        <f>Sheet1!I9-I31</f>
        <v>-2.3071428571428574</v>
      </c>
      <c r="J33" s="1">
        <f>Sheet1!J9-J31</f>
        <v>-2.2523809523809524</v>
      </c>
      <c r="R33" s="1" t="s">
        <v>20</v>
      </c>
      <c r="S33" s="1">
        <v>1550.2290738083104</v>
      </c>
    </row>
    <row r="34" spans="2:19" x14ac:dyDescent="0.3">
      <c r="B34" s="1">
        <f>Sheet1!B10-B32</f>
        <v>155.93</v>
      </c>
      <c r="C34" s="1">
        <f>Sheet1!C10-C32</f>
        <v>14.709999999999996</v>
      </c>
      <c r="D34" s="1">
        <f>Sheet1!D10-D32</f>
        <v>-9.08</v>
      </c>
      <c r="E34" s="1">
        <f>Sheet1!E10-E32</f>
        <v>-0.48999999999999955</v>
      </c>
      <c r="F34" s="1">
        <f>Sheet1!F10-F32</f>
        <v>-4.9899999999999993</v>
      </c>
      <c r="G34" s="1">
        <f>Sheet1!G10-G32</f>
        <v>-3.93</v>
      </c>
      <c r="H34" s="1">
        <f>Sheet1!H10-H32</f>
        <v>0.83999999999999986</v>
      </c>
      <c r="I34" s="1">
        <f>Sheet1!I10-I32</f>
        <v>10.64</v>
      </c>
      <c r="J34" s="1">
        <f>Sheet1!J10-J32</f>
        <v>0.55000000000000027</v>
      </c>
    </row>
    <row r="35" spans="2:19" x14ac:dyDescent="0.3">
      <c r="B35" s="1">
        <f>Sheet1!B11-B33</f>
        <v>254.26476190476194</v>
      </c>
      <c r="C35" s="1">
        <f>Sheet1!C11-C33</f>
        <v>127.91428571428573</v>
      </c>
      <c r="D35" s="1">
        <f>Sheet1!D11-D33</f>
        <v>6.9876190476190478</v>
      </c>
      <c r="E35" s="1">
        <f>Sheet1!E11-E33</f>
        <v>4.854285714285715</v>
      </c>
      <c r="F35" s="1">
        <f>Sheet1!F11-F33</f>
        <v>1.1052380952380954</v>
      </c>
      <c r="G35" s="1">
        <f>Sheet1!G11-G33</f>
        <v>6.0342857142857138</v>
      </c>
      <c r="H35" s="1">
        <f>Sheet1!H11-H33</f>
        <v>3.7266666666666679</v>
      </c>
      <c r="I35" s="1">
        <f>Sheet1!I11-I33</f>
        <v>8.4471428571428575</v>
      </c>
      <c r="J35" s="1">
        <f>Sheet1!J11-J33</f>
        <v>5.0523809523809522</v>
      </c>
    </row>
    <row r="36" spans="2:19" x14ac:dyDescent="0.3">
      <c r="B36" s="1">
        <f>Sheet1!B12-B34</f>
        <v>-154.83000000000001</v>
      </c>
      <c r="C36" s="1">
        <f>Sheet1!C12-C34</f>
        <v>-14.349999999999996</v>
      </c>
      <c r="D36" s="1">
        <f>Sheet1!D12-D34</f>
        <v>11.379999999999999</v>
      </c>
      <c r="E36" s="1">
        <f>Sheet1!E12-E34</f>
        <v>4.22</v>
      </c>
      <c r="F36" s="1">
        <f>Sheet1!F12-F34</f>
        <v>6.68</v>
      </c>
      <c r="G36" s="1">
        <f>Sheet1!G12-G34</f>
        <v>3.93</v>
      </c>
      <c r="H36" s="1">
        <f>Sheet1!H12-H34</f>
        <v>4.82</v>
      </c>
      <c r="I36" s="1">
        <f>Sheet1!I12-I34</f>
        <v>-9.3500000000000014</v>
      </c>
      <c r="J36" s="1">
        <f>Sheet1!J12-J34</f>
        <v>0.50999999999999979</v>
      </c>
    </row>
    <row r="37" spans="2:19" x14ac:dyDescent="0.3">
      <c r="B37" s="1">
        <f>Sheet1!B13-B35</f>
        <v>-535.26476190476194</v>
      </c>
      <c r="C37" s="1">
        <f>Sheet1!C13-C35</f>
        <v>-130.19428571428571</v>
      </c>
      <c r="D37" s="1">
        <f>Sheet1!D13-D35</f>
        <v>-8.5376190476190477</v>
      </c>
      <c r="E37" s="1">
        <f>Sheet1!E13-E35</f>
        <v>-8.014285714285716</v>
      </c>
      <c r="F37" s="1">
        <f>Sheet1!F13-F35</f>
        <v>-4.465238095238095</v>
      </c>
      <c r="G37" s="1">
        <f>Sheet1!G13-G35</f>
        <v>-6.2642857142857142</v>
      </c>
      <c r="H37" s="1">
        <f>Sheet1!H13-H35</f>
        <v>-6.6366666666666685</v>
      </c>
      <c r="I37" s="1">
        <f>Sheet1!I13-I35</f>
        <v>-10.387142857142857</v>
      </c>
      <c r="J37" s="1">
        <f>Sheet1!J13-J35</f>
        <v>-7.1323809523809523</v>
      </c>
    </row>
    <row r="38" spans="2:19" x14ac:dyDescent="0.3">
      <c r="B38" s="1">
        <f>Sheet1!B14-B36</f>
        <v>-82.169999999999987</v>
      </c>
      <c r="C38" s="1">
        <f>Sheet1!C14-C36</f>
        <v>14.529999999999996</v>
      </c>
      <c r="D38" s="1">
        <f>Sheet1!D14-D36</f>
        <v>-11.44</v>
      </c>
      <c r="E38" s="1">
        <f>Sheet1!E14-E36</f>
        <v>-3.67</v>
      </c>
      <c r="F38" s="1">
        <f>Sheet1!F14-F36</f>
        <v>-5.39</v>
      </c>
      <c r="G38" s="1">
        <f>Sheet1!G14-G36</f>
        <v>-4.08</v>
      </c>
      <c r="H38" s="1">
        <f>Sheet1!H14-H36</f>
        <v>-5.29</v>
      </c>
      <c r="I38" s="1">
        <f>Sheet1!I14-I36</f>
        <v>8.23</v>
      </c>
      <c r="J38" s="1">
        <f>Sheet1!J14-J36</f>
        <v>-1.9899999999999998</v>
      </c>
    </row>
    <row r="39" spans="2:19" x14ac:dyDescent="0.3">
      <c r="B39" s="1">
        <f>Sheet1!B15-B37</f>
        <v>536.12476190476195</v>
      </c>
      <c r="C39" s="1">
        <f>Sheet1!C15-C37</f>
        <v>130.37428571428572</v>
      </c>
      <c r="D39" s="1">
        <f>Sheet1!D15-D37</f>
        <v>9.3776190476190475</v>
      </c>
      <c r="E39" s="1">
        <f>Sheet1!E15-E37</f>
        <v>7.1142857142857157</v>
      </c>
      <c r="F39" s="1">
        <f>Sheet1!F15-F37</f>
        <v>3.735238095238095</v>
      </c>
      <c r="G39" s="1">
        <f>Sheet1!G15-G37</f>
        <v>9.5342857142857138</v>
      </c>
      <c r="H39" s="1">
        <f>Sheet1!H15-H37</f>
        <v>4.576666666666668</v>
      </c>
      <c r="I39" s="1">
        <f>Sheet1!I15-I37</f>
        <v>11.837142857142856</v>
      </c>
      <c r="J39" s="1">
        <f>Sheet1!J15-J37</f>
        <v>8.2823809523809526</v>
      </c>
    </row>
    <row r="40" spans="2:19" x14ac:dyDescent="0.3">
      <c r="B40" s="1">
        <f>Sheet1!B16-B38</f>
        <v>53.169999999999987</v>
      </c>
      <c r="C40" s="1">
        <f>Sheet1!C16-C38</f>
        <v>-15.059999999999995</v>
      </c>
      <c r="D40" s="1">
        <f>Sheet1!D16-D38</f>
        <v>14.02</v>
      </c>
      <c r="E40" s="1">
        <f>Sheet1!E16-E38</f>
        <v>5.5</v>
      </c>
      <c r="F40" s="1">
        <f>Sheet1!F16-F38</f>
        <v>4.75</v>
      </c>
      <c r="G40" s="1">
        <f>Sheet1!G16-G38</f>
        <v>5.34</v>
      </c>
      <c r="H40" s="1">
        <f>Sheet1!H16-H38</f>
        <v>7.7200000000000006</v>
      </c>
      <c r="I40" s="1">
        <f>Sheet1!I16-I38</f>
        <v>-8.32</v>
      </c>
      <c r="J40" s="1">
        <f>Sheet1!J16-J38</f>
        <v>1.9899999999999998</v>
      </c>
    </row>
    <row r="41" spans="2:19" x14ac:dyDescent="0.3">
      <c r="B41" s="1">
        <f>Sheet1!B17-B39</f>
        <v>-778.12476190476195</v>
      </c>
      <c r="C41" s="1">
        <f>Sheet1!C17-C39</f>
        <v>-131.75428571428571</v>
      </c>
      <c r="D41" s="1">
        <f>Sheet1!D17-D39</f>
        <v>-8.2576190476190483</v>
      </c>
      <c r="E41" s="1">
        <f>Sheet1!E17-E39</f>
        <v>-5.8142857142857158</v>
      </c>
      <c r="F41" s="1">
        <f>Sheet1!F17-F39</f>
        <v>-5.6052380952380947</v>
      </c>
      <c r="G41" s="1">
        <f>Sheet1!G17-G39</f>
        <v>-10.474285714285713</v>
      </c>
      <c r="H41" s="1">
        <f>Sheet1!H17-H39</f>
        <v>1.1133333333333324</v>
      </c>
      <c r="I41" s="1">
        <f>Sheet1!I17-I39</f>
        <v>-12.507142857142856</v>
      </c>
      <c r="J41" s="1">
        <f>Sheet1!J17-J39</f>
        <v>-9.6423809523809521</v>
      </c>
    </row>
    <row r="42" spans="2:19" x14ac:dyDescent="0.3">
      <c r="B42" s="1">
        <f>Sheet1!B18-B40</f>
        <v>-50.889999999999986</v>
      </c>
      <c r="C42" s="1">
        <f>Sheet1!C18-C40</f>
        <v>16.459999999999994</v>
      </c>
      <c r="D42" s="1">
        <f>Sheet1!D18-D40</f>
        <v>-13.01</v>
      </c>
      <c r="E42" s="1">
        <f>Sheet1!E18-E40</f>
        <v>-3.51</v>
      </c>
      <c r="F42" s="1">
        <f>Sheet1!F18-F40</f>
        <v>-4.03</v>
      </c>
      <c r="G42" s="1">
        <f>Sheet1!G18-G40</f>
        <v>-4.24</v>
      </c>
      <c r="H42" s="1">
        <f>Sheet1!H18-H40</f>
        <v>-5.6700000000000008</v>
      </c>
      <c r="I42" s="1">
        <f>Sheet1!I18-I40</f>
        <v>9.9600000000000009</v>
      </c>
      <c r="J42" s="1">
        <f>Sheet1!J18-J40</f>
        <v>-1.42</v>
      </c>
    </row>
    <row r="43" spans="2:19" x14ac:dyDescent="0.3">
      <c r="B43" s="1">
        <f>Sheet1!B19-B41</f>
        <v>779.1847619047619</v>
      </c>
      <c r="C43" s="1">
        <f>Sheet1!C19-C41</f>
        <v>133.1742857142857</v>
      </c>
      <c r="D43" s="1">
        <f>Sheet1!D19-D41</f>
        <v>10.707619047619048</v>
      </c>
      <c r="E43" s="1">
        <f>Sheet1!E19-E41</f>
        <v>5.6242857142857154</v>
      </c>
      <c r="F43" s="1">
        <f>Sheet1!F19-F41</f>
        <v>5.5152380952380948</v>
      </c>
      <c r="G43" s="1">
        <f>Sheet1!G19-G41</f>
        <v>10.394285714285713</v>
      </c>
      <c r="H43" s="1">
        <f>Sheet1!H19-H41</f>
        <v>-0.54333333333333245</v>
      </c>
      <c r="I43" s="1">
        <f>Sheet1!I19-I41</f>
        <v>11.777142857142856</v>
      </c>
      <c r="J43" s="1">
        <f>Sheet1!J19-J41</f>
        <v>9.4123809523809516</v>
      </c>
    </row>
    <row r="44" spans="2:19" x14ac:dyDescent="0.3">
      <c r="B44" s="1">
        <f>Sheet1!B20-B42</f>
        <v>53.959999999999987</v>
      </c>
      <c r="C44" s="1">
        <f>Sheet1!C20-C42</f>
        <v>-15.379999999999994</v>
      </c>
      <c r="D44" s="1">
        <f>Sheet1!D20-D42</f>
        <v>15.18</v>
      </c>
      <c r="E44" s="1">
        <f>Sheet1!E20-E42</f>
        <v>3.51</v>
      </c>
      <c r="F44" s="1">
        <f>Sheet1!F20-F42</f>
        <v>4.4800000000000004</v>
      </c>
      <c r="G44" s="1">
        <f>Sheet1!G20-G42</f>
        <v>4.79</v>
      </c>
      <c r="H44" s="1">
        <f>Sheet1!H20-H42</f>
        <v>5.6700000000000008</v>
      </c>
      <c r="I44" s="1">
        <f>Sheet1!I20-I42</f>
        <v>-9.91</v>
      </c>
      <c r="J44" s="1">
        <f>Sheet1!J20-J42</f>
        <v>1.3099999999999998</v>
      </c>
    </row>
    <row r="45" spans="2:19" x14ac:dyDescent="0.3">
      <c r="B45" s="1">
        <f>Sheet1!B21-B43</f>
        <v>-992.1847619047619</v>
      </c>
      <c r="C45" s="1">
        <f>Sheet1!C21-C43</f>
        <v>-132.9942857142857</v>
      </c>
      <c r="D45" s="1">
        <f>Sheet1!D21-D43</f>
        <v>-10.777619047619048</v>
      </c>
      <c r="E45" s="1">
        <f>Sheet1!E21-E43</f>
        <v>-5.9042857142857157</v>
      </c>
      <c r="F45" s="1">
        <f>Sheet1!F21-F43</f>
        <v>-4.5152380952380948</v>
      </c>
      <c r="G45" s="1">
        <f>Sheet1!G21-G43</f>
        <v>-10.864285714285714</v>
      </c>
      <c r="H45" s="1">
        <f>Sheet1!H21-H43</f>
        <v>1.4133333333333324</v>
      </c>
      <c r="I45" s="1">
        <f>Sheet1!I21-I43</f>
        <v>-13.387142857142855</v>
      </c>
      <c r="J45" s="1">
        <f>Sheet1!J21-J43</f>
        <v>-10.762380952380951</v>
      </c>
    </row>
    <row r="46" spans="2:19" x14ac:dyDescent="0.3">
      <c r="B46" s="1">
        <f>Sheet1!B22-B44</f>
        <v>-101.95999999999998</v>
      </c>
      <c r="C46" s="1">
        <f>Sheet1!C22-C44</f>
        <v>15.379999999999994</v>
      </c>
      <c r="D46" s="1">
        <f>Sheet1!D22-D44</f>
        <v>-15.11</v>
      </c>
      <c r="E46" s="1">
        <f>Sheet1!E22-E44</f>
        <v>-3.13</v>
      </c>
      <c r="F46" s="1">
        <f>Sheet1!F22-F44</f>
        <v>-2.7200000000000006</v>
      </c>
      <c r="G46" s="1">
        <f>Sheet1!G22-G44</f>
        <v>-6.57</v>
      </c>
      <c r="H46" s="1">
        <f>Sheet1!H22-H44</f>
        <v>-3.6100000000000008</v>
      </c>
      <c r="I46" s="1">
        <f>Sheet1!I22-I44</f>
        <v>14.58</v>
      </c>
      <c r="J46" s="1">
        <f>Sheet1!J22-J44</f>
        <v>2.91</v>
      </c>
    </row>
    <row r="47" spans="2:19" x14ac:dyDescent="0.3">
      <c r="B47" s="1">
        <f>Sheet1!B23-B45</f>
        <v>992.1847619047619</v>
      </c>
      <c r="C47" s="1">
        <f>Sheet1!C23-C45</f>
        <v>131.75428571428569</v>
      </c>
      <c r="D47" s="1">
        <f>Sheet1!D23-D45</f>
        <v>10.517619047619048</v>
      </c>
      <c r="E47" s="1">
        <f>Sheet1!E23-E45</f>
        <v>6.764285714285716</v>
      </c>
      <c r="F47" s="1">
        <f>Sheet1!F23-F45</f>
        <v>4.5152380952380948</v>
      </c>
      <c r="G47" s="1">
        <f>Sheet1!G23-G45</f>
        <v>10.944285714285714</v>
      </c>
      <c r="H47" s="1">
        <f>Sheet1!H23-H45</f>
        <v>-0.64333333333333242</v>
      </c>
      <c r="I47" s="1">
        <f>Sheet1!I23-I45</f>
        <v>14.857142857142856</v>
      </c>
      <c r="J47" s="1">
        <f>Sheet1!J23-J45</f>
        <v>9.7223809523809521</v>
      </c>
    </row>
  </sheetData>
  <mergeCells count="1">
    <mergeCell ref="H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özgür öztürk</cp:lastModifiedBy>
  <dcterms:created xsi:type="dcterms:W3CDTF">2020-01-21T16:09:14Z</dcterms:created>
  <dcterms:modified xsi:type="dcterms:W3CDTF">2021-04-02T15:56:08Z</dcterms:modified>
</cp:coreProperties>
</file>