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urat\Desktop\dogalgaz_mevzuat\"/>
    </mc:Choice>
  </mc:AlternateContent>
  <xr:revisionPtr revIDLastSave="0" documentId="13_ncr:1_{6B2BFCF3-FEB3-4A50-9A39-5639E477351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K" sheetId="1" r:id="rId1"/>
    <sheet name="Formü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F39" i="3"/>
  <c r="F40" i="3" s="1"/>
  <c r="G39" i="3"/>
  <c r="H39" i="3"/>
  <c r="H40" i="3" s="1"/>
  <c r="I39" i="3"/>
  <c r="I40" i="3" s="1"/>
  <c r="J39" i="3"/>
  <c r="J40" i="3" s="1"/>
  <c r="G40" i="3"/>
  <c r="E39" i="3"/>
  <c r="E40" i="3" s="1"/>
  <c r="E37" i="3"/>
  <c r="E38" i="3" s="1"/>
  <c r="Q39" i="3"/>
  <c r="Q40" i="3" s="1"/>
  <c r="P39" i="3"/>
  <c r="P40" i="3" s="1"/>
  <c r="O39" i="3"/>
  <c r="O40" i="3" s="1"/>
  <c r="N39" i="3"/>
  <c r="N40" i="3" s="1"/>
  <c r="M39" i="3"/>
  <c r="M40" i="3" s="1"/>
  <c r="L39" i="3"/>
  <c r="L40" i="3" s="1"/>
  <c r="K39" i="3"/>
  <c r="K40" i="3" s="1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F37" i="3"/>
  <c r="F38" i="3" s="1"/>
  <c r="G37" i="3"/>
  <c r="G38" i="3" s="1"/>
  <c r="H37" i="3"/>
  <c r="H38" i="3" s="1"/>
  <c r="I37" i="3"/>
  <c r="I38" i="3" s="1"/>
  <c r="J37" i="3"/>
  <c r="J38" i="3" s="1"/>
  <c r="K37" i="3"/>
  <c r="K38" i="3" s="1"/>
  <c r="L37" i="3"/>
  <c r="L38" i="3" s="1"/>
  <c r="M37" i="3"/>
  <c r="M38" i="3" s="1"/>
  <c r="N37" i="3"/>
  <c r="N38" i="3" s="1"/>
  <c r="O37" i="3"/>
  <c r="O38" i="3" s="1"/>
  <c r="P37" i="3"/>
  <c r="P38" i="3" s="1"/>
  <c r="Q37" i="3"/>
  <c r="Q38" i="3" s="1"/>
  <c r="Q6" i="3"/>
  <c r="Q33" i="3" s="1"/>
  <c r="P6" i="3"/>
  <c r="P33" i="3" s="1"/>
  <c r="O6" i="3"/>
  <c r="O33" i="3" s="1"/>
  <c r="N6" i="3"/>
  <c r="N33" i="3" s="1"/>
  <c r="M6" i="3"/>
  <c r="M33" i="3" s="1"/>
  <c r="L6" i="3"/>
  <c r="L33" i="3" s="1"/>
  <c r="K6" i="3"/>
  <c r="K33" i="3" s="1"/>
  <c r="J6" i="3"/>
  <c r="J33" i="3" s="1"/>
  <c r="I6" i="3"/>
  <c r="I33" i="3" s="1"/>
  <c r="H6" i="3"/>
  <c r="H33" i="3" s="1"/>
  <c r="G6" i="3"/>
  <c r="G33" i="3" s="1"/>
  <c r="F6" i="3"/>
  <c r="F33" i="3" s="1"/>
  <c r="E6" i="3"/>
  <c r="E33" i="3" s="1"/>
  <c r="Q24" i="3"/>
  <c r="P24" i="3"/>
  <c r="O24" i="3"/>
  <c r="N24" i="3"/>
  <c r="M24" i="3"/>
  <c r="L24" i="3"/>
  <c r="K24" i="3"/>
  <c r="J24" i="3"/>
  <c r="I24" i="3"/>
  <c r="H24" i="3"/>
  <c r="H25" i="3" s="1"/>
  <c r="G24" i="3"/>
  <c r="G25" i="3" s="1"/>
  <c r="F24" i="3"/>
  <c r="F25" i="3" s="1"/>
  <c r="F26" i="3" s="1"/>
  <c r="P21" i="1"/>
  <c r="O21" i="1"/>
  <c r="N21" i="1"/>
  <c r="M21" i="1"/>
  <c r="L21" i="1"/>
  <c r="K21" i="1"/>
  <c r="J21" i="1"/>
  <c r="I21" i="1"/>
  <c r="H21" i="1"/>
  <c r="G21" i="1"/>
  <c r="F21" i="1"/>
  <c r="G26" i="3" l="1"/>
  <c r="H26" i="3" s="1"/>
  <c r="G22" i="1"/>
  <c r="F22" i="1"/>
  <c r="E21" i="1"/>
  <c r="E22" i="1" s="1"/>
  <c r="E23" i="1" s="1"/>
  <c r="F23" i="1" l="1"/>
  <c r="G23" i="1"/>
</calcChain>
</file>

<file path=xl/sharedStrings.xml><?xml version="1.0" encoding="utf-8"?>
<sst xmlns="http://schemas.openxmlformats.org/spreadsheetml/2006/main" count="62" uniqueCount="27">
  <si>
    <t>DÜZENLENMİŞ VARLIK TABANI HESAPLAMA TABLOSU</t>
  </si>
  <si>
    <t>Uygulama Dönemi Başı Varlık Tablosu Hesaplama Esas Veriler</t>
  </si>
  <si>
    <t>Cari Fiyatlar</t>
  </si>
  <si>
    <t>BVT Tutarı</t>
  </si>
  <si>
    <t>Şebeke Yatırım Harcaması</t>
  </si>
  <si>
    <t>Yatırım Verimlilik Etkisi (KK 7142)</t>
  </si>
  <si>
    <t>Düzenlenmiş Şebeke Yatırım Harcaması</t>
  </si>
  <si>
    <t>Aktifleştirilen Bağlantıya İlişkin Gelirler</t>
  </si>
  <si>
    <t>TÜFE Yıl Ortası (Haziran)</t>
  </si>
  <si>
    <t>TÜFE Yıl Sonu (Aralık)</t>
  </si>
  <si>
    <t>2017 Başı Fiyatları</t>
  </si>
  <si>
    <t>Vergi Ödendi mi? (E/H)</t>
  </si>
  <si>
    <t>H</t>
  </si>
  <si>
    <t>E</t>
  </si>
  <si>
    <t>Vergi Yükü Oranı (%)</t>
  </si>
  <si>
    <t>Vergi Ödeme Durumuna Göre Bağlantı Gelirleri</t>
  </si>
  <si>
    <t>Tarifeye Esas Net Yatırım Harcaması (TNYg)</t>
  </si>
  <si>
    <t>Tarifeye Esas Net Yatırım Harcaması (Yükümlülük Hariç)</t>
  </si>
  <si>
    <t>İtfaya Esas Varlık Değeri</t>
  </si>
  <si>
    <t>İtfa</t>
  </si>
  <si>
    <t>Giderleştirilen Bağlantıya İlişkin gelirler</t>
  </si>
  <si>
    <t>DÜZENLENMİŞ VARLIK TABANI (2022 Yılı Başı)</t>
  </si>
  <si>
    <t>cc Düzenlenmiş Şebeke Yatırım Harcaması</t>
  </si>
  <si>
    <t>cc Şebeke Yatırım Harcaması</t>
  </si>
  <si>
    <t>ÜFE Yıl Ortası (Haziran)</t>
  </si>
  <si>
    <t>ÜFE Yıl Sonu (Aralık)</t>
  </si>
  <si>
    <t>cc BVT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</si>
</sst>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color theme="1"/>
      <name val="Ebrima"/>
      <charset val="162"/>
    </font>
    <font>
      <b/>
      <sz val="11"/>
      <color theme="0"/>
      <name val="Ebrima"/>
      <charset val="162"/>
    </font>
    <font>
      <b/>
      <sz val="10"/>
      <color theme="1"/>
      <name val="Ebrima"/>
      <charset val="162"/>
    </font>
    <font>
      <i/>
      <sz val="10"/>
      <color theme="1"/>
      <name val="Ebrima"/>
      <charset val="162"/>
    </font>
    <font>
      <sz val="10"/>
      <color theme="1"/>
      <name val="Calibri"/>
      <family val="2"/>
      <charset val="162"/>
      <scheme val="minor"/>
    </font>
    <font>
      <i/>
      <sz val="10"/>
      <name val="Ebrima"/>
      <charset val="162"/>
    </font>
    <font>
      <sz val="10"/>
      <name val="Arial"/>
      <family val="2"/>
      <charset val="162"/>
    </font>
    <font>
      <b/>
      <sz val="11"/>
      <color theme="1"/>
      <name val="Ebrima"/>
      <charset val="16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ont="0" applyFill="0" applyBorder="0" applyAlignment="0" applyProtection="0">
      <alignment vertical="top"/>
    </xf>
  </cellStyleXfs>
  <cellXfs count="39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0" borderId="1" xfId="0" applyFont="1" applyBorder="1" applyAlignment="1">
      <alignment horizontal="center" vertical="center" textRotation="90" wrapText="1"/>
    </xf>
    <xf numFmtId="0" fontId="3" fillId="0" borderId="1" xfId="0" applyFont="1" applyBorder="1"/>
    <xf numFmtId="3" fontId="3" fillId="0" borderId="1" xfId="2" applyNumberFormat="1" applyFont="1" applyFill="1" applyBorder="1"/>
    <xf numFmtId="0" fontId="6" fillId="0" borderId="1" xfId="0" applyFont="1" applyBorder="1"/>
    <xf numFmtId="0" fontId="5" fillId="0" borderId="0" xfId="0" applyFont="1" applyAlignment="1">
      <alignment horizontal="center" vertical="center" textRotation="90" wrapText="1"/>
    </xf>
    <xf numFmtId="0" fontId="7" fillId="0" borderId="0" xfId="0" applyFont="1"/>
    <xf numFmtId="0" fontId="5" fillId="0" borderId="0" xfId="0" applyFont="1" applyAlignment="1">
      <alignment vertical="center" textRotation="90" wrapText="1"/>
    </xf>
    <xf numFmtId="0" fontId="8" fillId="4" borderId="1" xfId="0" applyFont="1" applyFill="1" applyBorder="1"/>
    <xf numFmtId="4" fontId="8" fillId="4" borderId="1" xfId="1" applyNumberFormat="1" applyFont="1" applyFill="1" applyBorder="1"/>
    <xf numFmtId="3" fontId="3" fillId="0" borderId="1" xfId="2" applyNumberFormat="1" applyFont="1" applyFill="1" applyBorder="1" applyAlignment="1"/>
    <xf numFmtId="0" fontId="6" fillId="4" borderId="1" xfId="0" applyFont="1" applyFill="1" applyBorder="1"/>
    <xf numFmtId="0" fontId="3" fillId="0" borderId="1" xfId="0" applyFont="1" applyBorder="1" applyAlignment="1">
      <alignment horizontal="left" vertical="center"/>
    </xf>
    <xf numFmtId="3" fontId="3" fillId="0" borderId="1" xfId="2" applyNumberFormat="1" applyFont="1" applyFill="1" applyBorder="1" applyAlignment="1">
      <alignment vertical="center"/>
    </xf>
    <xf numFmtId="3" fontId="10" fillId="5" borderId="2" xfId="3" applyNumberFormat="1" applyFont="1" applyFill="1" applyBorder="1" applyAlignment="1" applyProtection="1">
      <alignment horizontal="left" vertical="center"/>
    </xf>
    <xf numFmtId="3" fontId="10" fillId="5" borderId="2" xfId="2" applyNumberFormat="1" applyFont="1" applyFill="1" applyBorder="1" applyAlignment="1" applyProtection="1">
      <alignment horizontal="right" vertical="center"/>
    </xf>
    <xf numFmtId="3" fontId="5" fillId="0" borderId="0" xfId="0" applyNumberFormat="1" applyFont="1"/>
    <xf numFmtId="0" fontId="3" fillId="0" borderId="0" xfId="0" applyFont="1" applyBorder="1"/>
    <xf numFmtId="10" fontId="6" fillId="0" borderId="1" xfId="1" applyNumberFormat="1" applyFont="1" applyFill="1" applyBorder="1"/>
    <xf numFmtId="0" fontId="7" fillId="0" borderId="0" xfId="0" applyFont="1" applyFill="1"/>
    <xf numFmtId="164" fontId="6" fillId="0" borderId="1" xfId="2" applyNumberFormat="1" applyFont="1" applyFill="1" applyBorder="1" applyAlignment="1">
      <alignment horizontal="center"/>
    </xf>
    <xf numFmtId="165" fontId="6" fillId="0" borderId="1" xfId="0" applyNumberFormat="1" applyFont="1" applyFill="1" applyBorder="1"/>
    <xf numFmtId="0" fontId="5" fillId="0" borderId="4" xfId="0" applyFont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center" vertical="center" textRotation="90" wrapText="1"/>
    </xf>
    <xf numFmtId="0" fontId="0" fillId="0" borderId="1" xfId="0" applyBorder="1"/>
    <xf numFmtId="0" fontId="0" fillId="4" borderId="1" xfId="0" applyFill="1" applyBorder="1"/>
    <xf numFmtId="3" fontId="0" fillId="0" borderId="0" xfId="0" applyNumberFormat="1"/>
    <xf numFmtId="0" fontId="8" fillId="4" borderId="0" xfId="0" applyFont="1" applyFill="1" applyBorder="1"/>
    <xf numFmtId="4" fontId="8" fillId="4" borderId="0" xfId="1" applyNumberFormat="1" applyFont="1" applyFill="1" applyBorder="1"/>
    <xf numFmtId="0" fontId="0" fillId="4" borderId="0" xfId="0" applyFill="1" applyBorder="1"/>
    <xf numFmtId="3" fontId="0" fillId="0" borderId="1" xfId="0" applyNumberFormat="1" applyBorder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textRotation="90" wrapText="1"/>
    </xf>
  </cellXfs>
  <cellStyles count="4">
    <cellStyle name="Comma 2" xfId="2" xr:uid="{98B21937-81F5-4398-8434-DEC9C9C034E2}"/>
    <cellStyle name="Normal" xfId="0" builtinId="0"/>
    <cellStyle name="Normal 4" xfId="3" xr:uid="{52C1E7BA-7F97-482A-B464-923E930FBBD9}"/>
    <cellStyle name="Yüzde" xfId="1" builtinId="5"/>
  </cellStyles>
  <dxfs count="4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6"/>
  <sheetViews>
    <sheetView topLeftCell="B1" workbookViewId="0">
      <selection activeCell="F12" sqref="F12"/>
    </sheetView>
  </sheetViews>
  <sheetFormatPr defaultRowHeight="15" x14ac:dyDescent="0.25"/>
  <cols>
    <col min="1" max="1" width="4" customWidth="1"/>
    <col min="2" max="2" width="3.140625" customWidth="1"/>
    <col min="3" max="3" width="57.42578125" bestFit="1" customWidth="1"/>
    <col min="4" max="4" width="16" bestFit="1" customWidth="1"/>
    <col min="5" max="7" width="10.85546875" bestFit="1" customWidth="1"/>
    <col min="8" max="16" width="15.28515625" bestFit="1" customWidth="1"/>
  </cols>
  <sheetData>
    <row r="2" spans="2:16" ht="16.5" x14ac:dyDescent="0.25">
      <c r="B2" s="1"/>
      <c r="C2" s="2" t="s">
        <v>0</v>
      </c>
      <c r="D2" s="2"/>
      <c r="E2" s="2"/>
      <c r="F2" s="2"/>
      <c r="G2" s="2"/>
    </row>
    <row r="3" spans="2:16" x14ac:dyDescent="0.25">
      <c r="B3" s="1"/>
      <c r="C3" s="3" t="s">
        <v>1</v>
      </c>
      <c r="D3" s="3">
        <v>2009</v>
      </c>
      <c r="E3" s="3">
        <v>2010</v>
      </c>
      <c r="F3" s="3">
        <v>2011</v>
      </c>
      <c r="G3" s="3">
        <v>2012</v>
      </c>
      <c r="H3" s="3">
        <v>2013</v>
      </c>
      <c r="I3" s="3">
        <v>2014</v>
      </c>
      <c r="J3" s="3">
        <v>2015</v>
      </c>
      <c r="K3" s="3">
        <v>2016</v>
      </c>
      <c r="L3" s="3">
        <v>2017</v>
      </c>
      <c r="M3" s="3">
        <v>2018</v>
      </c>
      <c r="N3" s="3">
        <v>2019</v>
      </c>
      <c r="O3" s="3">
        <v>2020</v>
      </c>
      <c r="P3" s="3">
        <v>2021</v>
      </c>
    </row>
    <row r="4" spans="2:16" x14ac:dyDescent="0.25">
      <c r="B4" s="25" t="s">
        <v>2</v>
      </c>
      <c r="C4" s="5" t="s">
        <v>3</v>
      </c>
      <c r="D4" s="6">
        <v>884397511</v>
      </c>
      <c r="E4" s="6"/>
      <c r="F4" s="6"/>
      <c r="G4" s="6"/>
      <c r="H4" s="27"/>
      <c r="I4" s="27"/>
      <c r="J4" s="27"/>
      <c r="K4" s="27"/>
      <c r="L4" s="27"/>
      <c r="M4" s="27"/>
      <c r="N4" s="27"/>
      <c r="O4" s="27"/>
      <c r="P4" s="27"/>
    </row>
    <row r="5" spans="2:16" x14ac:dyDescent="0.25">
      <c r="B5" s="26"/>
      <c r="C5" s="5" t="s">
        <v>4</v>
      </c>
      <c r="D5" s="6">
        <v>60553933</v>
      </c>
      <c r="E5" s="6">
        <v>65229171</v>
      </c>
      <c r="F5" s="6">
        <v>123985625</v>
      </c>
      <c r="G5" s="6">
        <v>179603830</v>
      </c>
      <c r="H5" s="6">
        <v>123854913</v>
      </c>
      <c r="I5" s="6">
        <v>92827338</v>
      </c>
      <c r="J5" s="6">
        <v>142565361</v>
      </c>
      <c r="K5" s="6">
        <v>120758343</v>
      </c>
      <c r="L5" s="6">
        <v>184603960</v>
      </c>
      <c r="M5" s="6">
        <v>170843508</v>
      </c>
      <c r="N5" s="6">
        <v>141149133</v>
      </c>
      <c r="O5" s="6">
        <v>102394792</v>
      </c>
      <c r="P5" s="6">
        <v>115471124</v>
      </c>
    </row>
    <row r="6" spans="2:16" x14ac:dyDescent="0.25">
      <c r="B6" s="26"/>
      <c r="C6" s="7" t="s">
        <v>5</v>
      </c>
      <c r="D6" s="21"/>
      <c r="E6" s="21"/>
      <c r="F6" s="21"/>
      <c r="G6" s="21"/>
      <c r="H6" s="27"/>
      <c r="I6" s="27"/>
      <c r="J6" s="27"/>
      <c r="K6" s="27"/>
      <c r="L6" s="27"/>
      <c r="M6" s="27"/>
      <c r="N6" s="27"/>
      <c r="O6" s="27"/>
      <c r="P6" s="27"/>
    </row>
    <row r="7" spans="2:16" x14ac:dyDescent="0.25">
      <c r="B7" s="26"/>
      <c r="C7" s="5" t="s">
        <v>6</v>
      </c>
      <c r="D7" s="6">
        <v>59741203</v>
      </c>
      <c r="E7" s="6">
        <v>63294899</v>
      </c>
      <c r="F7" s="6">
        <v>120552285</v>
      </c>
      <c r="G7" s="6">
        <v>176581113</v>
      </c>
      <c r="H7" s="6">
        <v>119951391</v>
      </c>
      <c r="I7" s="6">
        <v>91187063</v>
      </c>
      <c r="J7" s="6">
        <v>140391701</v>
      </c>
      <c r="K7" s="6">
        <v>115624069</v>
      </c>
      <c r="L7" s="6">
        <v>184338864</v>
      </c>
      <c r="M7" s="6">
        <v>167835156</v>
      </c>
      <c r="N7" s="6">
        <v>139811126</v>
      </c>
      <c r="O7" s="6">
        <v>100111294</v>
      </c>
      <c r="P7" s="6">
        <v>109467972</v>
      </c>
    </row>
    <row r="8" spans="2:16" x14ac:dyDescent="0.25">
      <c r="B8" s="26"/>
      <c r="C8" s="5" t="s">
        <v>7</v>
      </c>
      <c r="D8" s="6">
        <v>62631709</v>
      </c>
      <c r="E8" s="6">
        <v>80435847</v>
      </c>
      <c r="F8" s="6">
        <v>92814017</v>
      </c>
      <c r="G8" s="6">
        <v>130610024</v>
      </c>
      <c r="H8" s="6">
        <v>126670723</v>
      </c>
      <c r="I8" s="6">
        <v>98466462</v>
      </c>
      <c r="J8" s="6">
        <v>107330998</v>
      </c>
      <c r="K8" s="6">
        <v>112071515</v>
      </c>
      <c r="L8" s="6">
        <v>129955852</v>
      </c>
      <c r="M8" s="6">
        <v>128184091</v>
      </c>
      <c r="N8" s="6">
        <v>118100292</v>
      </c>
      <c r="O8" s="6">
        <v>134716090</v>
      </c>
      <c r="P8" s="6">
        <v>136884145</v>
      </c>
    </row>
    <row r="9" spans="2:16" x14ac:dyDescent="0.25">
      <c r="B9" s="26"/>
      <c r="C9" s="5" t="s">
        <v>20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</row>
    <row r="10" spans="2:16" x14ac:dyDescent="0.25">
      <c r="B10" s="8"/>
      <c r="C10" s="9"/>
      <c r="D10" s="22"/>
      <c r="E10" s="22"/>
      <c r="F10" s="22"/>
      <c r="G10" s="22"/>
    </row>
    <row r="11" spans="2:16" x14ac:dyDescent="0.25">
      <c r="B11" s="10"/>
      <c r="C11" s="11" t="s">
        <v>8</v>
      </c>
      <c r="D11" s="12">
        <v>163.37</v>
      </c>
      <c r="E11" s="12">
        <v>177.04</v>
      </c>
      <c r="F11" s="12">
        <v>188.08</v>
      </c>
      <c r="G11" s="12">
        <v>204.76</v>
      </c>
      <c r="H11" s="12">
        <v>221.75</v>
      </c>
      <c r="I11" s="12">
        <v>242.07</v>
      </c>
      <c r="J11" s="12">
        <v>259.51</v>
      </c>
      <c r="K11" s="12">
        <v>279.33</v>
      </c>
      <c r="L11" s="28">
        <v>309.77999999999997</v>
      </c>
      <c r="M11" s="28">
        <v>357.44</v>
      </c>
      <c r="N11" s="28">
        <v>413.63</v>
      </c>
      <c r="O11" s="28">
        <v>465.84</v>
      </c>
      <c r="P11" s="28">
        <v>547.48</v>
      </c>
    </row>
    <row r="12" spans="2:16" x14ac:dyDescent="0.25">
      <c r="B12" s="1"/>
      <c r="C12" s="11" t="s">
        <v>9</v>
      </c>
      <c r="D12" s="12">
        <v>170.91</v>
      </c>
      <c r="E12" s="12">
        <v>181.85</v>
      </c>
      <c r="F12" s="12">
        <v>200.85</v>
      </c>
      <c r="G12" s="12">
        <v>213.23</v>
      </c>
      <c r="H12" s="12">
        <v>229.01</v>
      </c>
      <c r="I12" s="12">
        <v>247.72</v>
      </c>
      <c r="J12" s="12">
        <v>269.54000000000002</v>
      </c>
      <c r="K12" s="12">
        <v>292.54000000000002</v>
      </c>
      <c r="L12" s="28">
        <v>327.41000000000003</v>
      </c>
      <c r="M12" s="28">
        <v>393.88</v>
      </c>
      <c r="N12" s="28">
        <v>440.5</v>
      </c>
      <c r="O12" s="28">
        <v>504.81</v>
      </c>
      <c r="P12" s="28">
        <v>686.95</v>
      </c>
    </row>
    <row r="13" spans="2:16" x14ac:dyDescent="0.25">
      <c r="B13" s="9"/>
      <c r="C13" s="9"/>
      <c r="D13" s="22"/>
      <c r="E13" s="22"/>
      <c r="F13" s="22"/>
      <c r="G13" s="22"/>
    </row>
    <row r="14" spans="2:16" x14ac:dyDescent="0.25">
      <c r="B14" s="4" t="s">
        <v>10</v>
      </c>
      <c r="C14" s="5" t="s">
        <v>3</v>
      </c>
      <c r="D14" s="13">
        <v>3024828828</v>
      </c>
      <c r="E14" s="13"/>
      <c r="F14" s="6"/>
      <c r="G14" s="6"/>
      <c r="H14" s="27"/>
      <c r="I14" s="27"/>
      <c r="J14" s="27"/>
      <c r="K14" s="27"/>
      <c r="L14" s="27"/>
      <c r="M14" s="27"/>
      <c r="N14" s="27"/>
      <c r="O14" s="27"/>
      <c r="P14" s="27"/>
    </row>
    <row r="15" spans="2:16" x14ac:dyDescent="0.25">
      <c r="B15" s="4"/>
      <c r="C15" s="5" t="s">
        <v>4</v>
      </c>
      <c r="D15" s="13">
        <v>207107415</v>
      </c>
      <c r="E15" s="13">
        <v>223097731</v>
      </c>
      <c r="F15" s="13">
        <v>424057380</v>
      </c>
      <c r="G15" s="13">
        <v>602553483</v>
      </c>
      <c r="H15" s="13">
        <v>383684927</v>
      </c>
      <c r="I15" s="13">
        <v>263426861</v>
      </c>
      <c r="J15" s="13">
        <v>377385361</v>
      </c>
      <c r="K15" s="13">
        <v>296978282</v>
      </c>
      <c r="L15" s="13">
        <v>409366939</v>
      </c>
      <c r="M15" s="13">
        <v>328337477</v>
      </c>
      <c r="N15" s="13">
        <v>234418192</v>
      </c>
      <c r="O15" s="13">
        <v>150996270</v>
      </c>
      <c r="P15" s="13">
        <v>144887281</v>
      </c>
    </row>
    <row r="16" spans="2:16" x14ac:dyDescent="0.25">
      <c r="B16" s="4"/>
      <c r="C16" s="5" t="s">
        <v>6</v>
      </c>
      <c r="D16" s="13">
        <v>204327704</v>
      </c>
      <c r="E16" s="13">
        <v>216482105</v>
      </c>
      <c r="F16" s="13">
        <v>412314625</v>
      </c>
      <c r="G16" s="13">
        <v>592412558</v>
      </c>
      <c r="H16" s="13">
        <v>371592370</v>
      </c>
      <c r="I16" s="13">
        <v>258772061</v>
      </c>
      <c r="J16" s="13">
        <v>371631454</v>
      </c>
      <c r="K16" s="13">
        <v>284351679</v>
      </c>
      <c r="L16" s="13">
        <v>408779078</v>
      </c>
      <c r="M16" s="13">
        <v>322555843</v>
      </c>
      <c r="N16" s="13">
        <v>232196052</v>
      </c>
      <c r="O16" s="13">
        <v>147628915</v>
      </c>
      <c r="P16" s="13">
        <v>137354831</v>
      </c>
    </row>
    <row r="17" spans="2:16" x14ac:dyDescent="0.25">
      <c r="B17" s="4"/>
      <c r="C17" s="5" t="s">
        <v>7</v>
      </c>
      <c r="D17" s="13"/>
      <c r="E17" s="13"/>
      <c r="F17" s="13"/>
      <c r="G17" s="13"/>
      <c r="H17" s="27"/>
      <c r="I17" s="27"/>
      <c r="J17" s="27"/>
      <c r="K17" s="27"/>
      <c r="L17" s="27"/>
      <c r="M17" s="27"/>
      <c r="N17" s="27"/>
      <c r="O17" s="27"/>
      <c r="P17" s="27"/>
    </row>
    <row r="18" spans="2:16" x14ac:dyDescent="0.25">
      <c r="B18" s="4"/>
      <c r="C18" s="7" t="s">
        <v>11</v>
      </c>
      <c r="D18" s="23" t="s">
        <v>12</v>
      </c>
      <c r="E18" s="23" t="s">
        <v>12</v>
      </c>
      <c r="F18" s="23" t="s">
        <v>13</v>
      </c>
      <c r="G18" s="23" t="s">
        <v>13</v>
      </c>
      <c r="H18" s="27"/>
      <c r="I18" s="27"/>
      <c r="J18" s="27"/>
      <c r="K18" s="27"/>
      <c r="L18" s="27"/>
      <c r="M18" s="27"/>
      <c r="N18" s="27"/>
      <c r="O18" s="27"/>
      <c r="P18" s="27"/>
    </row>
    <row r="19" spans="2:16" x14ac:dyDescent="0.25">
      <c r="B19" s="4"/>
      <c r="C19" s="14" t="s">
        <v>14</v>
      </c>
      <c r="D19" s="24"/>
      <c r="E19" s="24"/>
      <c r="F19" s="24"/>
      <c r="G19" s="24"/>
      <c r="H19" s="27"/>
      <c r="I19" s="27"/>
      <c r="J19" s="27"/>
      <c r="K19" s="27"/>
      <c r="L19" s="27"/>
      <c r="M19" s="27"/>
      <c r="N19" s="27"/>
      <c r="O19" s="27"/>
      <c r="P19" s="27"/>
    </row>
    <row r="20" spans="2:16" x14ac:dyDescent="0.25">
      <c r="B20" s="4"/>
      <c r="C20" s="5" t="s">
        <v>15</v>
      </c>
      <c r="D20" s="13">
        <v>214213854</v>
      </c>
      <c r="E20" s="13">
        <v>275107819</v>
      </c>
      <c r="F20" s="13">
        <v>317443809</v>
      </c>
      <c r="G20" s="13">
        <v>381220082</v>
      </c>
      <c r="H20" s="13">
        <v>341394877</v>
      </c>
      <c r="I20" s="13">
        <v>243103799</v>
      </c>
      <c r="J20" s="13">
        <v>247181209</v>
      </c>
      <c r="K20" s="13">
        <v>239785017</v>
      </c>
      <c r="L20" s="13">
        <v>249508401</v>
      </c>
      <c r="M20" s="13">
        <v>209990451</v>
      </c>
      <c r="N20" s="13">
        <v>165914023</v>
      </c>
      <c r="O20" s="13">
        <v>168045484</v>
      </c>
      <c r="P20" s="13">
        <v>141680905</v>
      </c>
    </row>
    <row r="21" spans="2:16" x14ac:dyDescent="0.25">
      <c r="B21" s="4"/>
      <c r="C21" s="5" t="s">
        <v>16</v>
      </c>
      <c r="D21" s="13">
        <v>-9886150</v>
      </c>
      <c r="E21" s="13">
        <f>E16-E20</f>
        <v>-58625714</v>
      </c>
      <c r="F21" s="13">
        <f t="shared" ref="F21:P21" si="0">F16-F20</f>
        <v>94870816</v>
      </c>
      <c r="G21" s="13">
        <f t="shared" si="0"/>
        <v>211192476</v>
      </c>
      <c r="H21" s="13">
        <f t="shared" si="0"/>
        <v>30197493</v>
      </c>
      <c r="I21" s="13">
        <f t="shared" si="0"/>
        <v>15668262</v>
      </c>
      <c r="J21" s="13">
        <f t="shared" si="0"/>
        <v>124450245</v>
      </c>
      <c r="K21" s="13">
        <f t="shared" si="0"/>
        <v>44566662</v>
      </c>
      <c r="L21" s="13">
        <f t="shared" si="0"/>
        <v>159270677</v>
      </c>
      <c r="M21" s="13">
        <f t="shared" si="0"/>
        <v>112565392</v>
      </c>
      <c r="N21" s="13">
        <f t="shared" si="0"/>
        <v>66282029</v>
      </c>
      <c r="O21" s="13">
        <f t="shared" si="0"/>
        <v>-20416569</v>
      </c>
      <c r="P21" s="13">
        <f t="shared" si="0"/>
        <v>-4326074</v>
      </c>
    </row>
    <row r="22" spans="2:16" x14ac:dyDescent="0.25">
      <c r="B22" s="4"/>
      <c r="C22" s="5" t="s">
        <v>17</v>
      </c>
      <c r="D22" s="13"/>
      <c r="E22" s="13">
        <f>E21</f>
        <v>-58625714</v>
      </c>
      <c r="F22" s="13">
        <f t="shared" ref="F22:G22" si="1">F21</f>
        <v>94870816</v>
      </c>
      <c r="G22" s="13">
        <f t="shared" si="1"/>
        <v>211192476</v>
      </c>
      <c r="H22" s="27"/>
      <c r="I22" s="27"/>
      <c r="J22" s="27"/>
      <c r="K22" s="27"/>
      <c r="L22" s="27"/>
      <c r="M22" s="27"/>
      <c r="N22" s="27"/>
      <c r="O22" s="27"/>
      <c r="P22" s="27"/>
    </row>
    <row r="23" spans="2:16" x14ac:dyDescent="0.25">
      <c r="B23" s="4"/>
      <c r="C23" s="15" t="s">
        <v>18</v>
      </c>
      <c r="D23" s="16"/>
      <c r="E23" s="16">
        <f>E14+E22</f>
        <v>-58625714</v>
      </c>
      <c r="F23" s="16">
        <f>E23+F22</f>
        <v>36245102</v>
      </c>
      <c r="G23" s="16">
        <f>F23+G22</f>
        <v>247437578</v>
      </c>
      <c r="H23" s="27"/>
      <c r="I23" s="27"/>
      <c r="J23" s="27"/>
      <c r="K23" s="27"/>
      <c r="L23" s="27"/>
      <c r="M23" s="27"/>
      <c r="N23" s="27"/>
      <c r="O23" s="27"/>
      <c r="P23" s="27"/>
    </row>
    <row r="24" spans="2:16" x14ac:dyDescent="0.25">
      <c r="B24" s="4"/>
      <c r="C24" s="5" t="s">
        <v>19</v>
      </c>
      <c r="D24" s="13">
        <v>137492219</v>
      </c>
      <c r="E24" s="13">
        <v>137492219</v>
      </c>
      <c r="F24" s="13">
        <v>184927628</v>
      </c>
      <c r="G24" s="13">
        <v>233488800</v>
      </c>
      <c r="H24" s="13">
        <v>149845739</v>
      </c>
      <c r="I24" s="13">
        <v>143189770</v>
      </c>
      <c r="J24" s="13">
        <v>177090025</v>
      </c>
      <c r="K24" s="13">
        <v>149646794</v>
      </c>
      <c r="L24" s="13">
        <v>173690100</v>
      </c>
      <c r="M24" s="13">
        <v>157958654</v>
      </c>
      <c r="N24" s="13">
        <v>146530678</v>
      </c>
      <c r="O24" s="13">
        <v>137492219</v>
      </c>
      <c r="P24" s="13">
        <v>137492219</v>
      </c>
    </row>
    <row r="25" spans="2:16" ht="15.75" thickBot="1" x14ac:dyDescent="0.3">
      <c r="B25" s="8"/>
      <c r="C25" s="9"/>
      <c r="D25" s="9"/>
      <c r="E25" s="9"/>
      <c r="F25" s="9"/>
      <c r="G25" s="9"/>
    </row>
    <row r="26" spans="2:16" ht="17.25" thickBot="1" x14ac:dyDescent="0.3">
      <c r="B26" s="8"/>
      <c r="C26" s="17" t="s">
        <v>21</v>
      </c>
      <c r="D26" s="18">
        <v>1724301340</v>
      </c>
      <c r="E26" s="19"/>
      <c r="F26" s="19"/>
      <c r="G26" s="19"/>
    </row>
  </sheetData>
  <mergeCells count="3">
    <mergeCell ref="C2:G2"/>
    <mergeCell ref="B14:B24"/>
    <mergeCell ref="B4:B9"/>
  </mergeCells>
  <conditionalFormatting sqref="F4:G4">
    <cfRule type="cellIs" dxfId="3" priority="2" operator="greaterThan">
      <formula>0</formula>
    </cfRule>
  </conditionalFormatting>
  <conditionalFormatting sqref="F14:G14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6836-27E6-43C7-B71E-B736E834558A}">
  <dimension ref="B2:Q40"/>
  <sheetViews>
    <sheetView tabSelected="1" workbookViewId="0">
      <selection activeCell="G38" sqref="G38"/>
    </sheetView>
  </sheetViews>
  <sheetFormatPr defaultRowHeight="15" x14ac:dyDescent="0.25"/>
  <cols>
    <col min="1" max="1" width="4" customWidth="1"/>
    <col min="2" max="2" width="3.140625" customWidth="1"/>
    <col min="3" max="3" width="57.42578125" bestFit="1" customWidth="1"/>
    <col min="4" max="4" width="16.140625" customWidth="1"/>
    <col min="5" max="5" width="16.140625" bestFit="1" customWidth="1"/>
    <col min="6" max="6" width="11" bestFit="1" customWidth="1"/>
    <col min="7" max="8" width="11.140625" bestFit="1" customWidth="1"/>
    <col min="9" max="17" width="15.42578125" bestFit="1" customWidth="1"/>
  </cols>
  <sheetData>
    <row r="2" spans="2:17" ht="16.5" x14ac:dyDescent="0.25">
      <c r="B2" s="1"/>
      <c r="C2" s="34" t="s">
        <v>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2:17" x14ac:dyDescent="0.25">
      <c r="B3" s="1"/>
      <c r="C3" s="3" t="s">
        <v>1</v>
      </c>
      <c r="D3" s="3">
        <v>2008</v>
      </c>
      <c r="E3" s="3">
        <v>2009</v>
      </c>
      <c r="F3" s="3">
        <v>2010</v>
      </c>
      <c r="G3" s="3">
        <v>2011</v>
      </c>
      <c r="H3" s="3">
        <v>2012</v>
      </c>
      <c r="I3" s="3">
        <v>2013</v>
      </c>
      <c r="J3" s="3">
        <v>2014</v>
      </c>
      <c r="K3" s="3">
        <v>2015</v>
      </c>
      <c r="L3" s="3">
        <v>2016</v>
      </c>
      <c r="M3" s="3">
        <v>2017</v>
      </c>
      <c r="N3" s="3">
        <v>2018</v>
      </c>
      <c r="O3" s="3">
        <v>2019</v>
      </c>
      <c r="P3" s="3">
        <v>2020</v>
      </c>
      <c r="Q3" s="3">
        <v>2021</v>
      </c>
    </row>
    <row r="4" spans="2:17" x14ac:dyDescent="0.25">
      <c r="B4" s="36" t="s">
        <v>2</v>
      </c>
      <c r="C4" s="5" t="s">
        <v>3</v>
      </c>
      <c r="D4" s="5"/>
      <c r="E4" s="6">
        <v>884397511</v>
      </c>
      <c r="F4" s="6"/>
      <c r="G4" s="6"/>
      <c r="H4" s="6"/>
      <c r="I4" s="27"/>
      <c r="J4" s="27"/>
      <c r="K4" s="27"/>
      <c r="L4" s="27"/>
      <c r="M4" s="27"/>
      <c r="N4" s="27"/>
      <c r="O4" s="27"/>
      <c r="P4" s="27"/>
      <c r="Q4" s="27"/>
    </row>
    <row r="5" spans="2:17" x14ac:dyDescent="0.25">
      <c r="B5" s="37"/>
      <c r="C5" s="5" t="s">
        <v>4</v>
      </c>
      <c r="D5" s="5"/>
      <c r="E5" s="6">
        <v>60553933</v>
      </c>
      <c r="F5" s="6">
        <v>65229171</v>
      </c>
      <c r="G5" s="6">
        <v>123985625</v>
      </c>
      <c r="H5" s="6">
        <v>179603830</v>
      </c>
      <c r="I5" s="6">
        <v>123854913</v>
      </c>
      <c r="J5" s="6">
        <v>92827338</v>
      </c>
      <c r="K5" s="6">
        <v>142565361</v>
      </c>
      <c r="L5" s="6">
        <v>120758343</v>
      </c>
      <c r="M5" s="6">
        <v>184603960</v>
      </c>
      <c r="N5" s="6">
        <v>170843508</v>
      </c>
      <c r="O5" s="6">
        <v>141149133</v>
      </c>
      <c r="P5" s="6">
        <v>102394792</v>
      </c>
      <c r="Q5" s="6">
        <v>115471124</v>
      </c>
    </row>
    <row r="6" spans="2:17" x14ac:dyDescent="0.25">
      <c r="B6" s="37"/>
      <c r="C6" s="7" t="s">
        <v>5</v>
      </c>
      <c r="D6" s="7"/>
      <c r="E6" s="21">
        <f>(1-E7/E5)</f>
        <v>1.3421588982502564E-2</v>
      </c>
      <c r="F6" s="21">
        <f t="shared" ref="F6:Q6" si="0">(1-F7/F5)</f>
        <v>2.9653481262240766E-2</v>
      </c>
      <c r="G6" s="21">
        <f t="shared" si="0"/>
        <v>2.7691436003165704E-2</v>
      </c>
      <c r="H6" s="21">
        <f t="shared" si="0"/>
        <v>1.6829913927782103E-2</v>
      </c>
      <c r="I6" s="21">
        <f t="shared" si="0"/>
        <v>3.1516892672638686E-2</v>
      </c>
      <c r="J6" s="21">
        <f t="shared" si="0"/>
        <v>1.7670171690154501E-2</v>
      </c>
      <c r="K6" s="21">
        <f t="shared" si="0"/>
        <v>1.5246761097879924E-2</v>
      </c>
      <c r="L6" s="21">
        <f t="shared" si="0"/>
        <v>4.251692986545863E-2</v>
      </c>
      <c r="M6" s="21">
        <f t="shared" si="0"/>
        <v>1.4360255327133808E-3</v>
      </c>
      <c r="N6" s="21">
        <f t="shared" si="0"/>
        <v>1.7608816601916155E-2</v>
      </c>
      <c r="O6" s="21">
        <f t="shared" si="0"/>
        <v>9.4793851833294696E-3</v>
      </c>
      <c r="P6" s="21">
        <f t="shared" si="0"/>
        <v>2.2300919367070904E-2</v>
      </c>
      <c r="Q6" s="21">
        <f t="shared" si="0"/>
        <v>5.1988339526339078E-2</v>
      </c>
    </row>
    <row r="7" spans="2:17" x14ac:dyDescent="0.25">
      <c r="B7" s="37"/>
      <c r="C7" s="5" t="s">
        <v>6</v>
      </c>
      <c r="D7" s="5"/>
      <c r="E7" s="6">
        <v>59741203</v>
      </c>
      <c r="F7" s="6">
        <v>63294899</v>
      </c>
      <c r="G7" s="6">
        <v>120552285</v>
      </c>
      <c r="H7" s="6">
        <v>176581113</v>
      </c>
      <c r="I7" s="6">
        <v>119951391</v>
      </c>
      <c r="J7" s="6">
        <v>91187063</v>
      </c>
      <c r="K7" s="6">
        <v>140391701</v>
      </c>
      <c r="L7" s="6">
        <v>115624069</v>
      </c>
      <c r="M7" s="6">
        <v>184338864</v>
      </c>
      <c r="N7" s="6">
        <v>167835156</v>
      </c>
      <c r="O7" s="6">
        <v>139811126</v>
      </c>
      <c r="P7" s="6">
        <v>100111294</v>
      </c>
      <c r="Q7" s="6">
        <v>109467972</v>
      </c>
    </row>
    <row r="8" spans="2:17" x14ac:dyDescent="0.25">
      <c r="B8" s="37"/>
      <c r="C8" s="5" t="s">
        <v>7</v>
      </c>
      <c r="D8" s="5"/>
      <c r="E8" s="6">
        <v>62631709</v>
      </c>
      <c r="F8" s="6">
        <v>80435847</v>
      </c>
      <c r="G8" s="6">
        <v>92814017</v>
      </c>
      <c r="H8" s="6">
        <v>130610024</v>
      </c>
      <c r="I8" s="6">
        <v>126670723</v>
      </c>
      <c r="J8" s="6">
        <v>98466462</v>
      </c>
      <c r="K8" s="6">
        <v>107330998</v>
      </c>
      <c r="L8" s="6">
        <v>112071515</v>
      </c>
      <c r="M8" s="6">
        <v>129955852</v>
      </c>
      <c r="N8" s="6">
        <v>128184091</v>
      </c>
      <c r="O8" s="6">
        <v>118100292</v>
      </c>
      <c r="P8" s="6">
        <v>134716090</v>
      </c>
      <c r="Q8" s="6">
        <v>136884145</v>
      </c>
    </row>
    <row r="9" spans="2:17" x14ac:dyDescent="0.25">
      <c r="B9" s="38"/>
      <c r="C9" s="5" t="s">
        <v>20</v>
      </c>
      <c r="D9" s="5"/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2:17" x14ac:dyDescent="0.25">
      <c r="B10" s="8"/>
      <c r="C10" s="9"/>
      <c r="D10" s="9"/>
      <c r="E10" s="22"/>
      <c r="F10" s="22"/>
      <c r="G10" s="22"/>
      <c r="H10" s="22"/>
    </row>
    <row r="11" spans="2:17" x14ac:dyDescent="0.25">
      <c r="B11" s="10"/>
      <c r="C11" s="11" t="s">
        <v>8</v>
      </c>
      <c r="D11" s="11">
        <v>154.51</v>
      </c>
      <c r="E11" s="12">
        <v>163.37</v>
      </c>
      <c r="F11" s="12">
        <v>177.04</v>
      </c>
      <c r="G11" s="12">
        <v>188.08</v>
      </c>
      <c r="H11" s="12">
        <v>204.76</v>
      </c>
      <c r="I11" s="12">
        <v>221.75</v>
      </c>
      <c r="J11" s="12">
        <v>242.07</v>
      </c>
      <c r="K11" s="12">
        <v>259.51</v>
      </c>
      <c r="L11" s="12">
        <v>279.33</v>
      </c>
      <c r="M11" s="28">
        <v>309.77999999999997</v>
      </c>
      <c r="N11" s="28">
        <v>357.44</v>
      </c>
      <c r="O11" s="28">
        <v>413.63</v>
      </c>
      <c r="P11" s="28">
        <v>465.84</v>
      </c>
      <c r="Q11" s="28">
        <v>547.48</v>
      </c>
    </row>
    <row r="12" spans="2:17" x14ac:dyDescent="0.25">
      <c r="B12" s="1"/>
      <c r="C12" s="11" t="s">
        <v>9</v>
      </c>
      <c r="D12" s="11">
        <v>160.44</v>
      </c>
      <c r="E12" s="12">
        <v>170.91</v>
      </c>
      <c r="F12" s="12">
        <v>181.85</v>
      </c>
      <c r="G12" s="12">
        <v>200.85</v>
      </c>
      <c r="H12" s="12">
        <v>213.23</v>
      </c>
      <c r="I12" s="12">
        <v>229.01</v>
      </c>
      <c r="J12" s="12">
        <v>247.72</v>
      </c>
      <c r="K12" s="12">
        <v>269.54000000000002</v>
      </c>
      <c r="L12" s="12">
        <v>292.54000000000002</v>
      </c>
      <c r="M12" s="28">
        <v>327.41000000000003</v>
      </c>
      <c r="N12" s="28">
        <v>393.88</v>
      </c>
      <c r="O12" s="28">
        <v>440.5</v>
      </c>
      <c r="P12" s="28">
        <v>504.81</v>
      </c>
      <c r="Q12" s="28">
        <v>686.95</v>
      </c>
    </row>
    <row r="13" spans="2:17" x14ac:dyDescent="0.25">
      <c r="B13" s="1"/>
      <c r="C13" s="30"/>
      <c r="D13" s="30"/>
      <c r="E13" s="31"/>
      <c r="F13" s="31"/>
      <c r="G13" s="31"/>
      <c r="H13" s="31"/>
      <c r="I13" s="31"/>
      <c r="J13" s="31"/>
      <c r="K13" s="31"/>
      <c r="L13" s="31"/>
      <c r="M13" s="32"/>
      <c r="N13" s="32"/>
      <c r="O13" s="32"/>
      <c r="P13" s="32"/>
      <c r="Q13" s="32"/>
    </row>
    <row r="14" spans="2:17" x14ac:dyDescent="0.25">
      <c r="B14" s="1"/>
      <c r="C14" s="11" t="s">
        <v>24</v>
      </c>
      <c r="D14" s="11">
        <v>162.9</v>
      </c>
      <c r="E14" s="12">
        <v>159.86000000000001</v>
      </c>
      <c r="F14" s="12">
        <v>172.08</v>
      </c>
      <c r="G14" s="12">
        <v>189.62</v>
      </c>
      <c r="H14" s="12"/>
      <c r="I14" s="12"/>
      <c r="J14" s="12"/>
      <c r="K14" s="12"/>
      <c r="L14" s="12"/>
      <c r="M14" s="28"/>
      <c r="N14" s="28"/>
      <c r="O14" s="28"/>
      <c r="P14" s="28"/>
      <c r="Q14" s="28">
        <v>693.54</v>
      </c>
    </row>
    <row r="15" spans="2:17" x14ac:dyDescent="0.25">
      <c r="B15" s="1"/>
      <c r="C15" s="11" t="s">
        <v>25</v>
      </c>
      <c r="D15" s="11">
        <v>154.80000000000001</v>
      </c>
      <c r="E15" s="12">
        <v>163.98</v>
      </c>
      <c r="F15" s="12">
        <v>178.54</v>
      </c>
      <c r="G15" s="12">
        <v>202.33</v>
      </c>
      <c r="H15" s="12"/>
      <c r="I15" s="12"/>
      <c r="J15" s="12"/>
      <c r="K15" s="12"/>
      <c r="L15" s="12"/>
      <c r="M15" s="28"/>
      <c r="N15" s="28"/>
      <c r="O15" s="28"/>
      <c r="P15" s="28"/>
      <c r="Q15" s="28">
        <v>1022.25</v>
      </c>
    </row>
    <row r="16" spans="2:17" x14ac:dyDescent="0.25">
      <c r="B16" s="9"/>
      <c r="C16" s="9"/>
      <c r="D16" s="9"/>
      <c r="E16" s="22"/>
      <c r="F16" s="22"/>
      <c r="G16" s="22"/>
      <c r="H16" s="22"/>
    </row>
    <row r="17" spans="2:17" x14ac:dyDescent="0.25">
      <c r="B17" s="4" t="s">
        <v>10</v>
      </c>
      <c r="C17" s="5" t="s">
        <v>3</v>
      </c>
      <c r="D17" s="5"/>
      <c r="E17" s="13">
        <v>3024828828</v>
      </c>
      <c r="F17" s="13"/>
      <c r="G17" s="6"/>
      <c r="H17" s="6"/>
      <c r="I17" s="27"/>
      <c r="J17" s="27"/>
      <c r="K17" s="27"/>
      <c r="L17" s="27"/>
      <c r="M17" s="27"/>
      <c r="N17" s="27"/>
      <c r="O17" s="27"/>
      <c r="P17" s="27"/>
      <c r="Q17" s="27"/>
    </row>
    <row r="18" spans="2:17" x14ac:dyDescent="0.25">
      <c r="B18" s="4"/>
      <c r="C18" s="5" t="s">
        <v>4</v>
      </c>
      <c r="D18" s="5"/>
      <c r="E18" s="13">
        <v>207107415</v>
      </c>
      <c r="F18" s="13">
        <v>223097731</v>
      </c>
      <c r="G18" s="13">
        <v>424057380</v>
      </c>
      <c r="H18" s="13">
        <v>602553483</v>
      </c>
      <c r="I18" s="13">
        <v>383684927</v>
      </c>
      <c r="J18" s="13">
        <v>263426861</v>
      </c>
      <c r="K18" s="13">
        <v>377385361</v>
      </c>
      <c r="L18" s="13">
        <v>296978282</v>
      </c>
      <c r="M18" s="13">
        <v>409366939</v>
      </c>
      <c r="N18" s="13">
        <v>328337477</v>
      </c>
      <c r="O18" s="13">
        <v>234418192</v>
      </c>
      <c r="P18" s="13">
        <v>150996270</v>
      </c>
      <c r="Q18" s="13">
        <v>144887281</v>
      </c>
    </row>
    <row r="19" spans="2:17" x14ac:dyDescent="0.25">
      <c r="B19" s="4"/>
      <c r="C19" s="5" t="s">
        <v>6</v>
      </c>
      <c r="D19" s="5"/>
      <c r="E19" s="13">
        <v>204327704</v>
      </c>
      <c r="F19" s="13">
        <v>216482105</v>
      </c>
      <c r="G19" s="13">
        <v>412314625</v>
      </c>
      <c r="H19" s="13">
        <v>592412558</v>
      </c>
      <c r="I19" s="13">
        <v>371592370</v>
      </c>
      <c r="J19" s="13">
        <v>258772061</v>
      </c>
      <c r="K19" s="13">
        <v>371631454</v>
      </c>
      <c r="L19" s="13">
        <v>284351679</v>
      </c>
      <c r="M19" s="13">
        <v>408779078</v>
      </c>
      <c r="N19" s="13">
        <v>322555843</v>
      </c>
      <c r="O19" s="13">
        <v>232196052</v>
      </c>
      <c r="P19" s="13">
        <v>147628915</v>
      </c>
      <c r="Q19" s="13">
        <v>137354831</v>
      </c>
    </row>
    <row r="20" spans="2:17" x14ac:dyDescent="0.25">
      <c r="B20" s="4"/>
      <c r="C20" s="5" t="s">
        <v>7</v>
      </c>
      <c r="D20" s="5"/>
      <c r="E20" s="13">
        <f>E8*$Q$12/E11</f>
        <v>263358343.01003858</v>
      </c>
      <c r="F20" s="13">
        <f>F8*$Q$12/F11</f>
        <v>312106897.29241979</v>
      </c>
      <c r="G20" s="13">
        <f>G8*$Q$12/G11</f>
        <v>338997176.61713099</v>
      </c>
      <c r="H20" s="13">
        <f>H8*$Q$12/H11</f>
        <v>438184000.71693695</v>
      </c>
      <c r="I20" s="13">
        <f>I8*$Q$12/I11</f>
        <v>392407906.04216462</v>
      </c>
      <c r="J20" s="13">
        <f>J8*$Q$12/J11</f>
        <v>279429652.8727228</v>
      </c>
      <c r="K20" s="13">
        <f>K8*$Q$12/K11</f>
        <v>284116331.07047904</v>
      </c>
      <c r="L20" s="13">
        <f>L8*$Q$12/L11</f>
        <v>275614961.61976874</v>
      </c>
      <c r="M20" s="13">
        <f>M8*$Q$12/M11</f>
        <v>288182492.51533353</v>
      </c>
      <c r="N20" s="13">
        <f>N8*$Q$12/N11</f>
        <v>246352006.8051981</v>
      </c>
      <c r="O20" s="13">
        <f>O8*$Q$12/O11</f>
        <v>196139050.81691369</v>
      </c>
      <c r="P20" s="13">
        <f>P8*$Q$12/P11</f>
        <v>198658805.65322858</v>
      </c>
      <c r="Q20" s="13">
        <f>Q8*$Q$12/Q11</f>
        <v>171755248.42505661</v>
      </c>
    </row>
    <row r="21" spans="2:17" x14ac:dyDescent="0.25">
      <c r="B21" s="4"/>
      <c r="C21" s="7" t="s">
        <v>11</v>
      </c>
      <c r="D21" s="7"/>
      <c r="E21" s="23" t="s">
        <v>12</v>
      </c>
      <c r="F21" s="23" t="s">
        <v>12</v>
      </c>
      <c r="G21" s="23" t="s">
        <v>13</v>
      </c>
      <c r="H21" s="23" t="s">
        <v>13</v>
      </c>
      <c r="I21" s="27"/>
      <c r="J21" s="27"/>
      <c r="K21" s="27"/>
      <c r="L21" s="27"/>
      <c r="M21" s="27"/>
      <c r="N21" s="27"/>
      <c r="O21" s="27"/>
      <c r="P21" s="27"/>
      <c r="Q21" s="27"/>
    </row>
    <row r="22" spans="2:17" x14ac:dyDescent="0.25">
      <c r="B22" s="4"/>
      <c r="C22" s="14" t="s">
        <v>14</v>
      </c>
      <c r="D22" s="14"/>
      <c r="E22" s="24"/>
      <c r="F22" s="24"/>
      <c r="G22" s="24"/>
      <c r="H22" s="24"/>
      <c r="I22" s="27"/>
      <c r="J22" s="27"/>
      <c r="K22" s="27"/>
      <c r="L22" s="27"/>
      <c r="M22" s="27"/>
      <c r="N22" s="27"/>
      <c r="O22" s="27"/>
      <c r="P22" s="27"/>
      <c r="Q22" s="27"/>
    </row>
    <row r="23" spans="2:17" x14ac:dyDescent="0.25">
      <c r="B23" s="4"/>
      <c r="C23" s="5" t="s">
        <v>15</v>
      </c>
      <c r="D23" s="5"/>
      <c r="E23" s="13">
        <v>214213854</v>
      </c>
      <c r="F23" s="13">
        <v>275107819</v>
      </c>
      <c r="G23" s="13">
        <v>317443809</v>
      </c>
      <c r="H23" s="13">
        <v>381220082</v>
      </c>
      <c r="I23" s="13">
        <v>341394877</v>
      </c>
      <c r="J23" s="13">
        <v>243103799</v>
      </c>
      <c r="K23" s="13">
        <v>247181209</v>
      </c>
      <c r="L23" s="13">
        <v>239785017</v>
      </c>
      <c r="M23" s="13">
        <v>249508401</v>
      </c>
      <c r="N23" s="13">
        <v>209990451</v>
      </c>
      <c r="O23" s="13">
        <v>165914023</v>
      </c>
      <c r="P23" s="13">
        <v>168045484</v>
      </c>
      <c r="Q23" s="13">
        <v>141680905</v>
      </c>
    </row>
    <row r="24" spans="2:17" x14ac:dyDescent="0.25">
      <c r="B24" s="4"/>
      <c r="C24" s="5" t="s">
        <v>16</v>
      </c>
      <c r="D24" s="5"/>
      <c r="E24" s="13">
        <v>-9886150</v>
      </c>
      <c r="F24" s="13">
        <f>F19-F23</f>
        <v>-58625714</v>
      </c>
      <c r="G24" s="13">
        <f t="shared" ref="G24:Q24" si="1">G19-G23</f>
        <v>94870816</v>
      </c>
      <c r="H24" s="13">
        <f t="shared" si="1"/>
        <v>211192476</v>
      </c>
      <c r="I24" s="13">
        <f t="shared" si="1"/>
        <v>30197493</v>
      </c>
      <c r="J24" s="13">
        <f t="shared" si="1"/>
        <v>15668262</v>
      </c>
      <c r="K24" s="13">
        <f t="shared" si="1"/>
        <v>124450245</v>
      </c>
      <c r="L24" s="13">
        <f t="shared" si="1"/>
        <v>44566662</v>
      </c>
      <c r="M24" s="13">
        <f t="shared" si="1"/>
        <v>159270677</v>
      </c>
      <c r="N24" s="13">
        <f t="shared" si="1"/>
        <v>112565392</v>
      </c>
      <c r="O24" s="13">
        <f t="shared" si="1"/>
        <v>66282029</v>
      </c>
      <c r="P24" s="13">
        <f t="shared" si="1"/>
        <v>-20416569</v>
      </c>
      <c r="Q24" s="13">
        <f t="shared" si="1"/>
        <v>-4326074</v>
      </c>
    </row>
    <row r="25" spans="2:17" x14ac:dyDescent="0.25">
      <c r="B25" s="4"/>
      <c r="C25" s="5" t="s">
        <v>17</v>
      </c>
      <c r="D25" s="5"/>
      <c r="E25" s="13"/>
      <c r="F25" s="13">
        <f>F24</f>
        <v>-58625714</v>
      </c>
      <c r="G25" s="13">
        <f t="shared" ref="G25:H25" si="2">G24</f>
        <v>94870816</v>
      </c>
      <c r="H25" s="13">
        <f t="shared" si="2"/>
        <v>211192476</v>
      </c>
      <c r="I25" s="27"/>
      <c r="J25" s="27"/>
      <c r="K25" s="27"/>
      <c r="L25" s="27"/>
      <c r="M25" s="27"/>
      <c r="N25" s="27"/>
      <c r="O25" s="27"/>
      <c r="P25" s="27"/>
      <c r="Q25" s="27"/>
    </row>
    <row r="26" spans="2:17" x14ac:dyDescent="0.25">
      <c r="B26" s="4"/>
      <c r="C26" s="15" t="s">
        <v>18</v>
      </c>
      <c r="D26" s="15"/>
      <c r="E26" s="16"/>
      <c r="F26" s="16">
        <f>F17+F25</f>
        <v>-58625714</v>
      </c>
      <c r="G26" s="16">
        <f>F26+G25</f>
        <v>36245102</v>
      </c>
      <c r="H26" s="16">
        <f>G26+H25</f>
        <v>247437578</v>
      </c>
      <c r="I26" s="27"/>
      <c r="J26" s="27"/>
      <c r="K26" s="27"/>
      <c r="L26" s="27"/>
      <c r="M26" s="27"/>
      <c r="N26" s="27"/>
      <c r="O26" s="27"/>
      <c r="P26" s="27"/>
      <c r="Q26" s="27"/>
    </row>
    <row r="27" spans="2:17" x14ac:dyDescent="0.25">
      <c r="B27" s="4"/>
      <c r="C27" s="5" t="s">
        <v>19</v>
      </c>
      <c r="D27" s="5"/>
      <c r="E27" s="13">
        <v>137492219</v>
      </c>
      <c r="F27" s="13">
        <v>137492219</v>
      </c>
      <c r="G27" s="13">
        <v>184927628</v>
      </c>
      <c r="H27" s="13">
        <v>233488800</v>
      </c>
      <c r="I27" s="13">
        <v>149845739</v>
      </c>
      <c r="J27" s="13">
        <v>143189770</v>
      </c>
      <c r="K27" s="13">
        <v>177090025</v>
      </c>
      <c r="L27" s="13">
        <v>149646794</v>
      </c>
      <c r="M27" s="13">
        <v>173690100</v>
      </c>
      <c r="N27" s="13">
        <v>157958654</v>
      </c>
      <c r="O27" s="13">
        <v>146530678</v>
      </c>
      <c r="P27" s="13">
        <v>137492219</v>
      </c>
      <c r="Q27" s="13">
        <v>137492219</v>
      </c>
    </row>
    <row r="28" spans="2:17" ht="15.75" thickBot="1" x14ac:dyDescent="0.3">
      <c r="B28" s="8"/>
      <c r="C28" s="9"/>
      <c r="D28" s="9"/>
      <c r="E28" s="9"/>
      <c r="F28" s="9"/>
      <c r="G28" s="9"/>
      <c r="H28" s="9"/>
    </row>
    <row r="29" spans="2:17" ht="17.25" thickBot="1" x14ac:dyDescent="0.3">
      <c r="B29" s="8"/>
      <c r="C29" s="17" t="s">
        <v>21</v>
      </c>
      <c r="D29" s="17"/>
      <c r="E29" s="18">
        <v>1724301340</v>
      </c>
      <c r="F29" s="19"/>
      <c r="G29" s="19"/>
      <c r="H29" s="19"/>
    </row>
    <row r="33" spans="3:17" x14ac:dyDescent="0.25">
      <c r="C33" t="s">
        <v>22</v>
      </c>
      <c r="E33" s="29">
        <f>E5*(1-E6)</f>
        <v>59741203</v>
      </c>
      <c r="F33" s="29">
        <f>F5*(1-F6)</f>
        <v>63294899</v>
      </c>
      <c r="G33" s="29">
        <f>G5*(1-G6)</f>
        <v>120552285</v>
      </c>
      <c r="H33" s="29">
        <f>H5*(1-H6)</f>
        <v>176581113</v>
      </c>
      <c r="I33" s="29">
        <f>I5*(1-I6)</f>
        <v>119951391</v>
      </c>
      <c r="J33" s="29">
        <f>J5*(1-J6)</f>
        <v>91187063</v>
      </c>
      <c r="K33" s="29">
        <f>K5*(1-K6)</f>
        <v>140391701</v>
      </c>
      <c r="L33" s="29">
        <f>L5*(1-L6)</f>
        <v>115624069</v>
      </c>
      <c r="M33" s="29">
        <f>M5*(1-M6)</f>
        <v>184338864</v>
      </c>
      <c r="N33" s="29">
        <f>N5*(1-N6)</f>
        <v>167835156</v>
      </c>
      <c r="O33" s="29">
        <f>O5*(1-O6)</f>
        <v>139811126</v>
      </c>
      <c r="P33" s="29">
        <f>P5*(1-P6)</f>
        <v>100111294</v>
      </c>
      <c r="Q33" s="29">
        <f>Q5*(1-Q6)</f>
        <v>109467972</v>
      </c>
    </row>
    <row r="34" spans="3:17" x14ac:dyDescent="0.25"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3:17" x14ac:dyDescent="0.25">
      <c r="C35" t="s">
        <v>26</v>
      </c>
      <c r="E35" s="29">
        <f>E4*Q12/D12</f>
        <v>3786692035.5363379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3:17" x14ac:dyDescent="0.25"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3:17" x14ac:dyDescent="0.25">
      <c r="C37" s="5" t="s">
        <v>23</v>
      </c>
      <c r="D37" s="20"/>
      <c r="E37" s="29">
        <f>E5*$Q$12/E11</f>
        <v>254621560.10497648</v>
      </c>
      <c r="F37" s="29">
        <f>F5*$Q$12/F11</f>
        <v>253102005.30077952</v>
      </c>
      <c r="G37" s="29">
        <f>G5*$Q$12/G11</f>
        <v>452849452.85915565</v>
      </c>
      <c r="H37" s="29">
        <f>H5*$Q$12/H11</f>
        <v>602553482.21576488</v>
      </c>
      <c r="I37" s="29">
        <f>I5*$Q$12/I11</f>
        <v>383684926.65321308</v>
      </c>
      <c r="J37" s="29">
        <f>J5*$Q$12/J11</f>
        <v>263426859.33449006</v>
      </c>
      <c r="K37" s="29">
        <f>K5*$Q$12/K11</f>
        <v>377385359.86647922</v>
      </c>
      <c r="L37" s="29">
        <f>L5*$Q$12/L11</f>
        <v>296978282.76178718</v>
      </c>
      <c r="M37" s="29">
        <f>M5*$Q$12/M11</f>
        <v>409366938.8662923</v>
      </c>
      <c r="N37" s="29">
        <f>N5*$Q$12/N11</f>
        <v>328337477.11671889</v>
      </c>
      <c r="O37" s="29">
        <f>O5*$Q$12/O11</f>
        <v>234418192.38050917</v>
      </c>
      <c r="P37" s="29">
        <f>P5*$Q$12/P11</f>
        <v>150996269.88751507</v>
      </c>
      <c r="Q37" s="29">
        <f>Q5*$Q$12/Q11</f>
        <v>144887281.0546504</v>
      </c>
    </row>
    <row r="38" spans="3:17" x14ac:dyDescent="0.25">
      <c r="C38" s="5"/>
      <c r="D38" s="20"/>
      <c r="E38" s="29">
        <f>E18-E37</f>
        <v>-47514145.104976475</v>
      </c>
      <c r="F38" s="29">
        <f>F18-F37</f>
        <v>-30004274.300779521</v>
      </c>
      <c r="G38" s="29">
        <f>G18-G37</f>
        <v>-28792072.859155655</v>
      </c>
      <c r="H38" s="29">
        <f>H18-H37</f>
        <v>0.78423511981964111</v>
      </c>
      <c r="I38" s="29">
        <f>I18-I37</f>
        <v>0.34678691625595093</v>
      </c>
      <c r="J38" s="29">
        <f>J18-J37</f>
        <v>1.6655099391937256</v>
      </c>
      <c r="K38" s="29">
        <f>K18-K37</f>
        <v>1.133520781993866</v>
      </c>
      <c r="L38" s="29">
        <f>L18-L37</f>
        <v>-0.76178717613220215</v>
      </c>
      <c r="M38" s="29">
        <f>M18-M37</f>
        <v>0.13370770215988159</v>
      </c>
      <c r="N38" s="29">
        <f>N18-N37</f>
        <v>-0.11671888828277588</v>
      </c>
      <c r="O38" s="29">
        <f>O18-O37</f>
        <v>-0.38050916790962219</v>
      </c>
      <c r="P38" s="29">
        <f>P18-P37</f>
        <v>0.11248493194580078</v>
      </c>
      <c r="Q38" s="29">
        <f>Q18-Q37</f>
        <v>-5.4650396108627319E-2</v>
      </c>
    </row>
    <row r="39" spans="3:17" x14ac:dyDescent="0.25">
      <c r="C39" s="5" t="s">
        <v>22</v>
      </c>
      <c r="D39" s="20"/>
      <c r="E39" s="29">
        <f>E7*$Q$15/E14</f>
        <v>382024551.2745527</v>
      </c>
      <c r="F39" s="29">
        <f>F7*$Q$12/F11</f>
        <v>245596649.72915727</v>
      </c>
      <c r="G39" s="29">
        <f>G7*$Q$12/G11</f>
        <v>440309401.21623772</v>
      </c>
      <c r="H39" s="29">
        <f>H7*$Q$12/H11</f>
        <v>592412558.97318816</v>
      </c>
      <c r="I39" s="29">
        <f>I7*$Q$12/I11</f>
        <v>371592369.99977458</v>
      </c>
      <c r="J39" s="29">
        <f>J7*$Q$12/J11</f>
        <v>258772061.50225145</v>
      </c>
      <c r="K39" s="29">
        <f>K7*$Q$12/K11</f>
        <v>371631455.44275755</v>
      </c>
      <c r="L39" s="29">
        <f>L7*$Q$12/L11</f>
        <v>284351677.94203991</v>
      </c>
      <c r="M39" s="29">
        <f>M7*$Q$12/M11</f>
        <v>408779077.48983157</v>
      </c>
      <c r="N39" s="29">
        <f>N7*$Q$12/N11</f>
        <v>322555842.69863474</v>
      </c>
      <c r="O39" s="29">
        <f>O7*$Q$12/O11</f>
        <v>232196052.0409545</v>
      </c>
      <c r="P39" s="29">
        <f>P7*$Q$12/P11</f>
        <v>147628914.24802509</v>
      </c>
      <c r="Q39" s="29">
        <f>Q7*$Q$12/Q11</f>
        <v>137354831.89413312</v>
      </c>
    </row>
    <row r="40" spans="3:17" x14ac:dyDescent="0.25">
      <c r="E40" s="33">
        <f>E19-E39</f>
        <v>-177696847.2745527</v>
      </c>
      <c r="F40" s="33">
        <f>F19-F39</f>
        <v>-29114544.729157269</v>
      </c>
      <c r="G40" s="33">
        <f>G19-G39</f>
        <v>-27994776.216237724</v>
      </c>
      <c r="H40" s="33">
        <f>H19-H39</f>
        <v>-0.97318816184997559</v>
      </c>
      <c r="I40" s="33">
        <f>I19-I39</f>
        <v>2.2542476654052734E-4</v>
      </c>
      <c r="J40" s="33">
        <f>J19-J39</f>
        <v>-0.50225144624710083</v>
      </c>
      <c r="K40" s="33">
        <f>K19-K39</f>
        <v>-1.4427575469017029</v>
      </c>
      <c r="L40" s="33">
        <f>L19-L39</f>
        <v>1.0579600930213928</v>
      </c>
      <c r="M40" s="33">
        <f>M19-M39</f>
        <v>0.51016843318939209</v>
      </c>
      <c r="N40" s="33">
        <f>N19-N39</f>
        <v>0.30136525630950928</v>
      </c>
      <c r="O40" s="33">
        <f>O19-O39</f>
        <v>-4.0954500436782837E-2</v>
      </c>
      <c r="P40" s="33">
        <f>P19-P39</f>
        <v>0.75197491049766541</v>
      </c>
      <c r="Q40" s="33">
        <f>Q19-Q39</f>
        <v>-0.89413312077522278</v>
      </c>
    </row>
  </sheetData>
  <mergeCells count="3">
    <mergeCell ref="B4:B9"/>
    <mergeCell ref="B17:B27"/>
    <mergeCell ref="C2:Q2"/>
  </mergeCells>
  <conditionalFormatting sqref="G4:H4">
    <cfRule type="cellIs" dxfId="1" priority="2" operator="greaterThan">
      <formula>0</formula>
    </cfRule>
  </conditionalFormatting>
  <conditionalFormatting sqref="G17:H1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KK</vt:lpstr>
      <vt:lpstr>Formül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</dc:creator>
  <cp:lastModifiedBy>Ryae531</cp:lastModifiedBy>
  <dcterms:created xsi:type="dcterms:W3CDTF">2015-06-05T18:17:20Z</dcterms:created>
  <dcterms:modified xsi:type="dcterms:W3CDTF">2023-10-05T09:50:54Z</dcterms:modified>
</cp:coreProperties>
</file>