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"/>
    </mc:Choice>
  </mc:AlternateContent>
  <bookViews>
    <workbookView xWindow="0" yWindow="0" windowWidth="7470" windowHeight="2715" activeTab="1"/>
  </bookViews>
  <sheets>
    <sheet name="HW 1" sheetId="1" r:id="rId1"/>
    <sheet name="교과서 문제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O18" i="2"/>
  <c r="N18" i="2"/>
  <c r="N31" i="2"/>
  <c r="O17" i="2"/>
  <c r="N17" i="2"/>
  <c r="O16" i="2"/>
  <c r="N16" i="2"/>
  <c r="N15" i="2"/>
  <c r="N14" i="2"/>
  <c r="N13" i="2"/>
  <c r="N12" i="2"/>
  <c r="N11" i="2"/>
  <c r="C44" i="1"/>
  <c r="N9" i="2" l="1"/>
  <c r="N8" i="2"/>
  <c r="N6" i="2"/>
  <c r="C43" i="1"/>
  <c r="C45" i="1" s="1"/>
  <c r="C42" i="1"/>
</calcChain>
</file>

<file path=xl/sharedStrings.xml><?xml version="1.0" encoding="utf-8"?>
<sst xmlns="http://schemas.openxmlformats.org/spreadsheetml/2006/main" count="70" uniqueCount="62">
  <si>
    <t>1-1</t>
    <phoneticPr fontId="1" type="noConversion"/>
  </si>
  <si>
    <t>shell 증명에 의해 지구 내부에 있는 물체는 자신이 위치한 반경 바깥의 질량에 의한 중력의 영향을 받지 않는다.</t>
    <phoneticPr fontId="1" type="noConversion"/>
  </si>
  <si>
    <t>그러면 현재 위치한 지구 중심부터의 거리 R0에 따른 중력의 영향을 받는다.</t>
    <phoneticPr fontId="1" type="noConversion"/>
  </si>
  <si>
    <t>이때 받는 중력을 만유인력의 법칙을 사용하여 구할 수 있다.</t>
    <phoneticPr fontId="1" type="noConversion"/>
  </si>
  <si>
    <t>F  =</t>
    <phoneticPr fontId="1" type="noConversion"/>
  </si>
  <si>
    <t>M(r0) =</t>
    <phoneticPr fontId="1" type="noConversion"/>
  </si>
  <si>
    <t>Me  =</t>
    <phoneticPr fontId="1" type="noConversion"/>
  </si>
  <si>
    <t>지구 반경을 Re 전체의 질량을 Me라 하고 지구 내부의 밀도가 모두 같다고 가정하면</t>
    <phoneticPr fontId="1" type="noConversion"/>
  </si>
  <si>
    <t>C(상수)* 4/3*PI()*Re^3</t>
    <phoneticPr fontId="1" type="noConversion"/>
  </si>
  <si>
    <t>F =</t>
    <phoneticPr fontId="1" type="noConversion"/>
  </si>
  <si>
    <t>1-2</t>
    <phoneticPr fontId="1" type="noConversion"/>
  </si>
  <si>
    <t>C * 4/3*PI()*r0^3</t>
    <phoneticPr fontId="1" type="noConversion"/>
  </si>
  <si>
    <t>- G * M(r0)*M / r0^2</t>
    <phoneticPr fontId="1" type="noConversion"/>
  </si>
  <si>
    <t>-G * C * 4/3 * PI() * r0 * m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</si>
  <si>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- k(상수 : G * C * 4/3 * PI() * m) * r0</t>
    </r>
    <phoneticPr fontId="1" type="noConversion"/>
  </si>
  <si>
    <t>Me</t>
    <phoneticPr fontId="1" type="noConversion"/>
  </si>
  <si>
    <t>kg</t>
    <phoneticPr fontId="1" type="noConversion"/>
  </si>
  <si>
    <t>Re</t>
    <phoneticPr fontId="1" type="noConversion"/>
  </si>
  <si>
    <t>m</t>
    <phoneticPr fontId="1" type="noConversion"/>
  </si>
  <si>
    <t>C</t>
    <phoneticPr fontId="1" type="noConversion"/>
  </si>
  <si>
    <t>k</t>
    <phoneticPr fontId="1" type="noConversion"/>
  </si>
  <si>
    <t>G</t>
    <phoneticPr fontId="1" type="noConversion"/>
  </si>
  <si>
    <t>kg/s^2</t>
    <phoneticPr fontId="1" type="noConversion"/>
  </si>
  <si>
    <t>m^3*Kg/s^2</t>
    <phoneticPr fontId="1" type="noConversion"/>
  </si>
  <si>
    <t>w</t>
    <phoneticPr fontId="1" type="noConversion"/>
  </si>
  <si>
    <t>T</t>
    <phoneticPr fontId="1" type="noConversion"/>
  </si>
  <si>
    <t>second</t>
    <phoneticPr fontId="1" type="noConversion"/>
  </si>
  <si>
    <t>radian/sec</t>
    <phoneticPr fontId="1" type="noConversion"/>
  </si>
  <si>
    <t>kg/m^3</t>
    <phoneticPr fontId="1" type="noConversion"/>
  </si>
  <si>
    <t xml:space="preserve">일정한 각가속도(문맥 상)라고 가정 </t>
    <phoneticPr fontId="1" type="noConversion"/>
  </si>
  <si>
    <t>W0</t>
    <phoneticPr fontId="1" type="noConversion"/>
  </si>
  <si>
    <t>rad/sec</t>
    <phoneticPr fontId="1" type="noConversion"/>
  </si>
  <si>
    <t>W(t)</t>
    <phoneticPr fontId="1" type="noConversion"/>
  </si>
  <si>
    <t>A * t</t>
    <phoneticPr fontId="1" type="noConversion"/>
  </si>
  <si>
    <t>A</t>
    <phoneticPr fontId="1" type="noConversion"/>
  </si>
  <si>
    <t>rev/min</t>
    <phoneticPr fontId="1" type="noConversion"/>
  </si>
  <si>
    <t>rad/sec^2</t>
    <phoneticPr fontId="1" type="noConversion"/>
  </si>
  <si>
    <t>theta</t>
    <phoneticPr fontId="1" type="noConversion"/>
  </si>
  <si>
    <t>sec</t>
    <phoneticPr fontId="1" type="noConversion"/>
  </si>
  <si>
    <t>rad</t>
    <phoneticPr fontId="1" type="noConversion"/>
  </si>
  <si>
    <t>R</t>
    <phoneticPr fontId="1" type="noConversion"/>
  </si>
  <si>
    <t>m</t>
    <phoneticPr fontId="1" type="noConversion"/>
  </si>
  <si>
    <t>V</t>
    <phoneticPr fontId="1" type="noConversion"/>
  </si>
  <si>
    <t>m/s</t>
    <phoneticPr fontId="1" type="noConversion"/>
  </si>
  <si>
    <t>W</t>
    <phoneticPr fontId="1" type="noConversion"/>
  </si>
  <si>
    <t>rad/sec</t>
    <phoneticPr fontId="1" type="noConversion"/>
  </si>
  <si>
    <t>rad</t>
    <phoneticPr fontId="1" type="noConversion"/>
  </si>
  <si>
    <t>|A|</t>
    <phoneticPr fontId="1" type="noConversion"/>
  </si>
  <si>
    <t>m/s^2</t>
    <phoneticPr fontId="1" type="noConversion"/>
  </si>
  <si>
    <t>^R(t)</t>
    <phoneticPr fontId="1" type="noConversion"/>
  </si>
  <si>
    <t>theta(t)</t>
    <phoneticPr fontId="1" type="noConversion"/>
  </si>
  <si>
    <t>(m)</t>
    <phoneticPr fontId="1" type="noConversion"/>
  </si>
  <si>
    <t>^A(t)</t>
    <phoneticPr fontId="1" type="noConversion"/>
  </si>
  <si>
    <t>A(t)</t>
    <phoneticPr fontId="1" type="noConversion"/>
  </si>
  <si>
    <t>장력</t>
    <phoneticPr fontId="1" type="noConversion"/>
  </si>
  <si>
    <t>N</t>
    <phoneticPr fontId="1" type="noConversion"/>
  </si>
  <si>
    <t>퍽에 작용하는 수평 힘에 대한 해석</t>
    <phoneticPr fontId="1" type="noConversion"/>
  </si>
  <si>
    <t>1. 운동하는 원의 접선 방향의 힘  = 0</t>
    <phoneticPr fontId="1" type="noConversion"/>
  </si>
  <si>
    <t>2. 운동하는 평면상의 힘 = 구심력 = 장력 = 9.8(N)</t>
    <phoneticPr fontId="1" type="noConversion"/>
  </si>
  <si>
    <t>2번이 좀더 올바른 해석이라고 생각한다.</t>
    <phoneticPr fontId="1" type="noConversion"/>
  </si>
  <si>
    <t>|F| = m*v^2/r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</si>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</sst>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2" fillId="2" borderId="0" xfId="0" quotePrefix="1" applyFont="1" applyFill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418256</xdr:colOff>
      <xdr:row>13</xdr:row>
      <xdr:rowOff>138172</xdr:rowOff>
    </xdr:to>
    <xdr:sp macro="" textlink="">
      <xdr:nvSpPr>
        <xdr:cNvPr id="2" name="TextBox 12"/>
        <xdr:cNvSpPr txBox="1"/>
      </xdr:nvSpPr>
      <xdr:spPr>
        <a:xfrm>
          <a:off x="0" y="0"/>
          <a:ext cx="5904656" cy="28623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>
              <a:latin typeface="맑은 고딕" pitchFamily="50" charset="-127"/>
              <a:ea typeface="맑은 고딕" pitchFamily="50" charset="-127"/>
            </a:rPr>
            <a:t>문제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1-1)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질량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m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인 물체가 지구 중심으로부터 거리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r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에 있을 때의 중력을 함수로 표현하면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F = -k r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이 된다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.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이를 증명하시오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.  </a:t>
          </a:r>
        </a:p>
        <a:p>
          <a:r>
            <a:rPr lang="en-US" altLang="ko-KR">
              <a:latin typeface="맑은 고딕" pitchFamily="50" charset="-127"/>
              <a:ea typeface="맑은 고딕" pitchFamily="50" charset="-127"/>
            </a:rPr>
            <a:t/>
          </a:r>
          <a:br>
            <a:rPr lang="en-US" altLang="ko-KR">
              <a:latin typeface="맑은 고딕" pitchFamily="50" charset="-127"/>
              <a:ea typeface="맑은 고딕" pitchFamily="50" charset="-127"/>
            </a:rPr>
          </a:br>
          <a:r>
            <a:rPr lang="ko-KR" altLang="en-US">
              <a:latin typeface="맑은 고딕" pitchFamily="50" charset="-127"/>
              <a:ea typeface="맑은 고딕" pitchFamily="50" charset="-127"/>
            </a:rPr>
            <a:t>문제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1-2)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지구 중심을 관통하도록 조그만 관을 뚫고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지구 표면에서 물체를 떨어뜨리면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물체는 왕복운동을 한다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.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질량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m= 1Kg,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중력상수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G = 6.7*10</a:t>
          </a:r>
          <a:r>
            <a:rPr lang="en-US" altLang="ko-KR" baseline="30000">
              <a:latin typeface="맑은 고딕" pitchFamily="50" charset="-127"/>
              <a:ea typeface="맑은 고딕" pitchFamily="50" charset="-127"/>
            </a:rPr>
            <a:t>-11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 m</a:t>
          </a:r>
          <a:r>
            <a:rPr lang="en-US" altLang="ko-KR" baseline="30000">
              <a:latin typeface="맑은 고딕" pitchFamily="50" charset="-127"/>
              <a:ea typeface="맑은 고딕" pitchFamily="50" charset="-127"/>
            </a:rPr>
            <a:t>3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/Kg/s</a:t>
          </a:r>
          <a:r>
            <a:rPr lang="en-US" altLang="ko-KR" baseline="30000">
              <a:latin typeface="맑은 고딕" pitchFamily="50" charset="-127"/>
              <a:ea typeface="맑은 고딕" pitchFamily="50" charset="-127"/>
            </a:rPr>
            <a:t>2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지구 질량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= 6*10</a:t>
          </a:r>
          <a:r>
            <a:rPr lang="en-US" altLang="ko-KR" baseline="30000">
              <a:latin typeface="맑은 고딕" pitchFamily="50" charset="-127"/>
              <a:ea typeface="맑은 고딕" pitchFamily="50" charset="-127"/>
            </a:rPr>
            <a:t>24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 Kg,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물체질량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= 1Kg,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지구 반경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= 6400Km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일 때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문제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1-1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에서의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k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값을 계산하고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왕복운동의 주기 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T</a:t>
          </a:r>
          <a:r>
            <a:rPr lang="ko-KR" altLang="en-US">
              <a:latin typeface="맑은 고딕" pitchFamily="50" charset="-127"/>
              <a:ea typeface="맑은 고딕" pitchFamily="50" charset="-127"/>
            </a:rPr>
            <a:t>를 계산하시오</a:t>
          </a:r>
          <a:r>
            <a:rPr lang="en-US" altLang="ko-KR">
              <a:latin typeface="맑은 고딕" pitchFamily="50" charset="-127"/>
              <a:ea typeface="맑은 고딕" pitchFamily="50" charset="-127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190501</xdr:rowOff>
    </xdr:from>
    <xdr:to>
      <xdr:col>9</xdr:col>
      <xdr:colOff>266700</xdr:colOff>
      <xdr:row>8</xdr:row>
      <xdr:rowOff>19051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" t="30065" r="-3429" b="35512"/>
        <a:stretch/>
      </xdr:blipFill>
      <xdr:spPr>
        <a:xfrm>
          <a:off x="381000" y="190501"/>
          <a:ext cx="6057900" cy="15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447674</xdr:colOff>
      <xdr:row>9</xdr:row>
      <xdr:rowOff>9525</xdr:rowOff>
    </xdr:from>
    <xdr:to>
      <xdr:col>9</xdr:col>
      <xdr:colOff>47625</xdr:colOff>
      <xdr:row>28</xdr:row>
      <xdr:rowOff>171450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1" t="217" r="7351" b="5011"/>
        <a:stretch/>
      </xdr:blipFill>
      <xdr:spPr>
        <a:xfrm>
          <a:off x="447674" y="1895475"/>
          <a:ext cx="5772151" cy="4143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29</xdr:row>
      <xdr:rowOff>161924</xdr:rowOff>
    </xdr:from>
    <xdr:to>
      <xdr:col>9</xdr:col>
      <xdr:colOff>66675</xdr:colOff>
      <xdr:row>47</xdr:row>
      <xdr:rowOff>123825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49" b="20098"/>
        <a:stretch/>
      </xdr:blipFill>
      <xdr:spPr>
        <a:xfrm>
          <a:off x="476250" y="6238874"/>
          <a:ext cx="5762625" cy="3733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F45"/>
  <sheetViews>
    <sheetView topLeftCell="A13" workbookViewId="0">
      <selection activeCell="C45" sqref="C45"/>
    </sheetView>
  </sheetViews>
  <sheetFormatPr defaultRowHeight="16.5" x14ac:dyDescent="0.3"/>
  <cols>
    <col min="1" max="1" width="9.875" bestFit="1" customWidth="1"/>
    <col min="3" max="3" width="13.125" bestFit="1" customWidth="1"/>
    <col min="7" max="7" width="9.25" bestFit="1" customWidth="1"/>
  </cols>
  <sheetData>
    <row r="24" spans="1:3" x14ac:dyDescent="0.3">
      <c r="A24" s="1" t="s">
        <v>0</v>
      </c>
    </row>
    <row r="25" spans="1:3" x14ac:dyDescent="0.3">
      <c r="B25" t="s">
        <v>1</v>
      </c>
    </row>
    <row r="26" spans="1:3" x14ac:dyDescent="0.3">
      <c r="B26" t="s">
        <v>2</v>
      </c>
    </row>
    <row r="27" spans="1:3" x14ac:dyDescent="0.3">
      <c r="B27" t="s">
        <v>3</v>
      </c>
    </row>
    <row r="29" spans="1:3" x14ac:dyDescent="0.3">
      <c r="B29" t="s">
        <v>4</v>
      </c>
      <c r="C29" s="2" t="s">
        <v>12</v>
      </c>
    </row>
    <row r="31" spans="1:3" x14ac:dyDescent="0.3">
      <c r="B31" t="s">
        <v>7</v>
      </c>
    </row>
    <row r="32" spans="1:3" x14ac:dyDescent="0.3">
      <c r="B32" t="s">
        <v>6</v>
      </c>
      <c r="C32" t="s">
        <v>8</v>
      </c>
    </row>
    <row r="33" spans="1:6" x14ac:dyDescent="0.3">
      <c r="B33" t="s">
        <v>5</v>
      </c>
      <c r="C33" t="s">
        <v>11</v>
      </c>
    </row>
    <row r="34" spans="1:6" x14ac:dyDescent="0.3">
      <c r="B34" t="s">
        <v>9</v>
      </c>
      <c r="C34" s="2" t="s">
        <v>13</v>
      </c>
    </row>
    <row r="35" spans="1:6" x14ac:dyDescent="0.3">
      <c r="B35" s="3" t="s">
        <v>9</v>
      </c>
      <c r="C35" s="4" t="s">
        <v>14</v>
      </c>
      <c r="D35" s="3"/>
      <c r="E35" s="3"/>
      <c r="F35" s="3"/>
    </row>
    <row r="38" spans="1:6" x14ac:dyDescent="0.3">
      <c r="A38" s="1" t="s">
        <v>10</v>
      </c>
    </row>
    <row r="39" spans="1:6" x14ac:dyDescent="0.3">
      <c r="B39" t="s">
        <v>15</v>
      </c>
      <c r="C39" s="5">
        <v>5.9999999999999999E+24</v>
      </c>
      <c r="D39" t="s">
        <v>16</v>
      </c>
    </row>
    <row r="40" spans="1:6" x14ac:dyDescent="0.3">
      <c r="B40" t="s">
        <v>17</v>
      </c>
      <c r="C40" s="5">
        <v>6400000</v>
      </c>
      <c r="D40" t="s">
        <v>18</v>
      </c>
    </row>
    <row r="41" spans="1:6" x14ac:dyDescent="0.3">
      <c r="B41" t="s">
        <v>21</v>
      </c>
      <c r="C41" s="5">
        <v>6.7000000000000001E-11</v>
      </c>
      <c r="D41" t="s">
        <v>23</v>
      </c>
    </row>
    <row r="42" spans="1:6" x14ac:dyDescent="0.3">
      <c r="B42" t="s">
        <v>19</v>
      </c>
      <c r="C42" s="5">
        <f>C39/(4/3*PI()*C40^3)</f>
        <v>5464.1513360102008</v>
      </c>
      <c r="D42" t="s">
        <v>28</v>
      </c>
    </row>
    <row r="43" spans="1:6" x14ac:dyDescent="0.3">
      <c r="B43" t="s">
        <v>20</v>
      </c>
      <c r="C43" s="5">
        <f>C41*C42*4/3*PI()*1</f>
        <v>1.5335083007812501E-6</v>
      </c>
      <c r="D43" t="s">
        <v>22</v>
      </c>
    </row>
    <row r="44" spans="1:6" x14ac:dyDescent="0.3">
      <c r="B44" t="s">
        <v>24</v>
      </c>
      <c r="C44">
        <f>SQRT(C43/1)</f>
        <v>1.2383490221990123E-3</v>
      </c>
      <c r="D44" t="s">
        <v>27</v>
      </c>
    </row>
    <row r="45" spans="1:6" x14ac:dyDescent="0.3">
      <c r="B45" s="3" t="s">
        <v>25</v>
      </c>
      <c r="C45" s="3">
        <f>2*PI()/C44</f>
        <v>5073.8404073046777</v>
      </c>
      <c r="D45" s="3" t="s"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Q39"/>
  <sheetViews>
    <sheetView tabSelected="1" workbookViewId="0">
      <selection activeCell="M47" sqref="M47"/>
    </sheetView>
  </sheetViews>
  <sheetFormatPr defaultRowHeight="16.5" x14ac:dyDescent="0.3"/>
  <cols>
    <col min="14" max="14" width="9.25" bestFit="1" customWidth="1"/>
  </cols>
  <sheetData>
    <row r="2" spans="12:16" x14ac:dyDescent="0.3">
      <c r="L2">
        <v>5</v>
      </c>
      <c r="M2" t="s">
        <v>29</v>
      </c>
    </row>
    <row r="3" spans="12:16" x14ac:dyDescent="0.3">
      <c r="M3" t="s">
        <v>30</v>
      </c>
      <c r="N3">
        <v>0</v>
      </c>
      <c r="O3" t="s">
        <v>31</v>
      </c>
    </row>
    <row r="4" spans="12:16" x14ac:dyDescent="0.3">
      <c r="M4" t="s">
        <v>25</v>
      </c>
      <c r="N4">
        <v>3.2</v>
      </c>
      <c r="O4" t="s">
        <v>38</v>
      </c>
    </row>
    <row r="5" spans="12:16" x14ac:dyDescent="0.3">
      <c r="M5" t="s">
        <v>32</v>
      </c>
      <c r="N5" s="5">
        <v>25100</v>
      </c>
      <c r="O5" t="s">
        <v>35</v>
      </c>
    </row>
    <row r="6" spans="12:16" x14ac:dyDescent="0.3">
      <c r="N6" s="5">
        <f>N5*60/2*PI()</f>
        <v>2365619.2681531142</v>
      </c>
      <c r="O6" t="s">
        <v>31</v>
      </c>
    </row>
    <row r="7" spans="12:16" x14ac:dyDescent="0.3">
      <c r="M7" t="s">
        <v>32</v>
      </c>
      <c r="N7" s="6" t="s">
        <v>33</v>
      </c>
      <c r="O7" t="s">
        <v>31</v>
      </c>
    </row>
    <row r="8" spans="12:16" x14ac:dyDescent="0.3">
      <c r="M8" s="3" t="s">
        <v>34</v>
      </c>
      <c r="N8" s="7">
        <f>N6/N4</f>
        <v>739256.0212978482</v>
      </c>
      <c r="O8" s="3" t="s">
        <v>36</v>
      </c>
    </row>
    <row r="9" spans="12:16" x14ac:dyDescent="0.3">
      <c r="M9" s="3" t="s">
        <v>37</v>
      </c>
      <c r="N9" s="7">
        <f>1/2*N8*N4^2</f>
        <v>3784990.8290449837</v>
      </c>
      <c r="O9" s="3" t="s">
        <v>39</v>
      </c>
    </row>
    <row r="11" spans="12:16" x14ac:dyDescent="0.3">
      <c r="L11">
        <v>8</v>
      </c>
      <c r="M11" t="s">
        <v>40</v>
      </c>
      <c r="N11">
        <f>235/(PI()/2)</f>
        <v>149.60564650638162</v>
      </c>
      <c r="O11" t="s">
        <v>41</v>
      </c>
    </row>
    <row r="12" spans="12:16" x14ac:dyDescent="0.3">
      <c r="M12" s="3" t="s">
        <v>42</v>
      </c>
      <c r="N12" s="3">
        <f>235/36</f>
        <v>6.5277777777777777</v>
      </c>
      <c r="O12" s="3" t="s">
        <v>43</v>
      </c>
    </row>
    <row r="13" spans="12:16" x14ac:dyDescent="0.3">
      <c r="M13" t="s">
        <v>44</v>
      </c>
      <c r="N13">
        <f>N12/N11</f>
        <v>4.3633231299858237E-2</v>
      </c>
      <c r="O13" t="s">
        <v>45</v>
      </c>
    </row>
    <row r="14" spans="12:16" x14ac:dyDescent="0.3">
      <c r="M14" s="3" t="s">
        <v>47</v>
      </c>
      <c r="N14" s="3">
        <f>N11*N13^2</f>
        <v>0.28482803765185238</v>
      </c>
      <c r="O14" s="3" t="s">
        <v>48</v>
      </c>
    </row>
    <row r="15" spans="12:16" x14ac:dyDescent="0.3">
      <c r="M15" t="s">
        <v>50</v>
      </c>
      <c r="N15">
        <f>RADIANS(-36)</f>
        <v>-0.62831853071795862</v>
      </c>
      <c r="O15" t="s">
        <v>46</v>
      </c>
    </row>
    <row r="16" spans="12:16" x14ac:dyDescent="0.3">
      <c r="M16" t="s">
        <v>49</v>
      </c>
      <c r="N16">
        <f>COS(N15)</f>
        <v>0.80901699437494745</v>
      </c>
      <c r="O16">
        <f>SIN(N15)</f>
        <v>-0.58778525229247314</v>
      </c>
      <c r="P16" t="s">
        <v>51</v>
      </c>
    </row>
    <row r="17" spans="12:16" x14ac:dyDescent="0.3">
      <c r="M17" s="3" t="s">
        <v>52</v>
      </c>
      <c r="N17" s="3">
        <f>-N16</f>
        <v>-0.80901699437494745</v>
      </c>
      <c r="O17" s="3">
        <f>-O16</f>
        <v>0.58778525229247314</v>
      </c>
      <c r="P17" t="s">
        <v>48</v>
      </c>
    </row>
    <row r="18" spans="12:16" x14ac:dyDescent="0.3">
      <c r="M18" s="3" t="s">
        <v>53</v>
      </c>
      <c r="N18" s="3">
        <f>N14*N17</f>
        <v>-0.23043072293481598</v>
      </c>
      <c r="O18" s="3">
        <f>N14*O17</f>
        <v>0.16741771997116409</v>
      </c>
      <c r="P18" t="s">
        <v>48</v>
      </c>
    </row>
    <row r="31" spans="12:16" x14ac:dyDescent="0.3">
      <c r="L31">
        <v>13</v>
      </c>
      <c r="M31" s="3" t="s">
        <v>54</v>
      </c>
      <c r="N31" s="3">
        <f>1*9.8</f>
        <v>9.8000000000000007</v>
      </c>
      <c r="O31" s="3" t="s">
        <v>55</v>
      </c>
    </row>
    <row r="33" spans="13:17" x14ac:dyDescent="0.3">
      <c r="M33" t="s">
        <v>56</v>
      </c>
    </row>
    <row r="34" spans="13:17" x14ac:dyDescent="0.3">
      <c r="M34" t="s">
        <v>57</v>
      </c>
    </row>
    <row r="35" spans="13:17" x14ac:dyDescent="0.3">
      <c r="M35" s="3" t="s">
        <v>58</v>
      </c>
      <c r="N35" s="3"/>
      <c r="O35" s="3"/>
      <c r="P35" s="3"/>
      <c r="Q35" s="3"/>
    </row>
    <row r="36" spans="13:17" x14ac:dyDescent="0.3">
      <c r="M36" t="s">
        <v>59</v>
      </c>
    </row>
    <row r="38" spans="13:17" x14ac:dyDescent="0.3">
      <c r="M38" t="s">
        <v>60</v>
      </c>
    </row>
    <row r="39" spans="13:17" x14ac:dyDescent="0.3">
      <c r="M39" s="3" t="s">
        <v>61</v>
      </c>
      <c r="N39" s="3">
        <f>(9.8*1/0.25)^0.5</f>
        <v>6.2609903369994111</v>
      </c>
      <c r="O39" s="3" t="s">
        <v>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HW 1</vt:lpstr>
      <vt:lpstr>교과서 문제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2014-09-05T09:29:58Z</dcterms:created>
  <dcterms:modified xsi:type="dcterms:W3CDTF">2014-09-11T07:00:44Z</dcterms:modified>
</cp:coreProperties>
</file>