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SEM 3\CS 513\HW_05\"/>
    </mc:Choice>
  </mc:AlternateContent>
  <xr:revisionPtr revIDLastSave="0" documentId="13_ncr:1_{8B78A996-E984-487D-B1E3-4B12E6C62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1'!$A$5:$I$16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7" i="1" l="1"/>
  <c r="G77" i="1"/>
  <c r="I77" i="1" s="1"/>
  <c r="H73" i="1"/>
  <c r="G73" i="1"/>
  <c r="I73" i="1" s="1"/>
  <c r="H69" i="1"/>
  <c r="G69" i="1"/>
  <c r="I69" i="1" s="1"/>
  <c r="F68" i="1"/>
  <c r="E68" i="1"/>
  <c r="F67" i="1"/>
  <c r="E67" i="1"/>
  <c r="F66" i="1"/>
  <c r="H65" i="1" s="1"/>
  <c r="I65" i="1" s="1"/>
  <c r="E66" i="1"/>
  <c r="G65" i="1"/>
  <c r="F65" i="1"/>
  <c r="C65" i="1"/>
  <c r="B65" i="1"/>
  <c r="F64" i="1"/>
  <c r="E64" i="1"/>
  <c r="F63" i="1"/>
  <c r="E63" i="1"/>
  <c r="F62" i="1"/>
  <c r="H61" i="1" s="1"/>
  <c r="E62" i="1"/>
  <c r="G61" i="1"/>
  <c r="F61" i="1"/>
  <c r="C61" i="1"/>
  <c r="B61" i="1"/>
  <c r="F59" i="1"/>
  <c r="E59" i="1"/>
  <c r="F58" i="1"/>
  <c r="E58" i="1"/>
  <c r="G57" i="1"/>
  <c r="F57" i="1"/>
  <c r="E57" i="1"/>
  <c r="H57" i="1" s="1"/>
  <c r="I57" i="1" s="1"/>
  <c r="C57" i="1"/>
  <c r="B57" i="1"/>
  <c r="E56" i="1"/>
  <c r="F55" i="1"/>
  <c r="E55" i="1"/>
  <c r="F54" i="1"/>
  <c r="E54" i="1"/>
  <c r="F53" i="1"/>
  <c r="H53" i="1" s="1"/>
  <c r="C53" i="1"/>
  <c r="G53" i="1" s="1"/>
  <c r="B53" i="1"/>
  <c r="F52" i="1"/>
  <c r="F51" i="1"/>
  <c r="F50" i="1"/>
  <c r="E50" i="1"/>
  <c r="G49" i="1"/>
  <c r="I49" i="1" s="1"/>
  <c r="F49" i="1"/>
  <c r="E49" i="1"/>
  <c r="H49" i="1" s="1"/>
  <c r="C49" i="1"/>
  <c r="B49" i="1"/>
  <c r="F48" i="1"/>
  <c r="F47" i="1"/>
  <c r="E47" i="1"/>
  <c r="F46" i="1"/>
  <c r="H45" i="1" s="1"/>
  <c r="E46" i="1"/>
  <c r="G45" i="1"/>
  <c r="F45" i="1"/>
  <c r="C45" i="1"/>
  <c r="B45" i="1"/>
  <c r="E44" i="1"/>
  <c r="F43" i="1"/>
  <c r="E43" i="1"/>
  <c r="F42" i="1"/>
  <c r="F41" i="1"/>
  <c r="H41" i="1" s="1"/>
  <c r="C41" i="1"/>
  <c r="G41" i="1" s="1"/>
  <c r="I41" i="1" s="1"/>
  <c r="B41" i="1"/>
  <c r="F40" i="1"/>
  <c r="F39" i="1"/>
  <c r="E39" i="1"/>
  <c r="F38" i="1"/>
  <c r="E38" i="1"/>
  <c r="H37" i="1"/>
  <c r="F37" i="1"/>
  <c r="E37" i="1"/>
  <c r="C37" i="1"/>
  <c r="B37" i="1"/>
  <c r="G37" i="1" s="1"/>
  <c r="I37" i="1" s="1"/>
  <c r="I61" i="1" l="1"/>
  <c r="I53" i="1"/>
  <c r="I45" i="1"/>
</calcChain>
</file>

<file path=xl/sharedStrings.xml><?xml version="1.0" encoding="utf-8"?>
<sst xmlns="http://schemas.openxmlformats.org/spreadsheetml/2006/main" count="136" uniqueCount="63">
  <si>
    <t>Table 1</t>
  </si>
  <si>
    <t>Question 1</t>
  </si>
  <si>
    <t>Occupation</t>
  </si>
  <si>
    <t>Gender</t>
  </si>
  <si>
    <t>Age</t>
  </si>
  <si>
    <t>Age Level</t>
  </si>
  <si>
    <t>Salary</t>
  </si>
  <si>
    <t>Salary Level</t>
  </si>
  <si>
    <t>Service</t>
  </si>
  <si>
    <t>Female</t>
  </si>
  <si>
    <t>&lt;=50</t>
  </si>
  <si>
    <t>Level 3</t>
  </si>
  <si>
    <t>Male</t>
  </si>
  <si>
    <t>&lt;=30</t>
  </si>
  <si>
    <t>Level 1</t>
  </si>
  <si>
    <t>&lt;=40</t>
  </si>
  <si>
    <t>Level 2</t>
  </si>
  <si>
    <t>Management</t>
  </si>
  <si>
    <t>Level 4</t>
  </si>
  <si>
    <t>Sales</t>
  </si>
  <si>
    <t>Staff</t>
  </si>
  <si>
    <t>Classification and Regression Trees</t>
  </si>
  <si>
    <t>Step 1: Candidate Splits for t = Root Node</t>
  </si>
  <si>
    <t>Candidate Split</t>
  </si>
  <si>
    <t>Left Child Node, tL</t>
  </si>
  <si>
    <t>Right Child Node, tR</t>
  </si>
  <si>
    <t>Occupation = Service</t>
  </si>
  <si>
    <t>Occupation = {Management, Sales, Staff}</t>
  </si>
  <si>
    <t>Occupation = Management</t>
  </si>
  <si>
    <t>Occupation = {Service, Sales, Staff}</t>
  </si>
  <si>
    <t>Occupation = Sales</t>
  </si>
  <si>
    <t>Occupation = {Service, Management, Staff}</t>
  </si>
  <si>
    <t>Occupation = Staff</t>
  </si>
  <si>
    <t>Occupation = {Service, Management, Sales}</t>
  </si>
  <si>
    <t>Gender = Female</t>
  </si>
  <si>
    <t>Gender = Male</t>
  </si>
  <si>
    <t>Age &lt;= 30</t>
  </si>
  <si>
    <t>Age &gt; 30</t>
  </si>
  <si>
    <t>31&lt;=Age &lt; =40</t>
  </si>
  <si>
    <t>not 31&lt;=Age &lt; =40</t>
  </si>
  <si>
    <t>Age &lt;= 50</t>
  </si>
  <si>
    <t>Not Age &lt;= 50</t>
  </si>
  <si>
    <t>Occupation = Service or Management</t>
  </si>
  <si>
    <t>Sales, Staff</t>
  </si>
  <si>
    <t>Occupation = Service or Sales</t>
  </si>
  <si>
    <t>Management, Staff</t>
  </si>
  <si>
    <t>Occupation = Service or Staff</t>
  </si>
  <si>
    <t>Step 2: Optimality Measure Ö(s |t ) for Each Candidate Split</t>
  </si>
  <si>
    <t>Split</t>
  </si>
  <si>
    <t>PL</t>
  </si>
  <si>
    <t>PR</t>
  </si>
  <si>
    <t>Level</t>
  </si>
  <si>
    <t>P( j |tL )</t>
  </si>
  <si>
    <t>P( j |tR)</t>
  </si>
  <si>
    <t>2PL PR</t>
  </si>
  <si>
    <t>Q(s|t)</t>
  </si>
  <si>
    <r>
      <rPr>
        <sz val="11"/>
        <color indexed="8"/>
        <rFont val="Calibri"/>
      </rPr>
      <t>Φ(s|t)</t>
    </r>
  </si>
  <si>
    <t>L1</t>
  </si>
  <si>
    <t>L2</t>
  </si>
  <si>
    <t>L3</t>
  </si>
  <si>
    <t>L4</t>
  </si>
  <si>
    <t>Name: Preet Dabhi</t>
  </si>
  <si>
    <t>CWID: 10459151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</si>
</sst>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49" fontId="3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/>
    <xf numFmtId="0" fontId="3" fillId="3" borderId="12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/>
    <xf numFmtId="0" fontId="0" fillId="3" borderId="14" xfId="0" applyFont="1" applyFill="1" applyBorder="1" applyAlignment="1"/>
    <xf numFmtId="0" fontId="0" fillId="3" borderId="15" xfId="0" applyFont="1" applyFill="1" applyBorder="1" applyAlignment="1"/>
    <xf numFmtId="0" fontId="3" fillId="3" borderId="16" xfId="0" applyNumberFormat="1" applyFont="1" applyFill="1" applyBorder="1" applyAlignment="1">
      <alignment horizontal="center"/>
    </xf>
    <xf numFmtId="49" fontId="0" fillId="3" borderId="17" xfId="0" applyNumberFormat="1" applyFont="1" applyFill="1" applyBorder="1" applyAlignment="1"/>
    <xf numFmtId="0" fontId="0" fillId="3" borderId="18" xfId="0" applyFont="1" applyFill="1" applyBorder="1" applyAlignment="1"/>
    <xf numFmtId="0" fontId="0" fillId="3" borderId="19" xfId="0" applyFont="1" applyFill="1" applyBorder="1" applyAlignment="1"/>
    <xf numFmtId="0" fontId="0" fillId="3" borderId="20" xfId="0" applyFont="1" applyFill="1" applyBorder="1" applyAlignment="1"/>
    <xf numFmtId="49" fontId="0" fillId="3" borderId="21" xfId="0" applyNumberFormat="1" applyFont="1" applyFill="1" applyBorder="1" applyAlignment="1"/>
    <xf numFmtId="0" fontId="3" fillId="3" borderId="22" xfId="0" applyNumberFormat="1" applyFont="1" applyFill="1" applyBorder="1" applyAlignment="1">
      <alignment horizontal="center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25" xfId="0" applyFont="1" applyFill="1" applyBorder="1" applyAlignment="1"/>
    <xf numFmtId="0" fontId="6" fillId="3" borderId="26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/>
    <xf numFmtId="0" fontId="6" fillId="3" borderId="28" xfId="0" applyFont="1" applyFill="1" applyBorder="1" applyAlignment="1"/>
    <xf numFmtId="49" fontId="6" fillId="3" borderId="27" xfId="0" applyNumberFormat="1" applyFont="1" applyFill="1" applyBorder="1" applyAlignment="1"/>
    <xf numFmtId="0" fontId="6" fillId="3" borderId="29" xfId="0" applyFont="1" applyFill="1" applyBorder="1" applyAlignment="1"/>
    <xf numFmtId="0" fontId="6" fillId="3" borderId="49" xfId="0" applyNumberFormat="1" applyFont="1" applyFill="1" applyBorder="1" applyAlignment="1">
      <alignment horizontal="center"/>
    </xf>
    <xf numFmtId="49" fontId="0" fillId="3" borderId="50" xfId="0" applyNumberFormat="1" applyFont="1" applyFill="1" applyBorder="1" applyAlignment="1"/>
    <xf numFmtId="0" fontId="0" fillId="3" borderId="51" xfId="0" applyFont="1" applyFill="1" applyBorder="1" applyAlignment="1"/>
    <xf numFmtId="49" fontId="0" fillId="3" borderId="52" xfId="0" applyNumberFormat="1" applyFont="1" applyFill="1" applyBorder="1" applyAlignment="1"/>
    <xf numFmtId="0" fontId="0" fillId="3" borderId="52" xfId="0" applyFont="1" applyFill="1" applyBorder="1" applyAlignment="1"/>
    <xf numFmtId="49" fontId="0" fillId="4" borderId="30" xfId="0" applyNumberFormat="1" applyFont="1" applyFill="1" applyBorder="1" applyAlignment="1"/>
    <xf numFmtId="49" fontId="0" fillId="4" borderId="31" xfId="0" applyNumberFormat="1" applyFont="1" applyFill="1" applyBorder="1" applyAlignment="1"/>
    <xf numFmtId="49" fontId="0" fillId="4" borderId="32" xfId="0" applyNumberFormat="1" applyFont="1" applyFill="1" applyBorder="1" applyAlignment="1"/>
    <xf numFmtId="0" fontId="6" fillId="4" borderId="33" xfId="0" applyNumberFormat="1" applyFont="1" applyFill="1" applyBorder="1" applyAlignment="1">
      <alignment horizontal="center"/>
    </xf>
    <xf numFmtId="164" fontId="0" fillId="4" borderId="34" xfId="0" applyNumberFormat="1" applyFont="1" applyFill="1" applyBorder="1" applyAlignment="1"/>
    <xf numFmtId="49" fontId="0" fillId="4" borderId="34" xfId="0" applyNumberFormat="1" applyFont="1" applyFill="1" applyBorder="1" applyAlignment="1"/>
    <xf numFmtId="164" fontId="0" fillId="4" borderId="35" xfId="0" applyNumberFormat="1" applyFont="1" applyFill="1" applyBorder="1" applyAlignment="1"/>
    <xf numFmtId="0" fontId="6" fillId="4" borderId="36" xfId="0" applyFont="1" applyFill="1" applyBorder="1" applyAlignment="1">
      <alignment horizontal="center"/>
    </xf>
    <xf numFmtId="164" fontId="0" fillId="4" borderId="37" xfId="0" applyNumberFormat="1" applyFont="1" applyFill="1" applyBorder="1" applyAlignment="1"/>
    <xf numFmtId="49" fontId="0" fillId="4" borderId="37" xfId="0" applyNumberFormat="1" applyFont="1" applyFill="1" applyBorder="1" applyAlignment="1"/>
    <xf numFmtId="164" fontId="0" fillId="4" borderId="38" xfId="0" applyNumberFormat="1" applyFont="1" applyFill="1" applyBorder="1" applyAlignment="1"/>
    <xf numFmtId="0" fontId="6" fillId="4" borderId="39" xfId="0" applyFont="1" applyFill="1" applyBorder="1" applyAlignment="1">
      <alignment horizontal="center"/>
    </xf>
    <xf numFmtId="164" fontId="0" fillId="4" borderId="40" xfId="0" applyNumberFormat="1" applyFont="1" applyFill="1" applyBorder="1" applyAlignment="1"/>
    <xf numFmtId="49" fontId="0" fillId="4" borderId="40" xfId="0" applyNumberFormat="1" applyFont="1" applyFill="1" applyBorder="1" applyAlignment="1"/>
    <xf numFmtId="164" fontId="0" fillId="4" borderId="41" xfId="0" applyNumberFormat="1" applyFont="1" applyFill="1" applyBorder="1" applyAlignment="1"/>
    <xf numFmtId="0" fontId="6" fillId="4" borderId="42" xfId="0" applyNumberFormat="1" applyFont="1" applyFill="1" applyBorder="1" applyAlignment="1">
      <alignment horizontal="center"/>
    </xf>
    <xf numFmtId="164" fontId="0" fillId="4" borderId="43" xfId="0" applyNumberFormat="1" applyFont="1" applyFill="1" applyBorder="1" applyAlignment="1"/>
    <xf numFmtId="49" fontId="0" fillId="4" borderId="43" xfId="0" applyNumberFormat="1" applyFont="1" applyFill="1" applyBorder="1" applyAlignment="1"/>
    <xf numFmtId="164" fontId="4" fillId="4" borderId="44" xfId="0" applyNumberFormat="1" applyFont="1" applyFill="1" applyBorder="1" applyAlignment="1"/>
    <xf numFmtId="164" fontId="0" fillId="4" borderId="44" xfId="0" applyNumberFormat="1" applyFont="1" applyFill="1" applyBorder="1" applyAlignment="1"/>
    <xf numFmtId="164" fontId="4" fillId="4" borderId="38" xfId="0" applyNumberFormat="1" applyFont="1" applyFill="1" applyBorder="1" applyAlignment="1"/>
    <xf numFmtId="0" fontId="0" fillId="4" borderId="45" xfId="0" applyFont="1" applyFill="1" applyBorder="1" applyAlignment="1"/>
    <xf numFmtId="164" fontId="0" fillId="4" borderId="46" xfId="0" applyNumberFormat="1" applyFont="1" applyFill="1" applyBorder="1" applyAlignment="1"/>
    <xf numFmtId="49" fontId="0" fillId="4" borderId="46" xfId="0" applyNumberFormat="1" applyFont="1" applyFill="1" applyBorder="1" applyAlignment="1"/>
    <xf numFmtId="164" fontId="0" fillId="4" borderId="47" xfId="0" applyNumberFormat="1" applyFont="1" applyFill="1" applyBorder="1" applyAlignment="1"/>
    <xf numFmtId="49" fontId="2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3" borderId="8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E"/>
      <rgbColor rgb="FFC2D69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showGridLines="0" tabSelected="1" zoomScale="85" zoomScaleNormal="85" workbookViewId="0">
      <selection activeCell="H8" sqref="H8"/>
    </sheetView>
  </sheetViews>
  <sheetFormatPr defaultColWidth="16.33203125" defaultRowHeight="19.95" customHeight="1"/>
  <cols>
    <col min="1" max="1" width="20.88671875" style="1" customWidth="1"/>
    <col min="2" max="2" width="16.33203125" style="1" customWidth="1"/>
    <col min="3" max="3" width="20.6640625" style="1" customWidth="1"/>
    <col min="4" max="10" width="16.33203125" style="1" customWidth="1"/>
    <col min="11" max="16384" width="16.33203125" style="1"/>
  </cols>
  <sheetData>
    <row r="1" spans="1:9" ht="27.6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ht="32.1" customHeight="1">
      <c r="A2" s="2" t="s">
        <v>61</v>
      </c>
      <c r="B2" s="3"/>
      <c r="C2" s="3"/>
      <c r="D2" s="3"/>
      <c r="E2" s="3"/>
      <c r="F2" s="3"/>
      <c r="G2" s="3"/>
      <c r="H2" s="3"/>
      <c r="I2" s="3"/>
    </row>
    <row r="3" spans="1:9" ht="20.100000000000001" customHeight="1">
      <c r="A3" s="4" t="s">
        <v>62</v>
      </c>
      <c r="B3" s="3"/>
      <c r="C3" s="3"/>
      <c r="D3" s="3"/>
      <c r="E3" s="3"/>
      <c r="F3" s="3"/>
      <c r="G3" s="3"/>
      <c r="H3" s="3"/>
      <c r="I3" s="3"/>
    </row>
    <row r="4" spans="1:9" ht="20.399999999999999" customHeight="1">
      <c r="A4" s="5" t="s">
        <v>1</v>
      </c>
      <c r="B4" s="6"/>
      <c r="C4" s="6"/>
      <c r="D4" s="6"/>
      <c r="E4" s="6"/>
      <c r="F4" s="6"/>
      <c r="G4" s="3"/>
      <c r="H4" s="3"/>
      <c r="I4" s="3"/>
    </row>
    <row r="5" spans="1:9" ht="20.7" customHeight="1">
      <c r="A5" s="12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7"/>
      <c r="H5" s="3"/>
      <c r="I5" s="3"/>
    </row>
    <row r="6" spans="1:9" ht="20.7" customHeight="1">
      <c r="A6" s="12" t="s">
        <v>8</v>
      </c>
      <c r="B6" s="12" t="s">
        <v>9</v>
      </c>
      <c r="C6" s="14">
        <v>45</v>
      </c>
      <c r="D6" s="12" t="s">
        <v>10</v>
      </c>
      <c r="E6" s="15">
        <v>48000</v>
      </c>
      <c r="F6" s="12" t="s">
        <v>11</v>
      </c>
      <c r="G6" s="7"/>
      <c r="H6" s="3"/>
      <c r="I6" s="3"/>
    </row>
    <row r="7" spans="1:9" ht="20.7" customHeight="1">
      <c r="A7" s="12" t="s">
        <v>8</v>
      </c>
      <c r="B7" s="12" t="s">
        <v>12</v>
      </c>
      <c r="C7" s="14">
        <v>25</v>
      </c>
      <c r="D7" s="12" t="s">
        <v>13</v>
      </c>
      <c r="E7" s="15">
        <v>25000</v>
      </c>
      <c r="F7" s="12" t="s">
        <v>14</v>
      </c>
      <c r="G7" s="7"/>
      <c r="H7" s="3"/>
      <c r="I7" s="3"/>
    </row>
    <row r="8" spans="1:9" ht="20.7" customHeight="1">
      <c r="A8" s="12" t="s">
        <v>8</v>
      </c>
      <c r="B8" s="12" t="s">
        <v>12</v>
      </c>
      <c r="C8" s="14">
        <v>33</v>
      </c>
      <c r="D8" s="12" t="s">
        <v>15</v>
      </c>
      <c r="E8" s="15">
        <v>35000</v>
      </c>
      <c r="F8" s="12" t="s">
        <v>16</v>
      </c>
      <c r="G8" s="7"/>
      <c r="H8" s="3"/>
      <c r="I8" s="3"/>
    </row>
    <row r="9" spans="1:9" ht="20.7" customHeight="1">
      <c r="A9" s="12" t="s">
        <v>17</v>
      </c>
      <c r="B9" s="12" t="s">
        <v>12</v>
      </c>
      <c r="C9" s="14">
        <v>25</v>
      </c>
      <c r="D9" s="12" t="s">
        <v>13</v>
      </c>
      <c r="E9" s="15">
        <v>45000</v>
      </c>
      <c r="F9" s="12" t="s">
        <v>11</v>
      </c>
      <c r="G9" s="7"/>
      <c r="H9" s="3"/>
      <c r="I9" s="3"/>
    </row>
    <row r="10" spans="1:9" ht="20.7" customHeight="1">
      <c r="A10" s="12" t="s">
        <v>17</v>
      </c>
      <c r="B10" s="12" t="s">
        <v>9</v>
      </c>
      <c r="C10" s="14">
        <v>35</v>
      </c>
      <c r="D10" s="12" t="s">
        <v>15</v>
      </c>
      <c r="E10" s="15">
        <v>65000</v>
      </c>
      <c r="F10" s="12" t="s">
        <v>18</v>
      </c>
      <c r="G10" s="7"/>
      <c r="H10" s="3"/>
      <c r="I10" s="3"/>
    </row>
    <row r="11" spans="1:9" ht="20.7" customHeight="1">
      <c r="A11" s="12" t="s">
        <v>17</v>
      </c>
      <c r="B11" s="12" t="s">
        <v>12</v>
      </c>
      <c r="C11" s="14">
        <v>26</v>
      </c>
      <c r="D11" s="12" t="s">
        <v>13</v>
      </c>
      <c r="E11" s="15">
        <v>45000</v>
      </c>
      <c r="F11" s="12" t="s">
        <v>11</v>
      </c>
      <c r="G11" s="7"/>
      <c r="H11" s="3"/>
      <c r="I11" s="3"/>
    </row>
    <row r="12" spans="1:9" ht="20.7" customHeight="1">
      <c r="A12" s="12" t="s">
        <v>17</v>
      </c>
      <c r="B12" s="12" t="s">
        <v>9</v>
      </c>
      <c r="C12" s="14">
        <v>45</v>
      </c>
      <c r="D12" s="12" t="s">
        <v>10</v>
      </c>
      <c r="E12" s="15">
        <v>70000</v>
      </c>
      <c r="F12" s="12" t="s">
        <v>18</v>
      </c>
      <c r="G12" s="7"/>
      <c r="H12" s="3"/>
      <c r="I12" s="3"/>
    </row>
    <row r="13" spans="1:9" ht="20.7" customHeight="1">
      <c r="A13" s="12" t="s">
        <v>19</v>
      </c>
      <c r="B13" s="12" t="s">
        <v>9</v>
      </c>
      <c r="C13" s="14">
        <v>40</v>
      </c>
      <c r="D13" s="12" t="s">
        <v>15</v>
      </c>
      <c r="E13" s="15">
        <v>50000</v>
      </c>
      <c r="F13" s="12" t="s">
        <v>11</v>
      </c>
      <c r="G13" s="7"/>
      <c r="H13" s="3"/>
      <c r="I13" s="3"/>
    </row>
    <row r="14" spans="1:9" ht="20.7" customHeight="1">
      <c r="A14" s="12" t="s">
        <v>19</v>
      </c>
      <c r="B14" s="12" t="s">
        <v>12</v>
      </c>
      <c r="C14" s="14">
        <v>30</v>
      </c>
      <c r="D14" s="12" t="s">
        <v>13</v>
      </c>
      <c r="E14" s="15">
        <v>40000</v>
      </c>
      <c r="F14" s="12" t="s">
        <v>16</v>
      </c>
      <c r="G14" s="7"/>
      <c r="H14" s="3"/>
      <c r="I14" s="3"/>
    </row>
    <row r="15" spans="1:9" ht="20.7" customHeight="1">
      <c r="A15" s="12" t="s">
        <v>20</v>
      </c>
      <c r="B15" s="12" t="s">
        <v>9</v>
      </c>
      <c r="C15" s="14">
        <v>50</v>
      </c>
      <c r="D15" s="12" t="s">
        <v>10</v>
      </c>
      <c r="E15" s="15">
        <v>40000</v>
      </c>
      <c r="F15" s="12" t="s">
        <v>16</v>
      </c>
      <c r="G15" s="7"/>
      <c r="H15" s="3"/>
      <c r="I15" s="3"/>
    </row>
    <row r="16" spans="1:9" ht="20.7" customHeight="1">
      <c r="A16" s="12" t="s">
        <v>20</v>
      </c>
      <c r="B16" s="12" t="s">
        <v>12</v>
      </c>
      <c r="C16" s="14">
        <v>25</v>
      </c>
      <c r="D16" s="12" t="s">
        <v>13</v>
      </c>
      <c r="E16" s="15">
        <v>25000</v>
      </c>
      <c r="F16" s="12" t="s">
        <v>14</v>
      </c>
      <c r="G16" s="7"/>
      <c r="H16" s="3"/>
      <c r="I16" s="3"/>
    </row>
    <row r="17" spans="1:9" ht="20.399999999999999" customHeight="1">
      <c r="A17" s="8"/>
      <c r="B17" s="8"/>
      <c r="C17" s="8"/>
      <c r="D17" s="8"/>
      <c r="E17" s="8"/>
      <c r="F17" s="8"/>
      <c r="G17" s="3"/>
      <c r="H17" s="3"/>
      <c r="I17" s="3"/>
    </row>
    <row r="18" spans="1:9" ht="20.100000000000001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>
      <c r="A19" s="69" t="s">
        <v>21</v>
      </c>
      <c r="B19" s="67"/>
      <c r="C19" s="67"/>
      <c r="D19" s="3"/>
      <c r="E19" s="3"/>
      <c r="F19" s="3"/>
      <c r="G19" s="3"/>
      <c r="H19" s="3"/>
      <c r="I19" s="3"/>
    </row>
    <row r="20" spans="1:9" ht="20.85" customHeight="1">
      <c r="A20" s="70" t="s">
        <v>22</v>
      </c>
      <c r="B20" s="71"/>
      <c r="C20" s="71"/>
      <c r="D20" s="9"/>
      <c r="E20" s="9"/>
      <c r="F20" s="9"/>
      <c r="G20" s="9"/>
      <c r="H20" s="3"/>
      <c r="I20" s="3"/>
    </row>
    <row r="21" spans="1:9" ht="21.15" customHeight="1">
      <c r="A21" s="16" t="s">
        <v>23</v>
      </c>
      <c r="B21" s="72" t="s">
        <v>24</v>
      </c>
      <c r="C21" s="73"/>
      <c r="D21" s="72" t="s">
        <v>25</v>
      </c>
      <c r="E21" s="74"/>
      <c r="F21" s="74"/>
      <c r="G21" s="73"/>
      <c r="H21" s="10"/>
      <c r="I21" s="3"/>
    </row>
    <row r="22" spans="1:9" ht="20.7" customHeight="1">
      <c r="A22" s="17">
        <v>1</v>
      </c>
      <c r="B22" s="18" t="s">
        <v>26</v>
      </c>
      <c r="C22" s="19"/>
      <c r="D22" s="18" t="s">
        <v>27</v>
      </c>
      <c r="E22" s="20"/>
      <c r="F22" s="20"/>
      <c r="G22" s="19"/>
      <c r="H22" s="10"/>
      <c r="I22" s="3"/>
    </row>
    <row r="23" spans="1:9" ht="20.7" customHeight="1">
      <c r="A23" s="21">
        <v>2</v>
      </c>
      <c r="B23" s="22" t="s">
        <v>28</v>
      </c>
      <c r="C23" s="23"/>
      <c r="D23" s="22" t="s">
        <v>29</v>
      </c>
      <c r="E23" s="24"/>
      <c r="F23" s="24"/>
      <c r="G23" s="23"/>
      <c r="H23" s="10"/>
      <c r="I23" s="3"/>
    </row>
    <row r="24" spans="1:9" ht="20.7" customHeight="1">
      <c r="A24" s="21">
        <v>3</v>
      </c>
      <c r="B24" s="22" t="s">
        <v>30</v>
      </c>
      <c r="C24" s="23"/>
      <c r="D24" s="22" t="s">
        <v>31</v>
      </c>
      <c r="E24" s="24"/>
      <c r="F24" s="24"/>
      <c r="G24" s="23"/>
      <c r="H24" s="10"/>
      <c r="I24" s="3"/>
    </row>
    <row r="25" spans="1:9" ht="20.7" customHeight="1">
      <c r="A25" s="21">
        <v>4</v>
      </c>
      <c r="B25" s="22" t="s">
        <v>32</v>
      </c>
      <c r="C25" s="23"/>
      <c r="D25" s="22" t="s">
        <v>33</v>
      </c>
      <c r="E25" s="24"/>
      <c r="F25" s="24"/>
      <c r="G25" s="23"/>
      <c r="H25" s="10"/>
      <c r="I25" s="3"/>
    </row>
    <row r="26" spans="1:9" ht="20.7" customHeight="1">
      <c r="A26" s="21">
        <v>5</v>
      </c>
      <c r="B26" s="22" t="s">
        <v>34</v>
      </c>
      <c r="C26" s="23"/>
      <c r="D26" s="22" t="s">
        <v>35</v>
      </c>
      <c r="E26" s="24"/>
      <c r="F26" s="24"/>
      <c r="G26" s="23"/>
      <c r="H26" s="10"/>
      <c r="I26" s="3"/>
    </row>
    <row r="27" spans="1:9" ht="20.7" customHeight="1">
      <c r="A27" s="21">
        <v>6</v>
      </c>
      <c r="B27" s="22" t="s">
        <v>36</v>
      </c>
      <c r="C27" s="23"/>
      <c r="D27" s="22" t="s">
        <v>37</v>
      </c>
      <c r="E27" s="24"/>
      <c r="F27" s="24"/>
      <c r="G27" s="23"/>
      <c r="H27" s="10"/>
      <c r="I27" s="3"/>
    </row>
    <row r="28" spans="1:9" ht="20.7" customHeight="1">
      <c r="A28" s="21">
        <v>7</v>
      </c>
      <c r="B28" s="22" t="s">
        <v>38</v>
      </c>
      <c r="C28" s="25"/>
      <c r="D28" s="26" t="s">
        <v>39</v>
      </c>
      <c r="E28" s="24"/>
      <c r="F28" s="24"/>
      <c r="G28" s="23"/>
      <c r="H28" s="10"/>
      <c r="I28" s="3"/>
    </row>
    <row r="29" spans="1:9" ht="21.15" customHeight="1">
      <c r="A29" s="27">
        <v>8</v>
      </c>
      <c r="B29" s="28" t="s">
        <v>40</v>
      </c>
      <c r="C29" s="29"/>
      <c r="D29" s="28" t="s">
        <v>41</v>
      </c>
      <c r="E29" s="30"/>
      <c r="F29" s="30"/>
      <c r="G29" s="29"/>
      <c r="H29" s="10"/>
      <c r="I29" s="3"/>
    </row>
    <row r="30" spans="1:9" ht="21.15" customHeight="1">
      <c r="A30" s="31">
        <v>9</v>
      </c>
      <c r="B30" s="32" t="s">
        <v>42</v>
      </c>
      <c r="C30" s="33"/>
      <c r="D30" s="34" t="s">
        <v>43</v>
      </c>
      <c r="E30" s="35"/>
      <c r="F30" s="35"/>
      <c r="G30" s="33"/>
      <c r="H30" s="10"/>
      <c r="I30" s="3"/>
    </row>
    <row r="31" spans="1:9" ht="20.7" customHeight="1">
      <c r="A31" s="21">
        <v>10</v>
      </c>
      <c r="B31" s="22" t="s">
        <v>44</v>
      </c>
      <c r="C31" s="23"/>
      <c r="D31" s="22" t="s">
        <v>45</v>
      </c>
      <c r="E31" s="24"/>
      <c r="F31" s="24"/>
      <c r="G31" s="23"/>
      <c r="H31" s="10"/>
      <c r="I31" s="3"/>
    </row>
    <row r="32" spans="1:9" ht="21.15" customHeight="1">
      <c r="A32" s="36">
        <v>11</v>
      </c>
      <c r="B32" s="37" t="s">
        <v>46</v>
      </c>
      <c r="C32" s="38"/>
      <c r="D32" s="37" t="s">
        <v>45</v>
      </c>
      <c r="E32" s="39" t="s">
        <v>19</v>
      </c>
      <c r="F32" s="40"/>
      <c r="G32" s="38"/>
      <c r="H32" s="10"/>
      <c r="I32" s="3"/>
    </row>
    <row r="33" spans="1:9" ht="20.85" customHeight="1">
      <c r="A33" s="11"/>
      <c r="B33" s="11"/>
      <c r="C33" s="11"/>
      <c r="D33" s="11"/>
      <c r="E33" s="11"/>
      <c r="F33" s="11"/>
      <c r="G33" s="11"/>
      <c r="H33" s="3"/>
      <c r="I33" s="3"/>
    </row>
    <row r="34" spans="1:9" ht="20.100000000000001" customHeight="1">
      <c r="A34" s="66" t="s">
        <v>47</v>
      </c>
      <c r="B34" s="67"/>
      <c r="C34" s="67"/>
      <c r="D34" s="3"/>
      <c r="E34" s="3"/>
      <c r="F34" s="3"/>
      <c r="G34" s="3"/>
      <c r="H34" s="3"/>
      <c r="I34" s="3"/>
    </row>
    <row r="35" spans="1:9" ht="20.399999999999999" customHeight="1">
      <c r="A35" s="6"/>
      <c r="B35" s="6"/>
      <c r="C35" s="6"/>
      <c r="D35" s="6"/>
      <c r="E35" s="6"/>
      <c r="F35" s="6"/>
      <c r="G35" s="6"/>
      <c r="H35" s="6"/>
      <c r="I35" s="6"/>
    </row>
    <row r="36" spans="1:9" ht="15.15" customHeight="1">
      <c r="A36" s="41" t="s">
        <v>48</v>
      </c>
      <c r="B36" s="42" t="s">
        <v>49</v>
      </c>
      <c r="C36" s="43" t="s">
        <v>50</v>
      </c>
      <c r="D36" s="43" t="s">
        <v>51</v>
      </c>
      <c r="E36" s="43" t="s">
        <v>52</v>
      </c>
      <c r="F36" s="43" t="s">
        <v>53</v>
      </c>
      <c r="G36" s="43" t="s">
        <v>54</v>
      </c>
      <c r="H36" s="43" t="s">
        <v>55</v>
      </c>
      <c r="I36" s="43" t="s">
        <v>56</v>
      </c>
    </row>
    <row r="37" spans="1:9" ht="15.15" customHeight="1">
      <c r="A37" s="44">
        <v>1</v>
      </c>
      <c r="B37" s="45">
        <f t="shared" ref="B37:B65" si="0">3/11</f>
        <v>0.27272727272727271</v>
      </c>
      <c r="C37" s="45">
        <f t="shared" ref="C37:C65" si="1">8/11</f>
        <v>0.72727272727272729</v>
      </c>
      <c r="D37" s="46" t="s">
        <v>57</v>
      </c>
      <c r="E37" s="45">
        <f t="shared" ref="E37:E68" si="2">1/3</f>
        <v>0.33333333333333331</v>
      </c>
      <c r="F37" s="45">
        <f t="shared" ref="F37:F68" si="3">1/8</f>
        <v>0.125</v>
      </c>
      <c r="G37" s="45">
        <f>2*(B37*C37)</f>
        <v>0.39669421487603301</v>
      </c>
      <c r="H37" s="45">
        <f>ABS(E37-F37)+ABS(E38-F38)+ABS(E39-F39)+ABS(E40-F40)</f>
        <v>0.58333333333333326</v>
      </c>
      <c r="I37" s="47">
        <f>G37*H37</f>
        <v>0.2314049586776859</v>
      </c>
    </row>
    <row r="38" spans="1:9" ht="14.7" customHeight="1">
      <c r="A38" s="48"/>
      <c r="B38" s="49"/>
      <c r="C38" s="49"/>
      <c r="D38" s="50" t="s">
        <v>58</v>
      </c>
      <c r="E38" s="49">
        <f t="shared" si="2"/>
        <v>0.33333333333333331</v>
      </c>
      <c r="F38" s="49">
        <f t="shared" ref="F38:F66" si="4">2/8</f>
        <v>0.25</v>
      </c>
      <c r="G38" s="49"/>
      <c r="H38" s="49"/>
      <c r="I38" s="51"/>
    </row>
    <row r="39" spans="1:9" ht="14.7" customHeight="1">
      <c r="A39" s="48"/>
      <c r="B39" s="49"/>
      <c r="C39" s="49"/>
      <c r="D39" s="50" t="s">
        <v>59</v>
      </c>
      <c r="E39" s="49">
        <f t="shared" si="2"/>
        <v>0.33333333333333331</v>
      </c>
      <c r="F39" s="49">
        <f t="shared" ref="F39:F67" si="5">3/8</f>
        <v>0.375</v>
      </c>
      <c r="G39" s="49"/>
      <c r="H39" s="49"/>
      <c r="I39" s="51"/>
    </row>
    <row r="40" spans="1:9" ht="14.7" customHeight="1">
      <c r="A40" s="52"/>
      <c r="B40" s="53"/>
      <c r="C40" s="53"/>
      <c r="D40" s="54" t="s">
        <v>60</v>
      </c>
      <c r="E40" s="53">
        <v>0</v>
      </c>
      <c r="F40" s="53">
        <f t="shared" si="4"/>
        <v>0.25</v>
      </c>
      <c r="G40" s="53"/>
      <c r="H40" s="53"/>
      <c r="I40" s="55"/>
    </row>
    <row r="41" spans="1:9" ht="14.7" customHeight="1">
      <c r="A41" s="56">
        <v>2</v>
      </c>
      <c r="B41" s="57">
        <f>4/11</f>
        <v>0.36363636363636365</v>
      </c>
      <c r="C41" s="57">
        <f>7/11</f>
        <v>0.63636363636363635</v>
      </c>
      <c r="D41" s="58" t="s">
        <v>57</v>
      </c>
      <c r="E41" s="57">
        <v>0</v>
      </c>
      <c r="F41" s="57">
        <f t="shared" ref="F41:F43" si="6">2/7</f>
        <v>0.2857142857142857</v>
      </c>
      <c r="G41" s="57">
        <f>2*(B41*C41)</f>
        <v>0.46280991735537191</v>
      </c>
      <c r="H41" s="57">
        <f>ABS(E41-F41)+ABS(E42-F42)+ABS(E43-F43)+ABS(E44-F44)</f>
        <v>1.4285714285714284</v>
      </c>
      <c r="I41" s="59">
        <f>G41*H41</f>
        <v>0.66115702479338834</v>
      </c>
    </row>
    <row r="42" spans="1:9" ht="14.7" customHeight="1">
      <c r="A42" s="48"/>
      <c r="B42" s="49"/>
      <c r="C42" s="49"/>
      <c r="D42" s="50" t="s">
        <v>58</v>
      </c>
      <c r="E42" s="49">
        <v>0</v>
      </c>
      <c r="F42" s="49">
        <f>3/7</f>
        <v>0.42857142857142855</v>
      </c>
      <c r="G42" s="49"/>
      <c r="H42" s="49"/>
      <c r="I42" s="51"/>
    </row>
    <row r="43" spans="1:9" ht="14.7" customHeight="1">
      <c r="A43" s="48"/>
      <c r="B43" s="49"/>
      <c r="C43" s="49"/>
      <c r="D43" s="50" t="s">
        <v>59</v>
      </c>
      <c r="E43" s="49">
        <f t="shared" ref="E43:E44" si="7">2/4</f>
        <v>0.5</v>
      </c>
      <c r="F43" s="49">
        <f t="shared" si="6"/>
        <v>0.2857142857142857</v>
      </c>
      <c r="G43" s="49"/>
      <c r="H43" s="49"/>
      <c r="I43" s="51"/>
    </row>
    <row r="44" spans="1:9" ht="14.7" customHeight="1">
      <c r="A44" s="52"/>
      <c r="B44" s="53"/>
      <c r="C44" s="53"/>
      <c r="D44" s="54" t="s">
        <v>60</v>
      </c>
      <c r="E44" s="53">
        <f t="shared" si="7"/>
        <v>0.5</v>
      </c>
      <c r="F44" s="53">
        <v>0</v>
      </c>
      <c r="G44" s="53"/>
      <c r="H44" s="53"/>
      <c r="I44" s="55"/>
    </row>
    <row r="45" spans="1:9" ht="14.7" customHeight="1">
      <c r="A45" s="56">
        <v>3</v>
      </c>
      <c r="B45" s="57">
        <f t="shared" ref="B45:B49" si="8">2/11</f>
        <v>0.18181818181818182</v>
      </c>
      <c r="C45" s="57">
        <f t="shared" ref="C45:C49" si="9">9/11</f>
        <v>0.81818181818181823</v>
      </c>
      <c r="D45" s="58" t="s">
        <v>57</v>
      </c>
      <c r="E45" s="57">
        <v>0</v>
      </c>
      <c r="F45" s="57">
        <f t="shared" ref="F45:F52" si="10">2/9</f>
        <v>0.22222222222222221</v>
      </c>
      <c r="G45" s="57">
        <f>2*(B45*C45)</f>
        <v>0.2975206611570248</v>
      </c>
      <c r="H45" s="57">
        <f>ABS(E45-F45)+ABS(E46-F46)+ABS(E47-F47)+ABS(E48-F48)</f>
        <v>0.88888888888888895</v>
      </c>
      <c r="I45" s="60">
        <f>G45*H45</f>
        <v>0.26446280991735538</v>
      </c>
    </row>
    <row r="46" spans="1:9" ht="14.7" customHeight="1">
      <c r="A46" s="48"/>
      <c r="B46" s="49"/>
      <c r="C46" s="49"/>
      <c r="D46" s="50" t="s">
        <v>58</v>
      </c>
      <c r="E46" s="49">
        <f t="shared" ref="E46:E50" si="11">1/2</f>
        <v>0.5</v>
      </c>
      <c r="F46" s="49">
        <f t="shared" si="10"/>
        <v>0.22222222222222221</v>
      </c>
      <c r="G46" s="49"/>
      <c r="H46" s="49"/>
      <c r="I46" s="51"/>
    </row>
    <row r="47" spans="1:9" ht="14.7" customHeight="1">
      <c r="A47" s="48"/>
      <c r="B47" s="49"/>
      <c r="C47" s="49"/>
      <c r="D47" s="50" t="s">
        <v>59</v>
      </c>
      <c r="E47" s="49">
        <f t="shared" si="11"/>
        <v>0.5</v>
      </c>
      <c r="F47" s="49">
        <f>3/9</f>
        <v>0.33333333333333331</v>
      </c>
      <c r="G47" s="49"/>
      <c r="H47" s="49"/>
      <c r="I47" s="51"/>
    </row>
    <row r="48" spans="1:9" ht="14.7" customHeight="1">
      <c r="A48" s="52"/>
      <c r="B48" s="53"/>
      <c r="C48" s="53"/>
      <c r="D48" s="54" t="s">
        <v>60</v>
      </c>
      <c r="E48" s="53">
        <v>0</v>
      </c>
      <c r="F48" s="53">
        <f t="shared" si="10"/>
        <v>0.22222222222222221</v>
      </c>
      <c r="G48" s="53"/>
      <c r="H48" s="53"/>
      <c r="I48" s="55"/>
    </row>
    <row r="49" spans="1:9" ht="14.7" customHeight="1">
      <c r="A49" s="56">
        <v>4</v>
      </c>
      <c r="B49" s="57">
        <f t="shared" si="8"/>
        <v>0.18181818181818182</v>
      </c>
      <c r="C49" s="57">
        <f t="shared" si="9"/>
        <v>0.81818181818181823</v>
      </c>
      <c r="D49" s="58" t="s">
        <v>57</v>
      </c>
      <c r="E49" s="57">
        <f t="shared" si="11"/>
        <v>0.5</v>
      </c>
      <c r="F49" s="57">
        <f>1/9</f>
        <v>0.1111111111111111</v>
      </c>
      <c r="G49" s="57">
        <f>2*(B49*C49)</f>
        <v>0.2975206611570248</v>
      </c>
      <c r="H49" s="57">
        <f>ABS(E49-F49)+ABS(E50-F50)+ABS(E51-F51)+ABS(E52-F52)</f>
        <v>1.3333333333333335</v>
      </c>
      <c r="I49" s="60">
        <f>G49*H49</f>
        <v>0.39669421487603312</v>
      </c>
    </row>
    <row r="50" spans="1:9" ht="14.7" customHeight="1">
      <c r="A50" s="48"/>
      <c r="B50" s="49"/>
      <c r="C50" s="49"/>
      <c r="D50" s="50" t="s">
        <v>58</v>
      </c>
      <c r="E50" s="49">
        <f t="shared" si="11"/>
        <v>0.5</v>
      </c>
      <c r="F50" s="49">
        <f t="shared" si="10"/>
        <v>0.22222222222222221</v>
      </c>
      <c r="G50" s="49"/>
      <c r="H50" s="49"/>
      <c r="I50" s="51"/>
    </row>
    <row r="51" spans="1:9" ht="14.7" customHeight="1">
      <c r="A51" s="48"/>
      <c r="B51" s="49"/>
      <c r="C51" s="49"/>
      <c r="D51" s="50" t="s">
        <v>59</v>
      </c>
      <c r="E51" s="49">
        <v>0</v>
      </c>
      <c r="F51" s="49">
        <f>4/9</f>
        <v>0.44444444444444442</v>
      </c>
      <c r="G51" s="49"/>
      <c r="H51" s="49"/>
      <c r="I51" s="51"/>
    </row>
    <row r="52" spans="1:9" ht="14.7" customHeight="1">
      <c r="A52" s="52"/>
      <c r="B52" s="53"/>
      <c r="C52" s="53"/>
      <c r="D52" s="54" t="s">
        <v>60</v>
      </c>
      <c r="E52" s="53">
        <v>0</v>
      </c>
      <c r="F52" s="53">
        <f t="shared" si="10"/>
        <v>0.22222222222222221</v>
      </c>
      <c r="G52" s="53"/>
      <c r="H52" s="53"/>
      <c r="I52" s="55"/>
    </row>
    <row r="53" spans="1:9" ht="14.7" customHeight="1">
      <c r="A53" s="56">
        <v>5</v>
      </c>
      <c r="B53" s="57">
        <f t="shared" ref="B53:B57" si="12">5/11</f>
        <v>0.45454545454545453</v>
      </c>
      <c r="C53" s="57">
        <f t="shared" ref="C53:C57" si="13">6/11</f>
        <v>0.54545454545454541</v>
      </c>
      <c r="D53" s="58" t="s">
        <v>57</v>
      </c>
      <c r="E53" s="57">
        <v>0</v>
      </c>
      <c r="F53" s="57">
        <f t="shared" ref="F53:F59" si="14">2/6</f>
        <v>0.33333333333333331</v>
      </c>
      <c r="G53" s="57">
        <f>2*(B53*C53)</f>
        <v>0.49586776859504128</v>
      </c>
      <c r="H53" s="57">
        <f>ABS(E53-F53)+ABS(E54-F54)+ABS(E55-F55)+ABS(E56-F56)</f>
        <v>0.93333333333333335</v>
      </c>
      <c r="I53" s="60">
        <f>G53*H53</f>
        <v>0.46280991735537186</v>
      </c>
    </row>
    <row r="54" spans="1:9" ht="14.7" customHeight="1">
      <c r="A54" s="48"/>
      <c r="B54" s="49"/>
      <c r="C54" s="49"/>
      <c r="D54" s="50" t="s">
        <v>58</v>
      </c>
      <c r="E54" s="49">
        <f t="shared" ref="E54:E58" si="15">1/5</f>
        <v>0.2</v>
      </c>
      <c r="F54" s="49">
        <f t="shared" si="14"/>
        <v>0.33333333333333331</v>
      </c>
      <c r="G54" s="49"/>
      <c r="H54" s="49"/>
      <c r="I54" s="51"/>
    </row>
    <row r="55" spans="1:9" ht="14.7" customHeight="1">
      <c r="A55" s="48"/>
      <c r="B55" s="49"/>
      <c r="C55" s="49"/>
      <c r="D55" s="50" t="s">
        <v>59</v>
      </c>
      <c r="E55" s="49">
        <f t="shared" ref="E55:E59" si="16">2/5</f>
        <v>0.4</v>
      </c>
      <c r="F55" s="49">
        <f t="shared" si="14"/>
        <v>0.33333333333333331</v>
      </c>
      <c r="G55" s="49"/>
      <c r="H55" s="49"/>
      <c r="I55" s="51"/>
    </row>
    <row r="56" spans="1:9" ht="14.7" customHeight="1">
      <c r="A56" s="52"/>
      <c r="B56" s="53"/>
      <c r="C56" s="53"/>
      <c r="D56" s="54" t="s">
        <v>60</v>
      </c>
      <c r="E56" s="53">
        <f t="shared" si="16"/>
        <v>0.4</v>
      </c>
      <c r="F56" s="53">
        <v>0</v>
      </c>
      <c r="G56" s="53"/>
      <c r="H56" s="53"/>
      <c r="I56" s="55"/>
    </row>
    <row r="57" spans="1:9" ht="14.7" customHeight="1">
      <c r="A57" s="56">
        <v>6</v>
      </c>
      <c r="B57" s="57">
        <f t="shared" si="12"/>
        <v>0.45454545454545453</v>
      </c>
      <c r="C57" s="57">
        <f t="shared" si="13"/>
        <v>0.54545454545454541</v>
      </c>
      <c r="D57" s="58" t="s">
        <v>57</v>
      </c>
      <c r="E57" s="57">
        <f t="shared" si="16"/>
        <v>0.4</v>
      </c>
      <c r="F57" s="57">
        <f t="shared" si="14"/>
        <v>0.33333333333333331</v>
      </c>
      <c r="G57" s="57">
        <f>2*(B57*C57)</f>
        <v>0.49586776859504128</v>
      </c>
      <c r="H57" s="57">
        <f>ABS(E57-F57)+ABS(E58-F58)+ABS(E59-F59)+ABS(E60-F60)</f>
        <v>0.26666666666666672</v>
      </c>
      <c r="I57" s="60">
        <f>G57*H57</f>
        <v>0.13223140495867769</v>
      </c>
    </row>
    <row r="58" spans="1:9" ht="14.7" customHeight="1">
      <c r="A58" s="48"/>
      <c r="B58" s="49"/>
      <c r="C58" s="49"/>
      <c r="D58" s="50" t="s">
        <v>58</v>
      </c>
      <c r="E58" s="49">
        <f t="shared" si="15"/>
        <v>0.2</v>
      </c>
      <c r="F58" s="49">
        <f t="shared" si="14"/>
        <v>0.33333333333333331</v>
      </c>
      <c r="G58" s="49"/>
      <c r="H58" s="49"/>
      <c r="I58" s="61"/>
    </row>
    <row r="59" spans="1:9" ht="14.7" customHeight="1">
      <c r="A59" s="48"/>
      <c r="B59" s="49"/>
      <c r="C59" s="49"/>
      <c r="D59" s="50" t="s">
        <v>59</v>
      </c>
      <c r="E59" s="49">
        <f t="shared" si="16"/>
        <v>0.4</v>
      </c>
      <c r="F59" s="49">
        <f t="shared" si="14"/>
        <v>0.33333333333333331</v>
      </c>
      <c r="G59" s="49"/>
      <c r="H59" s="49"/>
      <c r="I59" s="61"/>
    </row>
    <row r="60" spans="1:9" ht="14.7" customHeight="1">
      <c r="A60" s="52"/>
      <c r="B60" s="53"/>
      <c r="C60" s="53"/>
      <c r="D60" s="54" t="s">
        <v>60</v>
      </c>
      <c r="E60" s="53">
        <v>0</v>
      </c>
      <c r="F60" s="53">
        <v>0</v>
      </c>
      <c r="G60" s="53"/>
      <c r="H60" s="53"/>
      <c r="I60" s="55"/>
    </row>
    <row r="61" spans="1:9" ht="14.7" customHeight="1">
      <c r="A61" s="56">
        <v>7</v>
      </c>
      <c r="B61" s="57">
        <f t="shared" si="0"/>
        <v>0.27272727272727271</v>
      </c>
      <c r="C61" s="57">
        <f t="shared" si="1"/>
        <v>0.72727272727272729</v>
      </c>
      <c r="D61" s="58" t="s">
        <v>57</v>
      </c>
      <c r="E61" s="57">
        <v>0</v>
      </c>
      <c r="F61" s="57">
        <f t="shared" si="4"/>
        <v>0.25</v>
      </c>
      <c r="G61" s="57">
        <f>2*(B61*C61)</f>
        <v>0.39669421487603301</v>
      </c>
      <c r="H61" s="57">
        <f>ABS(E61-F61)+ABS(E62-F62)+ABS(E63-F63)+ABS(E64-F64)</f>
        <v>0.58333333333333326</v>
      </c>
      <c r="I61" s="60">
        <f>G61*H61</f>
        <v>0.2314049586776859</v>
      </c>
    </row>
    <row r="62" spans="1:9" ht="14.7" customHeight="1">
      <c r="A62" s="48"/>
      <c r="B62" s="49"/>
      <c r="C62" s="49"/>
      <c r="D62" s="50" t="s">
        <v>58</v>
      </c>
      <c r="E62" s="49">
        <f t="shared" si="2"/>
        <v>0.33333333333333331</v>
      </c>
      <c r="F62" s="49">
        <f t="shared" si="4"/>
        <v>0.25</v>
      </c>
      <c r="G62" s="49"/>
      <c r="H62" s="49"/>
      <c r="I62" s="51"/>
    </row>
    <row r="63" spans="1:9" ht="14.7" customHeight="1">
      <c r="A63" s="48"/>
      <c r="B63" s="49"/>
      <c r="C63" s="49"/>
      <c r="D63" s="50" t="s">
        <v>59</v>
      </c>
      <c r="E63" s="49">
        <f t="shared" si="2"/>
        <v>0.33333333333333331</v>
      </c>
      <c r="F63" s="49">
        <f t="shared" si="5"/>
        <v>0.375</v>
      </c>
      <c r="G63" s="49"/>
      <c r="H63" s="49"/>
      <c r="I63" s="51"/>
    </row>
    <row r="64" spans="1:9" ht="14.7" customHeight="1">
      <c r="A64" s="52"/>
      <c r="B64" s="53"/>
      <c r="C64" s="53"/>
      <c r="D64" s="54" t="s">
        <v>60</v>
      </c>
      <c r="E64" s="53">
        <f t="shared" si="2"/>
        <v>0.33333333333333331</v>
      </c>
      <c r="F64" s="53">
        <f t="shared" si="3"/>
        <v>0.125</v>
      </c>
      <c r="G64" s="53"/>
      <c r="H64" s="53"/>
      <c r="I64" s="55"/>
    </row>
    <row r="65" spans="1:9" ht="14.7" customHeight="1">
      <c r="A65" s="56">
        <v>8</v>
      </c>
      <c r="B65" s="57">
        <f t="shared" si="0"/>
        <v>0.27272727272727271</v>
      </c>
      <c r="C65" s="57">
        <f t="shared" si="1"/>
        <v>0.72727272727272729</v>
      </c>
      <c r="D65" s="58" t="s">
        <v>57</v>
      </c>
      <c r="E65" s="57">
        <v>0</v>
      </c>
      <c r="F65" s="57">
        <f t="shared" si="4"/>
        <v>0.25</v>
      </c>
      <c r="G65" s="57">
        <f>2*(B65*C65)</f>
        <v>0.39669421487603301</v>
      </c>
      <c r="H65" s="57">
        <f>ABS(E65-F65)+ABS(E66-F66)+ABS(E67-F67)+ABS(E68-F68)</f>
        <v>0.58333333333333326</v>
      </c>
      <c r="I65" s="60">
        <f>G65*H65</f>
        <v>0.2314049586776859</v>
      </c>
    </row>
    <row r="66" spans="1:9" ht="14.7" customHeight="1">
      <c r="A66" s="48"/>
      <c r="B66" s="49"/>
      <c r="C66" s="49"/>
      <c r="D66" s="50" t="s">
        <v>58</v>
      </c>
      <c r="E66" s="49">
        <f t="shared" si="2"/>
        <v>0.33333333333333331</v>
      </c>
      <c r="F66" s="49">
        <f t="shared" si="4"/>
        <v>0.25</v>
      </c>
      <c r="G66" s="49"/>
      <c r="H66" s="49"/>
      <c r="I66" s="51"/>
    </row>
    <row r="67" spans="1:9" ht="14.7" customHeight="1">
      <c r="A67" s="48"/>
      <c r="B67" s="49"/>
      <c r="C67" s="49"/>
      <c r="D67" s="50" t="s">
        <v>59</v>
      </c>
      <c r="E67" s="49">
        <f t="shared" si="2"/>
        <v>0.33333333333333331</v>
      </c>
      <c r="F67" s="49">
        <f t="shared" si="5"/>
        <v>0.375</v>
      </c>
      <c r="G67" s="49"/>
      <c r="H67" s="49"/>
      <c r="I67" s="51"/>
    </row>
    <row r="68" spans="1:9" ht="15.15" customHeight="1">
      <c r="A68" s="62"/>
      <c r="B68" s="63"/>
      <c r="C68" s="63"/>
      <c r="D68" s="64" t="s">
        <v>60</v>
      </c>
      <c r="E68" s="63">
        <f t="shared" si="2"/>
        <v>0.33333333333333331</v>
      </c>
      <c r="F68" s="63">
        <f t="shared" si="3"/>
        <v>0.125</v>
      </c>
      <c r="G68" s="63"/>
      <c r="H68" s="63"/>
      <c r="I68" s="65"/>
    </row>
    <row r="69" spans="1:9" ht="15.15" customHeight="1">
      <c r="A69" s="44">
        <v>9</v>
      </c>
      <c r="B69" s="45">
        <v>0.45454545454545453</v>
      </c>
      <c r="C69" s="45">
        <v>0.36363636363636398</v>
      </c>
      <c r="D69" s="46" t="s">
        <v>57</v>
      </c>
      <c r="E69" s="45">
        <v>0.14285714285714299</v>
      </c>
      <c r="F69" s="45">
        <v>0.25</v>
      </c>
      <c r="G69" s="45">
        <f>2*(B69*C69)</f>
        <v>0.3305785123966945</v>
      </c>
      <c r="H69" s="45">
        <f>ABS(E69-F69)+ABS(E70-F70)+ABS(E71-F71)+ABS(E72-F72)</f>
        <v>0.92857142857142905</v>
      </c>
      <c r="I69" s="47">
        <f>G69*H69</f>
        <v>0.30696576151121646</v>
      </c>
    </row>
    <row r="70" spans="1:9" ht="14.7" customHeight="1">
      <c r="A70" s="48"/>
      <c r="B70" s="49"/>
      <c r="C70" s="49"/>
      <c r="D70" s="50" t="s">
        <v>58</v>
      </c>
      <c r="E70" s="49">
        <v>0.14285714285714299</v>
      </c>
      <c r="F70" s="49">
        <v>0.5</v>
      </c>
      <c r="G70" s="49"/>
      <c r="H70" s="49"/>
      <c r="I70" s="51"/>
    </row>
    <row r="71" spans="1:9" ht="14.7" customHeight="1">
      <c r="A71" s="48"/>
      <c r="B71" s="49"/>
      <c r="C71" s="49"/>
      <c r="D71" s="50" t="s">
        <v>59</v>
      </c>
      <c r="E71" s="49">
        <v>0.42857142857142899</v>
      </c>
      <c r="F71" s="49">
        <v>0.25</v>
      </c>
      <c r="G71" s="49"/>
      <c r="H71" s="49"/>
      <c r="I71" s="51"/>
    </row>
    <row r="72" spans="1:9" ht="14.7" customHeight="1">
      <c r="A72" s="52"/>
      <c r="B72" s="53"/>
      <c r="C72" s="53"/>
      <c r="D72" s="54" t="s">
        <v>60</v>
      </c>
      <c r="E72" s="53">
        <v>0.28571428571428598</v>
      </c>
      <c r="F72" s="53">
        <v>0</v>
      </c>
      <c r="G72" s="53"/>
      <c r="H72" s="53"/>
      <c r="I72" s="55"/>
    </row>
    <row r="73" spans="1:9" ht="14.7" customHeight="1">
      <c r="A73" s="56">
        <v>10</v>
      </c>
      <c r="B73" s="57">
        <v>0.45454545454545453</v>
      </c>
      <c r="C73" s="57">
        <v>0.54545454545454497</v>
      </c>
      <c r="D73" s="58" t="s">
        <v>57</v>
      </c>
      <c r="E73" s="57">
        <v>0.2</v>
      </c>
      <c r="F73" s="57">
        <v>0.16666666666666699</v>
      </c>
      <c r="G73" s="57">
        <f>2*(B73*C73)</f>
        <v>0.49586776859504089</v>
      </c>
      <c r="H73" s="57">
        <f>ABS(E73-F73)+ABS(E74-F74)+ABS(E75-F75)+ABS(E76-F76)</f>
        <v>0.66666666666666607</v>
      </c>
      <c r="I73" s="59">
        <f>G73*H73</f>
        <v>0.33057851239669361</v>
      </c>
    </row>
    <row r="74" spans="1:9" ht="14.7" customHeight="1">
      <c r="A74" s="48"/>
      <c r="B74" s="49"/>
      <c r="C74" s="49"/>
      <c r="D74" s="50" t="s">
        <v>58</v>
      </c>
      <c r="E74" s="49">
        <v>0.4</v>
      </c>
      <c r="F74" s="49">
        <v>0.16666666666666699</v>
      </c>
      <c r="G74" s="49"/>
      <c r="H74" s="49"/>
      <c r="I74" s="51"/>
    </row>
    <row r="75" spans="1:9" ht="14.7" customHeight="1">
      <c r="A75" s="48"/>
      <c r="B75" s="49"/>
      <c r="C75" s="49"/>
      <c r="D75" s="50" t="s">
        <v>59</v>
      </c>
      <c r="E75" s="49">
        <v>0.4</v>
      </c>
      <c r="F75" s="49">
        <v>0.33333333333333298</v>
      </c>
      <c r="G75" s="49"/>
      <c r="H75" s="49"/>
      <c r="I75" s="51"/>
    </row>
    <row r="76" spans="1:9" ht="14.7" customHeight="1">
      <c r="A76" s="52"/>
      <c r="B76" s="53"/>
      <c r="C76" s="53"/>
      <c r="D76" s="54" t="s">
        <v>60</v>
      </c>
      <c r="E76" s="53">
        <v>0</v>
      </c>
      <c r="F76" s="53">
        <v>0.33333333333333298</v>
      </c>
      <c r="G76" s="53"/>
      <c r="H76" s="53"/>
      <c r="I76" s="55"/>
    </row>
    <row r="77" spans="1:9" ht="14.7" customHeight="1">
      <c r="A77" s="56">
        <v>11</v>
      </c>
      <c r="B77" s="57">
        <v>0.45454545454545453</v>
      </c>
      <c r="C77" s="57">
        <v>0.54545454545454497</v>
      </c>
      <c r="D77" s="58" t="s">
        <v>57</v>
      </c>
      <c r="E77" s="57">
        <v>0.4</v>
      </c>
      <c r="F77" s="57">
        <v>0</v>
      </c>
      <c r="G77" s="57">
        <f>2*(B77*C77)</f>
        <v>0.49586776859504089</v>
      </c>
      <c r="H77" s="57">
        <f>ABS(E77-F77)+ABS(E78-F78)+ABS(E79-F79)+ABS(E80-F80)</f>
        <v>1.2666666666666662</v>
      </c>
      <c r="I77" s="60">
        <f>G77*H77</f>
        <v>0.62809917355371825</v>
      </c>
    </row>
    <row r="78" spans="1:9" ht="14.7" customHeight="1">
      <c r="A78" s="48"/>
      <c r="B78" s="49"/>
      <c r="C78" s="49"/>
      <c r="D78" s="50" t="s">
        <v>58</v>
      </c>
      <c r="E78" s="49">
        <v>0.4</v>
      </c>
      <c r="F78" s="49">
        <v>0.16666666666666699</v>
      </c>
      <c r="G78" s="49"/>
      <c r="H78" s="49"/>
      <c r="I78" s="51"/>
    </row>
    <row r="79" spans="1:9" ht="14.7" customHeight="1">
      <c r="A79" s="48"/>
      <c r="B79" s="49"/>
      <c r="C79" s="49"/>
      <c r="D79" s="50" t="s">
        <v>59</v>
      </c>
      <c r="E79" s="49">
        <v>0.2</v>
      </c>
      <c r="F79" s="49">
        <v>0.5</v>
      </c>
      <c r="G79" s="49"/>
      <c r="H79" s="49"/>
      <c r="I79" s="51"/>
    </row>
    <row r="80" spans="1:9" ht="14.7" customHeight="1">
      <c r="A80" s="52"/>
      <c r="B80" s="53"/>
      <c r="C80" s="53"/>
      <c r="D80" s="54" t="s">
        <v>60</v>
      </c>
      <c r="E80" s="53">
        <v>0</v>
      </c>
      <c r="F80" s="53">
        <v>0.33333333333333298</v>
      </c>
      <c r="G80" s="53"/>
      <c r="H80" s="53"/>
      <c r="I80" s="55"/>
    </row>
  </sheetData>
  <mergeCells count="6">
    <mergeCell ref="A34:C34"/>
    <mergeCell ref="A1:I1"/>
    <mergeCell ref="A19:C19"/>
    <mergeCell ref="A20:C20"/>
    <mergeCell ref="B21:C21"/>
    <mergeCell ref="D21:G2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ignoredErrors>
    <ignoredError sqref="F39 F42 F47 F49 F51 E5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Dabhi</dc:creator>
  <cp:lastModifiedBy>Preet Dabhi</cp:lastModifiedBy>
  <dcterms:created xsi:type="dcterms:W3CDTF">2022-03-18T00:22:09Z</dcterms:created>
  <dcterms:modified xsi:type="dcterms:W3CDTF">2022-03-18T00:23:00Z</dcterms:modified>
</cp:coreProperties>
</file>