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zam\Desktop\API\Bellman_ford_arbitraje_TFG_ADE\arbitrage\files\"/>
    </mc:Choice>
  </mc:AlternateContent>
  <xr:revisionPtr revIDLastSave="0" documentId="13_ncr:1_{78742E03-DF27-473A-A263-B8185430CA30}" xr6:coauthVersionLast="47" xr6:coauthVersionMax="47" xr10:uidLastSave="{00000000-0000-0000-0000-000000000000}"/>
  <bookViews>
    <workbookView xWindow="-28800" yWindow="960" windowWidth="26355" windowHeight="11820" activeTab="1" xr2:uid="{00000000-000D-0000-FFFF-FFFF00000000}"/>
  </bookViews>
  <sheets>
    <sheet name="datos" sheetId="3" r:id="rId1"/>
    <sheet name="ejemplo_divisas" sheetId="1" r:id="rId2"/>
    <sheet name="ejemplo_divisas_invertidas x^-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J13" i="1"/>
  <c r="K13" i="1"/>
  <c r="L13" i="1"/>
  <c r="M13" i="1"/>
  <c r="I13" i="1"/>
  <c r="I21" i="1" s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I5" i="1"/>
  <c r="I6" i="1"/>
  <c r="I7" i="1"/>
  <c r="I8" i="1"/>
  <c r="I1" i="1" s="1"/>
  <c r="I4" i="1"/>
  <c r="E8" i="2" a="1"/>
  <c r="E8" i="2" s="1"/>
  <c r="D7" i="2" a="1"/>
  <c r="D7" i="2" s="1"/>
  <c r="C6" i="2" a="1"/>
  <c r="C6" i="2" s="1"/>
  <c r="B5" i="2" a="1"/>
  <c r="B5" i="2" s="1"/>
  <c r="B1" i="1"/>
  <c r="B1" i="2" l="1"/>
  <c r="I4" i="2" l="1" a="1"/>
  <c r="I4" i="2" s="1"/>
  <c r="I13" i="2" a="1"/>
  <c r="I29" i="2" s="1"/>
  <c r="I13" i="2" l="1"/>
  <c r="I21" i="2" s="1"/>
  <c r="L22" i="2"/>
  <c r="K28" i="2"/>
  <c r="I26" i="2"/>
  <c r="J28" i="2"/>
  <c r="L21" i="2"/>
  <c r="I28" i="2"/>
  <c r="L29" i="2"/>
  <c r="I27" i="2"/>
  <c r="K29" i="2"/>
  <c r="M25" i="2"/>
  <c r="I1" i="2"/>
  <c r="J22" i="2"/>
  <c r="K23" i="2"/>
  <c r="L24" i="2"/>
  <c r="M21" i="2"/>
  <c r="M23" i="2"/>
  <c r="K21" i="2"/>
  <c r="M24" i="2"/>
  <c r="J21" i="2"/>
  <c r="L23" i="2"/>
  <c r="I10" i="2"/>
  <c r="J27" i="2"/>
  <c r="M22" i="2"/>
  <c r="K22" i="2"/>
  <c r="J29" i="2"/>
  <c r="N29" i="2" l="1"/>
  <c r="N25" i="2"/>
  <c r="O27" i="2" l="1"/>
  <c r="P27" i="2" s="1"/>
  <c r="M25" i="1"/>
  <c r="L29" i="1"/>
  <c r="K29" i="1"/>
  <c r="J29" i="1"/>
  <c r="M24" i="1"/>
  <c r="L24" i="1"/>
  <c r="K28" i="1"/>
  <c r="J28" i="1"/>
  <c r="I28" i="1"/>
  <c r="M23" i="1"/>
  <c r="L23" i="1"/>
  <c r="K23" i="1"/>
  <c r="J27" i="1"/>
  <c r="I27" i="1"/>
  <c r="M22" i="1"/>
  <c r="L22" i="1"/>
  <c r="K22" i="1"/>
  <c r="J22" i="1"/>
  <c r="I26" i="1"/>
  <c r="M21" i="1"/>
  <c r="L21" i="1"/>
  <c r="K21" i="1"/>
  <c r="J21" i="1"/>
  <c r="N25" i="1" s="1"/>
  <c r="I29" i="1" l="1"/>
  <c r="N29" i="1" s="1"/>
  <c r="I10" i="1"/>
  <c r="O27" i="1" l="1"/>
  <c r="P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 hernandez</author>
  </authors>
  <commentList>
    <comment ref="O2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Si es negativa, tenemos oportunidad de arbitraje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 hernandez</author>
  </authors>
  <commentList>
    <comment ref="O2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Si es negativa, tenemos oportunidad de arbitraje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<sst xmlns="http://schemas.openxmlformats.org/spreadsheetml/2006/main" count="126" uniqueCount="14">
  <si>
    <t>Ruta minima</t>
  </si>
  <si>
    <t>valores normales</t>
  </si>
  <si>
    <t>Logaritmo</t>
  </si>
  <si>
    <t>INR</t>
  </si>
  <si>
    <t>USD</t>
  </si>
  <si>
    <t>EUR</t>
  </si>
  <si>
    <t>GBP</t>
  </si>
  <si>
    <t>AUD</t>
  </si>
  <si>
    <t>logaritmo invertido</t>
  </si>
  <si>
    <t>X</t>
  </si>
  <si>
    <t>inf</t>
  </si>
  <si>
    <t>logaritmo invertido sumando su diagonal</t>
  </si>
  <si>
    <t>DIFERENCIA</t>
  </si>
  <si>
    <t>suma de ambas mitades de la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</si>
</sst>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33" borderId="11" xfId="0" applyFill="1" applyBorder="1"/>
    <xf numFmtId="0" fontId="16" fillId="33" borderId="11" xfId="0" applyFont="1" applyFill="1" applyBorder="1"/>
    <xf numFmtId="0" fontId="0" fillId="34" borderId="11" xfId="0" applyFill="1" applyBorder="1"/>
    <xf numFmtId="0" fontId="0" fillId="33" borderId="10" xfId="0" applyFill="1" applyBorder="1"/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16" fillId="33" borderId="22" xfId="0" applyFont="1" applyFill="1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horizontal="centerContinuous"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4" xfId="0" applyBorder="1" applyAlignment="1">
      <alignment vertical="center"/>
    </xf>
    <xf numFmtId="0" fontId="16" fillId="0" borderId="0" xfId="0" applyFont="1"/>
    <xf numFmtId="10" fontId="16" fillId="33" borderId="11" xfId="1" applyNumberFormat="1" applyFont="1" applyFill="1" applyBorder="1"/>
    <xf numFmtId="2" fontId="0" fillId="0" borderId="10" xfId="0" applyNumberFormat="1" applyBorder="1"/>
    <xf numFmtId="2" fontId="0" fillId="33" borderId="10" xfId="0" applyNumberFormat="1" applyFill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400049</xdr:colOff>
      <xdr:row>0</xdr:row>
      <xdr:rowOff>189116</xdr:rowOff>
    </xdr:from>
    <xdr:to>
      <xdr:col>20</xdr:col>
      <xdr:colOff>491332</xdr:colOff>
      <xdr:row>7</xdr:row>
      <xdr:rowOff>148999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2ADC70-DD92-4CCB-8012-A06D80749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599" y="189116"/>
          <a:ext cx="5497673" cy="12876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400049</xdr:colOff>
      <xdr:row>0</xdr:row>
      <xdr:rowOff>189116</xdr:rowOff>
    </xdr:from>
    <xdr:to>
      <xdr:col>20</xdr:col>
      <xdr:colOff>477997</xdr:colOff>
      <xdr:row>7</xdr:row>
      <xdr:rowOff>133759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B82806-60EF-4A3F-A04B-B72390AD3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34774" y="189116"/>
          <a:ext cx="5497673" cy="1287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827B-E507-4FDA-8AF2-9CF10F14C245}">
  <sheetPr codeName="Hoja1"/>
  <dimension ref="A1:F6"/>
  <sheetViews>
    <sheetView showGridLines="0" workbookViewId="0">
      <selection sqref="A1:XFD1"/>
    </sheetView>
  </sheetViews>
  <sheetFormatPr baseColWidth="10" defaultRowHeight="15" x14ac:dyDescent="0.25"/>
  <cols>
    <col min="1" max="6" width="11.28515625" customWidth="1"/>
  </cols>
  <sheetData>
    <row r="1" spans="1:6" x14ac:dyDescent="0.2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3</v>
      </c>
      <c r="B2" s="1">
        <v>1</v>
      </c>
      <c r="C2" s="1">
        <v>1.2999999999999999E-2</v>
      </c>
      <c r="D2" s="1">
        <v>1.2E-2</v>
      </c>
      <c r="E2" s="11">
        <v>1.0999999999999999E-2</v>
      </c>
      <c r="F2" s="1">
        <v>0.02</v>
      </c>
    </row>
    <row r="3" spans="1:6" x14ac:dyDescent="0.25">
      <c r="A3" s="1" t="s">
        <v>4</v>
      </c>
      <c r="B3" s="30">
        <v>75.52</v>
      </c>
      <c r="C3" s="1">
        <v>1</v>
      </c>
      <c r="D3" s="1">
        <v>0.9</v>
      </c>
      <c r="E3" s="1">
        <v>0.81</v>
      </c>
      <c r="F3" s="11">
        <v>1.5</v>
      </c>
    </row>
    <row r="4" spans="1:6" x14ac:dyDescent="0.25">
      <c r="A4" s="1" t="s">
        <v>5</v>
      </c>
      <c r="B4" s="30">
        <v>83.87</v>
      </c>
      <c r="C4" s="1">
        <v>1.1100000000000001</v>
      </c>
      <c r="D4" s="1">
        <v>1</v>
      </c>
      <c r="E4" s="1">
        <v>0.9</v>
      </c>
      <c r="F4" s="1">
        <v>1.67</v>
      </c>
    </row>
    <row r="5" spans="1:6" x14ac:dyDescent="0.25">
      <c r="A5" s="1" t="s">
        <v>6</v>
      </c>
      <c r="B5" s="30">
        <v>93.22</v>
      </c>
      <c r="C5" s="11">
        <v>1.23</v>
      </c>
      <c r="D5" s="1">
        <v>1.1100000000000001</v>
      </c>
      <c r="E5" s="1">
        <v>1</v>
      </c>
      <c r="F5" s="1">
        <v>1.85</v>
      </c>
    </row>
    <row r="6" spans="1:6" x14ac:dyDescent="0.25">
      <c r="A6" s="1" t="s">
        <v>7</v>
      </c>
      <c r="B6" s="31">
        <v>50.36</v>
      </c>
      <c r="C6" s="1">
        <v>0.67</v>
      </c>
      <c r="D6" s="1">
        <v>0.6</v>
      </c>
      <c r="E6" s="1">
        <v>0.54</v>
      </c>
      <c r="F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T29"/>
  <sheetViews>
    <sheetView showGridLines="0" tabSelected="1" zoomScale="85" zoomScaleNormal="85" workbookViewId="0">
      <selection activeCell="B1" sqref="B1"/>
    </sheetView>
  </sheetViews>
  <sheetFormatPr baseColWidth="10" defaultRowHeight="15" x14ac:dyDescent="0.25"/>
  <cols>
    <col min="1" max="6" width="11.28515625" customWidth="1"/>
    <col min="8" max="8" width="18.28515625" style="22" bestFit="1" customWidth="1"/>
    <col min="9" max="14" width="12.7109375" bestFit="1" customWidth="1"/>
  </cols>
  <sheetData>
    <row r="1" spans="1:20" ht="15.75" thickBot="1" x14ac:dyDescent="0.3">
      <c r="A1" t="s">
        <v>0</v>
      </c>
      <c r="B1" s="8">
        <f>B8*C7*F5*E4</f>
        <v>1.0220562</v>
      </c>
      <c r="H1" s="22" t="s">
        <v>0</v>
      </c>
      <c r="I1" s="8">
        <f>EXP(SUM(I8,J7,M5,L4))</f>
        <v>1.0220562000000004</v>
      </c>
    </row>
    <row r="2" spans="1:20" x14ac:dyDescent="0.25">
      <c r="A2" t="s">
        <v>1</v>
      </c>
      <c r="H2" s="23" t="s">
        <v>2</v>
      </c>
      <c r="I2" s="3"/>
      <c r="J2" s="1"/>
      <c r="K2" s="1"/>
      <c r="L2" s="1"/>
      <c r="M2" s="1"/>
    </row>
    <row r="3" spans="1:20" x14ac:dyDescent="0.25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H3" s="23"/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</row>
    <row r="4" spans="1:20" x14ac:dyDescent="0.25">
      <c r="A4" s="1" t="s">
        <v>3</v>
      </c>
      <c r="B4" s="1">
        <v>0</v>
      </c>
      <c r="C4" s="1">
        <v>1.2999999999999999E-2</v>
      </c>
      <c r="D4" s="1">
        <v>1.2E-2</v>
      </c>
      <c r="E4" s="11">
        <v>1.0999999999999999E-2</v>
      </c>
      <c r="F4" s="1">
        <v>0.02</v>
      </c>
      <c r="H4" s="23" t="s">
        <v>3</v>
      </c>
      <c r="I4" s="1" t="str">
        <f>IFERROR(LN(B4),"inf")</f>
        <v>inf</v>
      </c>
      <c r="J4" s="1">
        <f t="shared" ref="J4:M8" si="0">IFERROR(LN(C4),"inf")</f>
        <v>-4.3428059215206005</v>
      </c>
      <c r="K4" s="1">
        <f t="shared" si="0"/>
        <v>-4.4228486291941369</v>
      </c>
      <c r="L4" s="11">
        <f t="shared" si="0"/>
        <v>-4.5098600061837661</v>
      </c>
      <c r="M4" s="1">
        <f t="shared" si="0"/>
        <v>-3.912023005428146</v>
      </c>
    </row>
    <row r="5" spans="1:20" x14ac:dyDescent="0.25">
      <c r="A5" s="1" t="s">
        <v>4</v>
      </c>
      <c r="B5" s="30">
        <v>75.52</v>
      </c>
      <c r="C5" s="1">
        <v>0</v>
      </c>
      <c r="D5" s="1">
        <v>0.9</v>
      </c>
      <c r="E5" s="1">
        <v>0.81</v>
      </c>
      <c r="F5" s="11">
        <v>1.5</v>
      </c>
      <c r="H5" s="23" t="s">
        <v>4</v>
      </c>
      <c r="I5" s="1">
        <f t="shared" ref="I5:I8" si="1">IFERROR(LN(B5),"inf")</f>
        <v>4.3243975218372448</v>
      </c>
      <c r="J5" s="1" t="str">
        <f t="shared" si="0"/>
        <v>inf</v>
      </c>
      <c r="K5" s="1">
        <f t="shared" si="0"/>
        <v>-0.10536051565782628</v>
      </c>
      <c r="L5" s="1">
        <f t="shared" si="0"/>
        <v>-0.21072103131565253</v>
      </c>
      <c r="M5" s="11">
        <f t="shared" si="0"/>
        <v>0.40546510810816438</v>
      </c>
    </row>
    <row r="6" spans="1:20" x14ac:dyDescent="0.25">
      <c r="A6" s="1" t="s">
        <v>5</v>
      </c>
      <c r="B6" s="30">
        <v>83.87</v>
      </c>
      <c r="C6" s="1">
        <v>1.1100000000000001</v>
      </c>
      <c r="D6" s="1">
        <v>0</v>
      </c>
      <c r="E6" s="1">
        <v>0.9</v>
      </c>
      <c r="F6" s="1">
        <v>1.67</v>
      </c>
      <c r="H6" s="23" t="s">
        <v>5</v>
      </c>
      <c r="I6" s="1">
        <f t="shared" si="1"/>
        <v>4.42926798099632</v>
      </c>
      <c r="J6" s="1">
        <f t="shared" si="0"/>
        <v>0.10436001532424286</v>
      </c>
      <c r="K6" s="1" t="str">
        <f t="shared" si="0"/>
        <v>inf</v>
      </c>
      <c r="L6" s="1">
        <f t="shared" si="0"/>
        <v>-0.10536051565782628</v>
      </c>
      <c r="M6" s="1">
        <f t="shared" si="0"/>
        <v>0.51282362642866375</v>
      </c>
    </row>
    <row r="7" spans="1:20" x14ac:dyDescent="0.25">
      <c r="A7" s="1" t="s">
        <v>6</v>
      </c>
      <c r="B7" s="30">
        <v>93.22</v>
      </c>
      <c r="C7" s="11">
        <v>1.23</v>
      </c>
      <c r="D7" s="1">
        <v>1.1100000000000001</v>
      </c>
      <c r="E7" s="1">
        <v>0</v>
      </c>
      <c r="F7" s="1">
        <v>1.85</v>
      </c>
      <c r="H7" s="23" t="s">
        <v>6</v>
      </c>
      <c r="I7" s="1">
        <f t="shared" si="1"/>
        <v>4.5349622909445948</v>
      </c>
      <c r="J7" s="11">
        <f t="shared" si="0"/>
        <v>0.20701416938432612</v>
      </c>
      <c r="K7" s="1">
        <f t="shared" si="0"/>
        <v>0.10436001532424286</v>
      </c>
      <c r="L7" s="1" t="str">
        <f t="shared" si="0"/>
        <v>inf</v>
      </c>
      <c r="M7" s="1">
        <f t="shared" si="0"/>
        <v>0.61518563909023349</v>
      </c>
    </row>
    <row r="8" spans="1:20" x14ac:dyDescent="0.25">
      <c r="A8" s="1" t="s">
        <v>7</v>
      </c>
      <c r="B8" s="31">
        <v>50.36</v>
      </c>
      <c r="C8" s="1">
        <v>0.67</v>
      </c>
      <c r="D8" s="1">
        <v>0.6</v>
      </c>
      <c r="E8" s="1">
        <v>0.54</v>
      </c>
      <c r="F8" s="1">
        <v>0</v>
      </c>
      <c r="H8" s="23" t="s">
        <v>7</v>
      </c>
      <c r="I8" s="11">
        <f t="shared" si="1"/>
        <v>3.9191972091761462</v>
      </c>
      <c r="J8" s="1">
        <f t="shared" si="0"/>
        <v>-0.40047756659712525</v>
      </c>
      <c r="K8" s="1">
        <f t="shared" si="0"/>
        <v>-0.51082562376599072</v>
      </c>
      <c r="L8" s="1">
        <f t="shared" si="0"/>
        <v>-0.61618613942381695</v>
      </c>
      <c r="M8" s="1" t="str">
        <f t="shared" si="0"/>
        <v>inf</v>
      </c>
    </row>
    <row r="9" spans="1:20" ht="15.75" thickBot="1" x14ac:dyDescent="0.3"/>
    <row r="10" spans="1:20" ht="15.75" thickBot="1" x14ac:dyDescent="0.3">
      <c r="B10">
        <f>+B5*E4</f>
        <v>0.8307199999999999</v>
      </c>
      <c r="H10" s="22" t="s">
        <v>0</v>
      </c>
      <c r="I10" s="8">
        <f>EXP(-SUM(I17,J16,M14,L13))</f>
        <v>1.0220562000000004</v>
      </c>
    </row>
    <row r="11" spans="1:20" x14ac:dyDescent="0.25">
      <c r="H11" s="23" t="s">
        <v>8</v>
      </c>
      <c r="I11" s="1"/>
      <c r="J11" s="1"/>
      <c r="K11" s="1"/>
      <c r="L11" s="1"/>
      <c r="M11" s="1"/>
      <c r="S11" t="s">
        <v>9</v>
      </c>
    </row>
    <row r="12" spans="1:20" x14ac:dyDescent="0.25">
      <c r="H12" s="23"/>
      <c r="I12" s="1" t="s">
        <v>3</v>
      </c>
      <c r="J12" s="1" t="s">
        <v>4</v>
      </c>
      <c r="K12" s="1" t="s">
        <v>5</v>
      </c>
      <c r="L12" s="1" t="s">
        <v>6</v>
      </c>
      <c r="M12" s="1" t="s">
        <v>7</v>
      </c>
      <c r="O12" s="1"/>
      <c r="P12" s="1" t="s">
        <v>3</v>
      </c>
      <c r="Q12" s="1" t="s">
        <v>4</v>
      </c>
      <c r="R12" s="1" t="s">
        <v>5</v>
      </c>
      <c r="S12" s="1" t="s">
        <v>6</v>
      </c>
      <c r="T12" s="1" t="s">
        <v>7</v>
      </c>
    </row>
    <row r="13" spans="1:20" x14ac:dyDescent="0.25">
      <c r="H13" s="23" t="s">
        <v>3</v>
      </c>
      <c r="I13" s="1" t="str">
        <f>IFERROR(-LN(B4),"inf")</f>
        <v>inf</v>
      </c>
      <c r="J13" s="1">
        <f t="shared" ref="J13:M13" si="2">IFERROR(-LN(C4),"inf")</f>
        <v>4.3428059215206005</v>
      </c>
      <c r="K13" s="1">
        <f t="shared" si="2"/>
        <v>4.4228486291941369</v>
      </c>
      <c r="L13" s="11">
        <f t="shared" si="2"/>
        <v>4.5098600061837661</v>
      </c>
      <c r="M13" s="1">
        <f t="shared" si="2"/>
        <v>3.912023005428146</v>
      </c>
      <c r="O13" s="1">
        <v>0</v>
      </c>
      <c r="P13" s="1" t="s">
        <v>10</v>
      </c>
      <c r="Q13" s="1">
        <v>0</v>
      </c>
      <c r="R13" s="1" t="s">
        <v>10</v>
      </c>
      <c r="S13" s="1" t="s">
        <v>10</v>
      </c>
      <c r="T13" s="1" t="s">
        <v>10</v>
      </c>
    </row>
    <row r="14" spans="1:20" x14ac:dyDescent="0.25">
      <c r="H14" s="23" t="s">
        <v>4</v>
      </c>
      <c r="I14" s="1">
        <f t="shared" ref="I14:I17" si="3">IFERROR(-LN(B5),"inf")</f>
        <v>-4.3243975218372448</v>
      </c>
      <c r="J14" s="1" t="str">
        <f t="shared" ref="J14:J17" si="4">IFERROR(-LN(C5),"inf")</f>
        <v>inf</v>
      </c>
      <c r="K14" s="1">
        <f t="shared" ref="K14:K17" si="5">IFERROR(-LN(D5),"inf")</f>
        <v>0.10536051565782628</v>
      </c>
      <c r="L14" s="1">
        <f t="shared" ref="L14:L17" si="6">IFERROR(-LN(E5),"inf")</f>
        <v>0.21072103131565253</v>
      </c>
      <c r="M14" s="11">
        <f t="shared" ref="M14:M17" si="7">IFERROR(-LN(F5),"inf")</f>
        <v>-0.40546510810816438</v>
      </c>
      <c r="O14" s="1">
        <v>1</v>
      </c>
      <c r="P14" s="1">
        <v>-4.3243975219999999</v>
      </c>
      <c r="Q14" s="1">
        <v>0</v>
      </c>
      <c r="R14" s="1">
        <v>0.105360516</v>
      </c>
      <c r="S14" s="1">
        <v>0.210721031</v>
      </c>
      <c r="T14" s="1">
        <v>-0.40546510800000002</v>
      </c>
    </row>
    <row r="15" spans="1:20" x14ac:dyDescent="0.25">
      <c r="H15" s="23" t="s">
        <v>5</v>
      </c>
      <c r="I15" s="1">
        <f t="shared" si="3"/>
        <v>-4.42926798099632</v>
      </c>
      <c r="J15" s="1">
        <f t="shared" si="4"/>
        <v>-0.10436001532424286</v>
      </c>
      <c r="K15" s="1" t="str">
        <f t="shared" si="5"/>
        <v>inf</v>
      </c>
      <c r="L15" s="1">
        <f t="shared" si="6"/>
        <v>0.10536051565782628</v>
      </c>
      <c r="M15" s="1">
        <f t="shared" si="7"/>
        <v>-0.51282362642866375</v>
      </c>
      <c r="O15" s="1">
        <v>2</v>
      </c>
      <c r="P15" s="1">
        <v>-4.3246623169999996</v>
      </c>
      <c r="Q15" s="1">
        <v>0</v>
      </c>
      <c r="R15" s="1">
        <v>0.105360516</v>
      </c>
      <c r="S15" s="1">
        <v>0.18546248400000001</v>
      </c>
      <c r="T15" s="1">
        <v>-0.41237451600000002</v>
      </c>
    </row>
    <row r="16" spans="1:20" x14ac:dyDescent="0.25">
      <c r="H16" s="23" t="s">
        <v>6</v>
      </c>
      <c r="I16" s="1">
        <f t="shared" si="3"/>
        <v>-4.5349622909445948</v>
      </c>
      <c r="J16" s="11">
        <f t="shared" si="4"/>
        <v>-0.20701416938432612</v>
      </c>
      <c r="K16" s="1">
        <f t="shared" si="5"/>
        <v>-0.10436001532424286</v>
      </c>
      <c r="L16" s="1" t="str">
        <f t="shared" si="6"/>
        <v>inf</v>
      </c>
      <c r="M16" s="1">
        <f t="shared" si="7"/>
        <v>-0.61518563909023349</v>
      </c>
      <c r="O16" s="1">
        <v>3</v>
      </c>
      <c r="P16" s="1">
        <v>-4.3494998069999999</v>
      </c>
      <c r="Q16" s="1">
        <v>0</v>
      </c>
      <c r="R16" s="1">
        <v>8.1102468999999996E-2</v>
      </c>
      <c r="S16" s="1">
        <v>0.185197689</v>
      </c>
      <c r="T16" s="1">
        <v>-0.42998795000000001</v>
      </c>
    </row>
    <row r="17" spans="8:20" x14ac:dyDescent="0.25">
      <c r="H17" s="23" t="s">
        <v>7</v>
      </c>
      <c r="I17" s="11">
        <f t="shared" si="3"/>
        <v>-3.9191972091761462</v>
      </c>
      <c r="J17" s="1">
        <f t="shared" si="4"/>
        <v>0.40047756659712525</v>
      </c>
      <c r="K17" s="1">
        <f t="shared" si="5"/>
        <v>0.51082562376599072</v>
      </c>
      <c r="L17" s="1">
        <f t="shared" si="6"/>
        <v>0.61618613942381695</v>
      </c>
      <c r="M17" s="1" t="str">
        <f t="shared" si="7"/>
        <v>inf</v>
      </c>
      <c r="O17" s="1">
        <v>4</v>
      </c>
      <c r="P17" s="1">
        <v>-4.3491851590000001</v>
      </c>
      <c r="Q17" s="1">
        <v>0</v>
      </c>
      <c r="R17" s="1"/>
      <c r="S17" s="1"/>
      <c r="T17" s="1"/>
    </row>
    <row r="18" spans="8:20" ht="15.75" thickBot="1" x14ac:dyDescent="0.3"/>
    <row r="19" spans="8:20" x14ac:dyDescent="0.25">
      <c r="H19" s="24" t="s">
        <v>13</v>
      </c>
      <c r="I19" s="12"/>
      <c r="J19" s="12"/>
      <c r="K19" s="12"/>
      <c r="L19" s="12"/>
      <c r="M19" s="13"/>
    </row>
    <row r="20" spans="8:20" x14ac:dyDescent="0.25">
      <c r="H20" s="25"/>
      <c r="I20" s="2" t="s">
        <v>3</v>
      </c>
      <c r="J20" s="2" t="s">
        <v>4</v>
      </c>
      <c r="K20" s="2" t="s">
        <v>5</v>
      </c>
      <c r="L20" s="2" t="s">
        <v>6</v>
      </c>
      <c r="M20" s="15" t="s">
        <v>7</v>
      </c>
    </row>
    <row r="21" spans="8:20" x14ac:dyDescent="0.25">
      <c r="H21" s="25" t="s">
        <v>3</v>
      </c>
      <c r="I21" s="1" t="str">
        <f t="shared" ref="I21:M21" si="8">I13</f>
        <v>inf</v>
      </c>
      <c r="J21" s="1">
        <f t="shared" si="8"/>
        <v>4.3428059215206005</v>
      </c>
      <c r="K21" s="1">
        <f t="shared" si="8"/>
        <v>4.4228486291941369</v>
      </c>
      <c r="L21" s="1">
        <f t="shared" si="8"/>
        <v>4.5098600061837661</v>
      </c>
      <c r="M21" s="5">
        <f t="shared" si="8"/>
        <v>3.912023005428146</v>
      </c>
    </row>
    <row r="22" spans="8:20" x14ac:dyDescent="0.25">
      <c r="H22" s="25" t="s">
        <v>4</v>
      </c>
      <c r="I22" s="16"/>
      <c r="J22" s="1" t="str">
        <f t="shared" ref="J22:M22" si="9">J14</f>
        <v>inf</v>
      </c>
      <c r="K22" s="1">
        <f t="shared" si="9"/>
        <v>0.10536051565782628</v>
      </c>
      <c r="L22" s="1">
        <f t="shared" si="9"/>
        <v>0.21072103131565253</v>
      </c>
      <c r="M22" s="5">
        <f t="shared" si="9"/>
        <v>-0.40546510810816438</v>
      </c>
    </row>
    <row r="23" spans="8:20" x14ac:dyDescent="0.25">
      <c r="H23" s="25" t="s">
        <v>5</v>
      </c>
      <c r="I23" s="16"/>
      <c r="J23" s="16"/>
      <c r="K23" s="1" t="str">
        <f t="shared" ref="K23:M23" si="10">K15</f>
        <v>inf</v>
      </c>
      <c r="L23" s="1">
        <f t="shared" si="10"/>
        <v>0.10536051565782628</v>
      </c>
      <c r="M23" s="5">
        <f t="shared" si="10"/>
        <v>-0.51282362642866375</v>
      </c>
    </row>
    <row r="24" spans="8:20" ht="15.75" thickBot="1" x14ac:dyDescent="0.3">
      <c r="H24" s="25" t="s">
        <v>6</v>
      </c>
      <c r="I24" s="16"/>
      <c r="J24" s="16"/>
      <c r="K24" s="16"/>
      <c r="L24" s="1" t="str">
        <f t="shared" ref="L24:M24" si="11">L16</f>
        <v>inf</v>
      </c>
      <c r="M24" s="5">
        <f t="shared" si="11"/>
        <v>-0.61518563909023349</v>
      </c>
    </row>
    <row r="25" spans="8:20" ht="15.75" thickBot="1" x14ac:dyDescent="0.3">
      <c r="H25" s="26" t="s">
        <v>7</v>
      </c>
      <c r="I25" s="17"/>
      <c r="J25" s="17"/>
      <c r="K25" s="17"/>
      <c r="L25" s="17"/>
      <c r="M25" s="7" t="str">
        <f>M17</f>
        <v>inf</v>
      </c>
      <c r="N25" s="14">
        <f>SUM(I21:M25)</f>
        <v>16.075505251330895</v>
      </c>
    </row>
    <row r="26" spans="8:20" ht="15.75" thickBot="1" x14ac:dyDescent="0.3">
      <c r="H26" s="27"/>
      <c r="I26" s="4">
        <f>I14</f>
        <v>-4.3243975218372448</v>
      </c>
      <c r="J26" s="18"/>
      <c r="K26" s="18"/>
      <c r="L26" s="18"/>
      <c r="M26" s="19"/>
    </row>
    <row r="27" spans="8:20" ht="15.75" thickBot="1" x14ac:dyDescent="0.3">
      <c r="H27" s="25"/>
      <c r="I27" s="1">
        <f>I15</f>
        <v>-4.42926798099632</v>
      </c>
      <c r="J27" s="1">
        <f>J15</f>
        <v>-0.10436001532424286</v>
      </c>
      <c r="K27" s="16"/>
      <c r="L27" s="16"/>
      <c r="M27" s="20"/>
      <c r="N27" s="28" t="s">
        <v>12</v>
      </c>
      <c r="O27" s="10">
        <f>N29+N25</f>
        <v>-2.0564621869286981E-2</v>
      </c>
      <c r="P27" s="29">
        <f>EXP(-O27)-1</f>
        <v>2.0777530664020771E-2</v>
      </c>
    </row>
    <row r="28" spans="8:20" ht="15.75" thickBot="1" x14ac:dyDescent="0.3">
      <c r="H28" s="25"/>
      <c r="I28" s="1">
        <f>I16</f>
        <v>-4.5349622909445948</v>
      </c>
      <c r="J28" s="1">
        <f>J16</f>
        <v>-0.20701416938432612</v>
      </c>
      <c r="K28" s="1">
        <f>K16</f>
        <v>-0.10436001532424286</v>
      </c>
      <c r="L28" s="16"/>
      <c r="M28" s="20"/>
    </row>
    <row r="29" spans="8:20" ht="15.75" thickBot="1" x14ac:dyDescent="0.3">
      <c r="H29" s="26"/>
      <c r="I29" s="6">
        <f>I17</f>
        <v>-3.9191972091761462</v>
      </c>
      <c r="J29" s="6">
        <f>J17</f>
        <v>0.40047756659712525</v>
      </c>
      <c r="K29" s="6">
        <f>K17</f>
        <v>0.51082562376599072</v>
      </c>
      <c r="L29" s="6">
        <f>L17</f>
        <v>0.61618613942381695</v>
      </c>
      <c r="M29" s="21"/>
      <c r="N29" s="9">
        <f>SUM(I25:M29)</f>
        <v>-16.096069873200182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T29"/>
  <sheetViews>
    <sheetView showGridLines="0" zoomScale="85" zoomScaleNormal="85" workbookViewId="0">
      <selection activeCell="C4" sqref="C4"/>
    </sheetView>
  </sheetViews>
  <sheetFormatPr baseColWidth="10" defaultRowHeight="15" x14ac:dyDescent="0.25"/>
  <cols>
    <col min="1" max="6" width="11.28515625" customWidth="1"/>
    <col min="8" max="8" width="18.28515625" style="22" bestFit="1" customWidth="1"/>
    <col min="9" max="14" width="12.7109375" bestFit="1" customWidth="1"/>
  </cols>
  <sheetData>
    <row r="1" spans="1:20" ht="15.75" thickBot="1" x14ac:dyDescent="0.3">
      <c r="A1" t="s">
        <v>0</v>
      </c>
      <c r="B1" s="8">
        <f>B8*C7*F5*E4</f>
        <v>1.0185185185185184</v>
      </c>
      <c r="H1" s="22" t="s">
        <v>0</v>
      </c>
      <c r="I1" s="8">
        <f>EXP(SUM(I8,J7,M5,L4))</f>
        <v>1.0185185185185186</v>
      </c>
    </row>
    <row r="2" spans="1:20" x14ac:dyDescent="0.25">
      <c r="A2" t="s">
        <v>1</v>
      </c>
      <c r="H2" s="23" t="s">
        <v>2</v>
      </c>
      <c r="I2" s="3"/>
      <c r="J2" s="1"/>
      <c r="K2" s="1"/>
      <c r="L2" s="1"/>
      <c r="M2" s="1"/>
    </row>
    <row r="3" spans="1:20" x14ac:dyDescent="0.25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H3" s="23"/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</row>
    <row r="4" spans="1:20" x14ac:dyDescent="0.25">
      <c r="A4" s="1" t="s">
        <v>3</v>
      </c>
      <c r="B4" s="1">
        <v>1</v>
      </c>
      <c r="C4" s="1">
        <v>1.2999999999999999E-2</v>
      </c>
      <c r="D4" s="1">
        <v>1.2E-2</v>
      </c>
      <c r="E4" s="11">
        <v>1.0999999999999999E-2</v>
      </c>
      <c r="F4" s="1">
        <v>0.02</v>
      </c>
      <c r="H4" s="23" t="s">
        <v>3</v>
      </c>
      <c r="I4" s="1" cm="1">
        <f t="array" ref="I4:M8">LN(B4:F8)</f>
        <v>0</v>
      </c>
      <c r="J4" s="1">
        <v>-4.3428059215206005</v>
      </c>
      <c r="K4" s="1">
        <v>-4.4228486291941369</v>
      </c>
      <c r="L4" s="11">
        <v>-4.5098600061837661</v>
      </c>
      <c r="M4" s="1">
        <v>-3.912023005428146</v>
      </c>
    </row>
    <row r="5" spans="1:20" x14ac:dyDescent="0.25">
      <c r="A5" s="1" t="s">
        <v>4</v>
      </c>
      <c r="B5" s="30" cm="1">
        <f t="array" ref="B5:B8">1/TRANSPOSE(C4:F4)</f>
        <v>76.92307692307692</v>
      </c>
      <c r="C5" s="1">
        <v>1</v>
      </c>
      <c r="D5" s="1">
        <v>0.9</v>
      </c>
      <c r="E5" s="1">
        <v>0.81</v>
      </c>
      <c r="F5" s="11">
        <v>1.5</v>
      </c>
      <c r="H5" s="23" t="s">
        <v>4</v>
      </c>
      <c r="I5" s="1">
        <v>4.3428059215206005</v>
      </c>
      <c r="J5" s="1">
        <v>0</v>
      </c>
      <c r="K5" s="1">
        <v>-0.10536051565782628</v>
      </c>
      <c r="L5" s="1">
        <v>-0.21072103131565253</v>
      </c>
      <c r="M5" s="11">
        <v>0.40546510810816438</v>
      </c>
    </row>
    <row r="6" spans="1:20" x14ac:dyDescent="0.25">
      <c r="A6" s="1" t="s">
        <v>5</v>
      </c>
      <c r="B6" s="30">
        <v>83.333333333333329</v>
      </c>
      <c r="C6" s="30" cm="1">
        <f t="array" ref="C6:C8">1/TRANSPOSE(D5:F5)</f>
        <v>1.1111111111111112</v>
      </c>
      <c r="D6" s="1">
        <v>1</v>
      </c>
      <c r="E6" s="1">
        <v>0.9</v>
      </c>
      <c r="F6" s="1">
        <v>1.67</v>
      </c>
      <c r="H6" s="23" t="s">
        <v>5</v>
      </c>
      <c r="I6" s="1">
        <v>4.4228486291941369</v>
      </c>
      <c r="J6" s="1">
        <v>0.10536051565782635</v>
      </c>
      <c r="K6" s="1">
        <v>0</v>
      </c>
      <c r="L6" s="1">
        <v>-0.10536051565782628</v>
      </c>
      <c r="M6" s="1">
        <v>0.51282362642866375</v>
      </c>
    </row>
    <row r="7" spans="1:20" x14ac:dyDescent="0.25">
      <c r="A7" s="1" t="s">
        <v>6</v>
      </c>
      <c r="B7" s="30">
        <v>90.909090909090921</v>
      </c>
      <c r="C7" s="31">
        <v>1.2345679012345678</v>
      </c>
      <c r="D7" s="30" cm="1">
        <f t="array" ref="D7:D8">1/TRANSPOSE(E6:F6)</f>
        <v>1.1111111111111112</v>
      </c>
      <c r="E7" s="1">
        <v>1</v>
      </c>
      <c r="F7" s="1">
        <v>1.85</v>
      </c>
      <c r="H7" s="23" t="s">
        <v>6</v>
      </c>
      <c r="I7" s="1">
        <v>4.509860006183767</v>
      </c>
      <c r="J7" s="11">
        <v>0.21072103131565253</v>
      </c>
      <c r="K7" s="1">
        <v>0.10536051565782635</v>
      </c>
      <c r="L7" s="1">
        <v>0</v>
      </c>
      <c r="M7" s="1">
        <v>0.61518563909023349</v>
      </c>
    </row>
    <row r="8" spans="1:20" x14ac:dyDescent="0.25">
      <c r="A8" s="1" t="s">
        <v>7</v>
      </c>
      <c r="B8" s="31">
        <v>50</v>
      </c>
      <c r="C8" s="30">
        <v>0.66666666666666663</v>
      </c>
      <c r="D8" s="30">
        <v>0.5988023952095809</v>
      </c>
      <c r="E8" s="30" cm="1">
        <f t="array" ref="E8">1/TRANSPOSE(F7)</f>
        <v>0.54054054054054046</v>
      </c>
      <c r="F8" s="1">
        <v>1</v>
      </c>
      <c r="H8" s="23" t="s">
        <v>7</v>
      </c>
      <c r="I8" s="11">
        <v>3.912023005428146</v>
      </c>
      <c r="J8" s="1">
        <v>-0.40546510810816444</v>
      </c>
      <c r="K8" s="1">
        <v>-0.51282362642866364</v>
      </c>
      <c r="L8" s="1">
        <v>-0.6151856390902336</v>
      </c>
      <c r="M8" s="1">
        <v>0</v>
      </c>
    </row>
    <row r="9" spans="1:20" ht="15.75" thickBot="1" x14ac:dyDescent="0.3"/>
    <row r="10" spans="1:20" ht="15.75" thickBot="1" x14ac:dyDescent="0.3">
      <c r="H10" s="22" t="s">
        <v>0</v>
      </c>
      <c r="I10" s="8">
        <f>EXP(-SUM(I17,J16,M14,L13))</f>
        <v>1.0185185185185186</v>
      </c>
    </row>
    <row r="11" spans="1:20" x14ac:dyDescent="0.25">
      <c r="H11" s="23" t="s">
        <v>8</v>
      </c>
      <c r="I11" s="1"/>
      <c r="J11" s="1"/>
      <c r="K11" s="1"/>
      <c r="L11" s="1"/>
      <c r="M11" s="1"/>
      <c r="S11" t="s">
        <v>9</v>
      </c>
    </row>
    <row r="12" spans="1:20" x14ac:dyDescent="0.25">
      <c r="H12" s="23"/>
      <c r="I12" s="1" t="s">
        <v>3</v>
      </c>
      <c r="J12" s="1" t="s">
        <v>4</v>
      </c>
      <c r="K12" s="1" t="s">
        <v>5</v>
      </c>
      <c r="L12" s="1" t="s">
        <v>6</v>
      </c>
      <c r="M12" s="1" t="s">
        <v>7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</row>
    <row r="13" spans="1:20" x14ac:dyDescent="0.25">
      <c r="H13" s="23" t="s">
        <v>3</v>
      </c>
      <c r="I13" s="1" cm="1">
        <f t="array" ref="I13:M17">-LN(B4:F8)</f>
        <v>0</v>
      </c>
      <c r="J13" s="1">
        <v>4.3428059215206005</v>
      </c>
      <c r="K13" s="1">
        <v>4.4228486291941369</v>
      </c>
      <c r="L13" s="11">
        <v>4.5098600061837661</v>
      </c>
      <c r="M13" s="1">
        <v>3.912023005428146</v>
      </c>
      <c r="O13">
        <v>0</v>
      </c>
      <c r="P13" t="s">
        <v>10</v>
      </c>
      <c r="Q13">
        <v>0</v>
      </c>
      <c r="R13" t="s">
        <v>10</v>
      </c>
      <c r="S13" t="s">
        <v>10</v>
      </c>
      <c r="T13" t="s">
        <v>10</v>
      </c>
    </row>
    <row r="14" spans="1:20" x14ac:dyDescent="0.25">
      <c r="H14" s="23" t="s">
        <v>4</v>
      </c>
      <c r="I14" s="1">
        <v>-4.3428059215206005</v>
      </c>
      <c r="J14" s="1">
        <v>0</v>
      </c>
      <c r="K14" s="1">
        <v>0.10536051565782628</v>
      </c>
      <c r="L14" s="1">
        <v>0.21072103131565253</v>
      </c>
      <c r="M14" s="11">
        <v>-0.40546510810816438</v>
      </c>
      <c r="O14">
        <v>1</v>
      </c>
      <c r="P14">
        <v>-4.3243975219999999</v>
      </c>
      <c r="Q14">
        <v>0</v>
      </c>
      <c r="R14">
        <v>0.105360516</v>
      </c>
      <c r="S14">
        <v>0.210721031</v>
      </c>
      <c r="T14">
        <v>-0.40546510800000002</v>
      </c>
    </row>
    <row r="15" spans="1:20" x14ac:dyDescent="0.25">
      <c r="H15" s="23" t="s">
        <v>5</v>
      </c>
      <c r="I15" s="1">
        <v>-4.4228486291941369</v>
      </c>
      <c r="J15" s="1">
        <v>-0.10536051565782635</v>
      </c>
      <c r="K15" s="1">
        <v>0</v>
      </c>
      <c r="L15" s="1">
        <v>0.10536051565782628</v>
      </c>
      <c r="M15" s="1">
        <v>-0.51282362642866375</v>
      </c>
      <c r="O15">
        <v>2</v>
      </c>
      <c r="P15">
        <v>-4.3246623169999996</v>
      </c>
      <c r="Q15">
        <v>0</v>
      </c>
      <c r="R15">
        <v>0.105360516</v>
      </c>
      <c r="S15">
        <v>0.18546248400000001</v>
      </c>
      <c r="T15">
        <v>-0.41237451600000002</v>
      </c>
    </row>
    <row r="16" spans="1:20" x14ac:dyDescent="0.25">
      <c r="H16" s="23" t="s">
        <v>6</v>
      </c>
      <c r="I16" s="1">
        <v>-4.509860006183767</v>
      </c>
      <c r="J16" s="11">
        <v>-0.21072103131565253</v>
      </c>
      <c r="K16" s="1">
        <v>-0.10536051565782635</v>
      </c>
      <c r="L16" s="1">
        <v>0</v>
      </c>
      <c r="M16" s="1">
        <v>-0.61518563909023349</v>
      </c>
      <c r="O16">
        <v>3</v>
      </c>
      <c r="P16">
        <v>-4.3494998069999999</v>
      </c>
      <c r="Q16">
        <v>0</v>
      </c>
      <c r="R16">
        <v>8.1102468999999996E-2</v>
      </c>
      <c r="S16">
        <v>0.185197689</v>
      </c>
      <c r="T16">
        <v>-0.42998795000000001</v>
      </c>
    </row>
    <row r="17" spans="8:17" x14ac:dyDescent="0.25">
      <c r="H17" s="23" t="s">
        <v>7</v>
      </c>
      <c r="I17" s="11">
        <v>-3.912023005428146</v>
      </c>
      <c r="J17" s="1">
        <v>0.40546510810816444</v>
      </c>
      <c r="K17" s="1">
        <v>0.51282362642866364</v>
      </c>
      <c r="L17" s="1">
        <v>0.6151856390902336</v>
      </c>
      <c r="M17" s="1">
        <v>0</v>
      </c>
      <c r="O17">
        <v>4</v>
      </c>
      <c r="P17">
        <v>-4.3491851590000001</v>
      </c>
      <c r="Q17">
        <v>0</v>
      </c>
    </row>
    <row r="18" spans="8:17" ht="15.75" thickBot="1" x14ac:dyDescent="0.3"/>
    <row r="19" spans="8:17" x14ac:dyDescent="0.25">
      <c r="H19" s="24" t="s">
        <v>11</v>
      </c>
      <c r="I19" s="12"/>
      <c r="J19" s="12"/>
      <c r="K19" s="12"/>
      <c r="L19" s="12"/>
      <c r="M19" s="13"/>
    </row>
    <row r="20" spans="8:17" x14ac:dyDescent="0.25">
      <c r="H20" s="25"/>
      <c r="I20" s="2" t="s">
        <v>3</v>
      </c>
      <c r="J20" s="2" t="s">
        <v>4</v>
      </c>
      <c r="K20" s="2" t="s">
        <v>5</v>
      </c>
      <c r="L20" s="2" t="s">
        <v>6</v>
      </c>
      <c r="M20" s="15" t="s">
        <v>7</v>
      </c>
    </row>
    <row r="21" spans="8:17" x14ac:dyDescent="0.25">
      <c r="H21" s="25" t="s">
        <v>3</v>
      </c>
      <c r="I21" s="1">
        <f t="shared" ref="I21:M24" si="0">I13</f>
        <v>0</v>
      </c>
      <c r="J21" s="1">
        <f t="shared" si="0"/>
        <v>4.3428059215206005</v>
      </c>
      <c r="K21" s="1">
        <f t="shared" si="0"/>
        <v>4.4228486291941369</v>
      </c>
      <c r="L21" s="1">
        <f t="shared" si="0"/>
        <v>4.5098600061837661</v>
      </c>
      <c r="M21" s="5">
        <f t="shared" si="0"/>
        <v>3.912023005428146</v>
      </c>
    </row>
    <row r="22" spans="8:17" x14ac:dyDescent="0.25">
      <c r="H22" s="25" t="s">
        <v>4</v>
      </c>
      <c r="I22" s="16"/>
      <c r="J22" s="1">
        <f t="shared" si="0"/>
        <v>0</v>
      </c>
      <c r="K22" s="1">
        <f t="shared" si="0"/>
        <v>0.10536051565782628</v>
      </c>
      <c r="L22" s="1">
        <f t="shared" si="0"/>
        <v>0.21072103131565253</v>
      </c>
      <c r="M22" s="5">
        <f t="shared" si="0"/>
        <v>-0.40546510810816438</v>
      </c>
    </row>
    <row r="23" spans="8:17" x14ac:dyDescent="0.25">
      <c r="H23" s="25" t="s">
        <v>5</v>
      </c>
      <c r="I23" s="16"/>
      <c r="J23" s="16"/>
      <c r="K23" s="1">
        <f t="shared" si="0"/>
        <v>0</v>
      </c>
      <c r="L23" s="1">
        <f t="shared" si="0"/>
        <v>0.10536051565782628</v>
      </c>
      <c r="M23" s="5">
        <f t="shared" si="0"/>
        <v>-0.51282362642866375</v>
      </c>
    </row>
    <row r="24" spans="8:17" ht="15.75" thickBot="1" x14ac:dyDescent="0.3">
      <c r="H24" s="25" t="s">
        <v>6</v>
      </c>
      <c r="I24" s="16"/>
      <c r="J24" s="16"/>
      <c r="K24" s="16"/>
      <c r="L24" s="1">
        <f t="shared" si="0"/>
        <v>0</v>
      </c>
      <c r="M24" s="5">
        <f t="shared" si="0"/>
        <v>-0.61518563909023349</v>
      </c>
    </row>
    <row r="25" spans="8:17" ht="15.75" thickBot="1" x14ac:dyDescent="0.3">
      <c r="H25" s="26" t="s">
        <v>7</v>
      </c>
      <c r="I25" s="17"/>
      <c r="J25" s="17"/>
      <c r="K25" s="17"/>
      <c r="L25" s="17"/>
      <c r="M25" s="7">
        <f>M17</f>
        <v>0</v>
      </c>
      <c r="N25" s="14">
        <f>SUM(I21:M25)</f>
        <v>16.075505251330895</v>
      </c>
    </row>
    <row r="26" spans="8:17" ht="15.75" thickBot="1" x14ac:dyDescent="0.3">
      <c r="H26" s="27"/>
      <c r="I26" s="4">
        <f>I14</f>
        <v>-4.3428059215206005</v>
      </c>
      <c r="J26" s="18"/>
      <c r="K26" s="18"/>
      <c r="L26" s="18"/>
      <c r="M26" s="19"/>
    </row>
    <row r="27" spans="8:17" ht="15.75" thickBot="1" x14ac:dyDescent="0.3">
      <c r="H27" s="25"/>
      <c r="I27" s="1">
        <f>I15</f>
        <v>-4.4228486291941369</v>
      </c>
      <c r="J27" s="1">
        <f>J15</f>
        <v>-0.10536051565782635</v>
      </c>
      <c r="K27" s="16"/>
      <c r="L27" s="16"/>
      <c r="M27" s="20"/>
      <c r="N27" s="28" t="s">
        <v>12</v>
      </c>
      <c r="O27" s="10">
        <f>N29+N25</f>
        <v>0</v>
      </c>
      <c r="P27" s="29">
        <f>EXP(-O27)-1</f>
        <v>0</v>
      </c>
    </row>
    <row r="28" spans="8:17" ht="15.75" thickBot="1" x14ac:dyDescent="0.3">
      <c r="H28" s="25"/>
      <c r="I28" s="1">
        <f>I16</f>
        <v>-4.509860006183767</v>
      </c>
      <c r="J28" s="1">
        <f>J16</f>
        <v>-0.21072103131565253</v>
      </c>
      <c r="K28" s="1">
        <f>K16</f>
        <v>-0.10536051565782635</v>
      </c>
      <c r="L28" s="16"/>
      <c r="M28" s="20"/>
    </row>
    <row r="29" spans="8:17" ht="15.75" thickBot="1" x14ac:dyDescent="0.3">
      <c r="H29" s="26"/>
      <c r="I29" s="6">
        <f>I17</f>
        <v>-3.912023005428146</v>
      </c>
      <c r="J29" s="6">
        <f>J17</f>
        <v>0.40546510810816444</v>
      </c>
      <c r="K29" s="6">
        <f>K17</f>
        <v>0.51282362642866364</v>
      </c>
      <c r="L29" s="6">
        <f>L17</f>
        <v>0.6151856390902336</v>
      </c>
      <c r="M29" s="21"/>
      <c r="N29" s="9">
        <f>SUM(I25:M29)</f>
        <v>-16.075505251330895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ejemplo_divisas</vt:lpstr>
      <vt:lpstr>ejemplo_divisas_invertidas x^-1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hernandez</dc:creator>
  <cp:lastModifiedBy>pablo hernandez</cp:lastModifiedBy>
  <dcterms:created xsi:type="dcterms:W3CDTF">2022-03-25T08:41:56Z</dcterms:created>
  <dcterms:modified xsi:type="dcterms:W3CDTF">2022-04-13T23:58:18Z</dcterms:modified>
</cp:coreProperties>
</file>