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medina\Documents\Projects\Colle_Park_Residential_Tree_Planting_PRogram\data\"/>
    </mc:Choice>
  </mc:AlternateContent>
  <xr:revisionPtr revIDLastSave="0" documentId="13_ncr:1_{09CE7A34-2694-4C4E-BC39-57D454D36365}" xr6:coauthVersionLast="47" xr6:coauthVersionMax="47" xr10:uidLastSave="{00000000-0000-0000-0000-000000000000}"/>
  <bookViews>
    <workbookView xWindow="-120" yWindow="-120" windowWidth="29040" windowHeight="15720" xr2:uid="{1EA4D933-CDB0-4B84-97B4-D1BA82CABC2D}"/>
  </bookViews>
  <sheets>
    <sheet name="Final list" sheetId="8" r:id="rId1"/>
    <sheet name="Fall_2025" sheetId="1" state="hidden" r:id="rId2"/>
    <sheet name="Available_Trees" sheetId="3" state="hidden" r:id="rId3"/>
    <sheet name="Maps_info" sheetId="7" state="hidden" r:id="rId4"/>
    <sheet name="Sheet1" sheetId="2" state="hidden" r:id="rId5"/>
  </sheets>
  <definedNames>
    <definedName name="_xlnm._FilterDatabase" localSheetId="1" hidden="1">Fall_2025!$A$1:$T$1</definedName>
    <definedName name="_xlnm._FilterDatabase" localSheetId="0" hidden="1">'Final list'!$A$1:$O$60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3" i="3"/>
  <c r="D16" i="3"/>
  <c r="D14" i="3"/>
  <c r="D18" i="3"/>
  <c r="D9" i="3"/>
  <c r="D22" i="3"/>
  <c r="D21" i="3"/>
  <c r="D13" i="3"/>
  <c r="D19" i="3"/>
  <c r="D7" i="3"/>
  <c r="D15" i="3"/>
  <c r="D20" i="3"/>
  <c r="D11" i="3"/>
  <c r="D10" i="3"/>
  <c r="D6" i="3"/>
  <c r="D4" i="3"/>
  <c r="D17" i="3"/>
  <c r="D2" i="3"/>
  <c r="D12" i="3"/>
  <c r="D8" i="3"/>
  <c r="A70" i="1"/>
  <c r="F70" i="1"/>
  <c r="H70" i="1"/>
  <c r="P70" i="1"/>
  <c r="R70" i="1"/>
  <c r="T70" i="1" s="1"/>
  <c r="S70" i="1"/>
  <c r="U70" i="1"/>
  <c r="A69" i="1"/>
  <c r="F69" i="1"/>
  <c r="H69" i="1"/>
  <c r="P69" i="1"/>
  <c r="R69" i="1"/>
  <c r="T69" i="1" s="1"/>
  <c r="S69" i="1"/>
  <c r="U69" i="1"/>
  <c r="C23" i="3" l="1"/>
  <c r="E5" i="3"/>
  <c r="E3" i="3"/>
  <c r="E16" i="3"/>
  <c r="E14" i="3"/>
  <c r="E18" i="3"/>
  <c r="E9" i="3"/>
  <c r="E22" i="3"/>
  <c r="E21" i="3"/>
  <c r="E13" i="3"/>
  <c r="E19" i="3"/>
  <c r="E7" i="3"/>
  <c r="E15" i="3"/>
  <c r="E20" i="3"/>
  <c r="E11" i="3"/>
  <c r="E10" i="3"/>
  <c r="E6" i="3"/>
  <c r="E4" i="3"/>
  <c r="E17" i="3"/>
  <c r="E2" i="3"/>
  <c r="E12" i="3"/>
  <c r="E8" i="3"/>
  <c r="A68" i="1"/>
  <c r="F68" i="1"/>
  <c r="H68" i="1"/>
  <c r="P68" i="1"/>
  <c r="R68" i="1"/>
  <c r="T68" i="1" s="1"/>
  <c r="S68" i="1"/>
  <c r="U68" i="1"/>
  <c r="U30" i="1"/>
  <c r="U14" i="1"/>
  <c r="U22" i="1"/>
  <c r="U43" i="1"/>
  <c r="U32" i="1"/>
  <c r="U31" i="1"/>
  <c r="U3" i="1"/>
  <c r="U62" i="1"/>
  <c r="U59" i="1"/>
  <c r="U2" i="1"/>
  <c r="U46" i="1"/>
  <c r="U61" i="1"/>
  <c r="U45" i="1"/>
  <c r="U50" i="1"/>
  <c r="U5" i="1"/>
  <c r="U7" i="1"/>
  <c r="U15" i="1"/>
  <c r="U24" i="1"/>
  <c r="U33" i="1"/>
  <c r="U38" i="1"/>
  <c r="U36" i="1"/>
  <c r="U40" i="1"/>
  <c r="U11" i="1"/>
  <c r="U18" i="1"/>
  <c r="U53" i="1"/>
  <c r="U55" i="1"/>
  <c r="U56" i="1"/>
  <c r="U28" i="1"/>
  <c r="U47" i="1"/>
  <c r="U54" i="1"/>
  <c r="U41" i="1"/>
  <c r="U60" i="1"/>
  <c r="U25" i="1"/>
  <c r="U27" i="1"/>
  <c r="U58" i="1"/>
  <c r="U6" i="1"/>
  <c r="U9" i="1"/>
  <c r="U17" i="1"/>
  <c r="U10" i="1"/>
  <c r="U21" i="1"/>
  <c r="U44" i="1"/>
  <c r="U39" i="1"/>
  <c r="U37" i="1"/>
  <c r="U51" i="1"/>
  <c r="U12" i="1"/>
  <c r="U13" i="1"/>
  <c r="U19" i="1"/>
  <c r="U26" i="1"/>
  <c r="U42" i="1"/>
  <c r="U65" i="1"/>
  <c r="U52" i="1"/>
  <c r="U4" i="1"/>
  <c r="U66" i="1"/>
  <c r="U49" i="1"/>
  <c r="U20" i="1"/>
  <c r="U29" i="1"/>
  <c r="U67" i="1"/>
  <c r="U8" i="1"/>
  <c r="U35" i="1"/>
  <c r="U34" i="1"/>
  <c r="U57" i="1"/>
  <c r="U48" i="1"/>
  <c r="U64" i="1"/>
  <c r="U23" i="1"/>
  <c r="U16" i="1"/>
  <c r="U63" i="1"/>
  <c r="A63" i="1"/>
  <c r="F63" i="1"/>
  <c r="H63" i="1"/>
  <c r="P63" i="1"/>
  <c r="R63" i="1"/>
  <c r="T63" i="1" s="1"/>
  <c r="S63" i="1"/>
  <c r="S30" i="1"/>
  <c r="S14" i="1"/>
  <c r="S22" i="1"/>
  <c r="S43" i="1"/>
  <c r="S32" i="1"/>
  <c r="S31" i="1"/>
  <c r="S3" i="1"/>
  <c r="S62" i="1"/>
  <c r="S59" i="1"/>
  <c r="S2" i="1"/>
  <c r="S46" i="1"/>
  <c r="S61" i="1"/>
  <c r="S45" i="1"/>
  <c r="S50" i="1"/>
  <c r="S5" i="1"/>
  <c r="S7" i="1"/>
  <c r="S15" i="1"/>
  <c r="S24" i="1"/>
  <c r="S33" i="1"/>
  <c r="S38" i="1"/>
  <c r="S36" i="1"/>
  <c r="S40" i="1"/>
  <c r="S11" i="1"/>
  <c r="S18" i="1"/>
  <c r="S53" i="1"/>
  <c r="S55" i="1"/>
  <c r="S56" i="1"/>
  <c r="S28" i="1"/>
  <c r="S47" i="1"/>
  <c r="S54" i="1"/>
  <c r="S41" i="1"/>
  <c r="S60" i="1"/>
  <c r="S25" i="1"/>
  <c r="S27" i="1"/>
  <c r="S58" i="1"/>
  <c r="S6" i="1"/>
  <c r="S9" i="1"/>
  <c r="S17" i="1"/>
  <c r="S10" i="1"/>
  <c r="S21" i="1"/>
  <c r="S44" i="1"/>
  <c r="S39" i="1"/>
  <c r="S37" i="1"/>
  <c r="S51" i="1"/>
  <c r="S12" i="1"/>
  <c r="S13" i="1"/>
  <c r="S19" i="1"/>
  <c r="S26" i="1"/>
  <c r="S42" i="1"/>
  <c r="S65" i="1"/>
  <c r="S52" i="1"/>
  <c r="S4" i="1"/>
  <c r="S66" i="1"/>
  <c r="S49" i="1"/>
  <c r="S20" i="1"/>
  <c r="S29" i="1"/>
  <c r="S67" i="1"/>
  <c r="S8" i="1"/>
  <c r="S35" i="1"/>
  <c r="S34" i="1"/>
  <c r="S57" i="1"/>
  <c r="S48" i="1"/>
  <c r="S64" i="1"/>
  <c r="S23" i="1"/>
  <c r="S16" i="1"/>
  <c r="R30" i="1"/>
  <c r="T30" i="1" s="1"/>
  <c r="R14" i="1"/>
  <c r="T14" i="1" s="1"/>
  <c r="R22" i="1"/>
  <c r="T22" i="1" s="1"/>
  <c r="R43" i="1"/>
  <c r="T43" i="1" s="1"/>
  <c r="R32" i="1"/>
  <c r="T32" i="1" s="1"/>
  <c r="R31" i="1"/>
  <c r="T31" i="1" s="1"/>
  <c r="R3" i="1"/>
  <c r="T3" i="1" s="1"/>
  <c r="R62" i="1"/>
  <c r="T62" i="1" s="1"/>
  <c r="R59" i="1"/>
  <c r="T59" i="1" s="1"/>
  <c r="R2" i="1"/>
  <c r="T2" i="1" s="1"/>
  <c r="R46" i="1"/>
  <c r="T46" i="1" s="1"/>
  <c r="R61" i="1"/>
  <c r="T61" i="1" s="1"/>
  <c r="R45" i="1"/>
  <c r="T45" i="1" s="1"/>
  <c r="R50" i="1"/>
  <c r="T50" i="1" s="1"/>
  <c r="R5" i="1"/>
  <c r="T5" i="1" s="1"/>
  <c r="R7" i="1"/>
  <c r="T7" i="1" s="1"/>
  <c r="R15" i="1"/>
  <c r="T15" i="1" s="1"/>
  <c r="R24" i="1"/>
  <c r="T24" i="1" s="1"/>
  <c r="R33" i="1"/>
  <c r="T33" i="1" s="1"/>
  <c r="R38" i="1"/>
  <c r="T38" i="1" s="1"/>
  <c r="R36" i="1"/>
  <c r="T36" i="1" s="1"/>
  <c r="R40" i="1"/>
  <c r="T40" i="1" s="1"/>
  <c r="R11" i="1"/>
  <c r="T11" i="1" s="1"/>
  <c r="R18" i="1"/>
  <c r="T18" i="1" s="1"/>
  <c r="R53" i="1"/>
  <c r="T53" i="1" s="1"/>
  <c r="R55" i="1"/>
  <c r="T55" i="1" s="1"/>
  <c r="R56" i="1"/>
  <c r="T56" i="1" s="1"/>
  <c r="R28" i="1"/>
  <c r="T28" i="1" s="1"/>
  <c r="R47" i="1"/>
  <c r="T47" i="1" s="1"/>
  <c r="R54" i="1"/>
  <c r="T54" i="1" s="1"/>
  <c r="R41" i="1"/>
  <c r="T41" i="1" s="1"/>
  <c r="R60" i="1"/>
  <c r="T60" i="1" s="1"/>
  <c r="R25" i="1"/>
  <c r="T25" i="1" s="1"/>
  <c r="R27" i="1"/>
  <c r="T27" i="1" s="1"/>
  <c r="R58" i="1"/>
  <c r="T58" i="1" s="1"/>
  <c r="R6" i="1"/>
  <c r="T6" i="1" s="1"/>
  <c r="R9" i="1"/>
  <c r="T9" i="1" s="1"/>
  <c r="R17" i="1"/>
  <c r="T17" i="1" s="1"/>
  <c r="R10" i="1"/>
  <c r="T10" i="1" s="1"/>
  <c r="R21" i="1"/>
  <c r="T21" i="1" s="1"/>
  <c r="R44" i="1"/>
  <c r="T44" i="1" s="1"/>
  <c r="R39" i="1"/>
  <c r="T39" i="1" s="1"/>
  <c r="R37" i="1"/>
  <c r="T37" i="1" s="1"/>
  <c r="R51" i="1"/>
  <c r="T51" i="1" s="1"/>
  <c r="R12" i="1"/>
  <c r="T12" i="1" s="1"/>
  <c r="R13" i="1"/>
  <c r="T13" i="1" s="1"/>
  <c r="R19" i="1"/>
  <c r="T19" i="1" s="1"/>
  <c r="R26" i="1"/>
  <c r="T26" i="1" s="1"/>
  <c r="R42" i="1"/>
  <c r="T42" i="1" s="1"/>
  <c r="R65" i="1"/>
  <c r="T65" i="1" s="1"/>
  <c r="R52" i="1"/>
  <c r="T52" i="1" s="1"/>
  <c r="R4" i="1"/>
  <c r="T4" i="1" s="1"/>
  <c r="R66" i="1"/>
  <c r="T66" i="1" s="1"/>
  <c r="R49" i="1"/>
  <c r="T49" i="1" s="1"/>
  <c r="R20" i="1"/>
  <c r="T20" i="1" s="1"/>
  <c r="R29" i="1"/>
  <c r="T29" i="1" s="1"/>
  <c r="R67" i="1"/>
  <c r="T67" i="1" s="1"/>
  <c r="R8" i="1"/>
  <c r="T8" i="1" s="1"/>
  <c r="R35" i="1"/>
  <c r="T35" i="1" s="1"/>
  <c r="R34" i="1"/>
  <c r="T34" i="1" s="1"/>
  <c r="R57" i="1"/>
  <c r="T57" i="1" s="1"/>
  <c r="R48" i="1"/>
  <c r="T48" i="1" s="1"/>
  <c r="R64" i="1"/>
  <c r="T64" i="1" s="1"/>
  <c r="R23" i="1"/>
  <c r="T23" i="1" s="1"/>
  <c r="R16" i="1"/>
  <c r="T16" i="1" s="1"/>
  <c r="A16" i="1"/>
  <c r="F16" i="1"/>
  <c r="H16" i="1"/>
  <c r="P16" i="1"/>
  <c r="A23" i="1"/>
  <c r="F23" i="1"/>
  <c r="H23" i="1"/>
  <c r="P23" i="1"/>
  <c r="A64" i="1"/>
  <c r="F64" i="1"/>
  <c r="H64" i="1"/>
  <c r="P64" i="1"/>
  <c r="A48" i="1"/>
  <c r="F48" i="1"/>
  <c r="H48" i="1"/>
  <c r="P48" i="1"/>
  <c r="A57" i="1"/>
  <c r="F57" i="1"/>
  <c r="H57" i="1"/>
  <c r="P57" i="1"/>
  <c r="A34" i="1"/>
  <c r="F34" i="1"/>
  <c r="H34" i="1"/>
  <c r="P34" i="1"/>
  <c r="A35" i="1"/>
  <c r="F35" i="1"/>
  <c r="H35" i="1"/>
  <c r="P35" i="1"/>
  <c r="A8" i="1"/>
  <c r="F8" i="1"/>
  <c r="H8" i="1"/>
  <c r="P8" i="1"/>
  <c r="A67" i="1"/>
  <c r="F67" i="1"/>
  <c r="H67" i="1"/>
  <c r="P67" i="1"/>
  <c r="A29" i="1"/>
  <c r="F29" i="1"/>
  <c r="H29" i="1"/>
  <c r="P29" i="1"/>
  <c r="A20" i="1"/>
  <c r="F20" i="1"/>
  <c r="H20" i="1"/>
  <c r="P20" i="1"/>
  <c r="A49" i="1"/>
  <c r="F49" i="1"/>
  <c r="H49" i="1"/>
  <c r="P49" i="1"/>
  <c r="A66" i="1"/>
  <c r="F66" i="1"/>
  <c r="H66" i="1"/>
  <c r="P66" i="1"/>
  <c r="A4" i="1"/>
  <c r="F4" i="1"/>
  <c r="H4" i="1"/>
  <c r="P4" i="1"/>
  <c r="A52" i="1"/>
  <c r="F52" i="1"/>
  <c r="H52" i="1"/>
  <c r="P52" i="1"/>
  <c r="A65" i="1"/>
  <c r="F65" i="1"/>
  <c r="H65" i="1"/>
  <c r="P65" i="1"/>
  <c r="A42" i="1"/>
  <c r="F42" i="1"/>
  <c r="H42" i="1"/>
  <c r="P42" i="1"/>
  <c r="A26" i="1"/>
  <c r="F26" i="1"/>
  <c r="H26" i="1"/>
  <c r="P26" i="1"/>
  <c r="A19" i="1"/>
  <c r="F19" i="1"/>
  <c r="H19" i="1"/>
  <c r="P19" i="1"/>
  <c r="A13" i="1"/>
  <c r="F13" i="1"/>
  <c r="H13" i="1"/>
  <c r="P13" i="1"/>
  <c r="A12" i="1"/>
  <c r="F12" i="1"/>
  <c r="H12" i="1"/>
  <c r="P12" i="1"/>
  <c r="A51" i="1"/>
  <c r="F51" i="1"/>
  <c r="H51" i="1"/>
  <c r="P51" i="1"/>
  <c r="A30" i="1"/>
  <c r="A14" i="1"/>
  <c r="A22" i="1"/>
  <c r="A43" i="1"/>
  <c r="A32" i="1"/>
  <c r="A31" i="1"/>
  <c r="A3" i="1"/>
  <c r="A62" i="1"/>
  <c r="A59" i="1"/>
  <c r="A2" i="1"/>
  <c r="A46" i="1"/>
  <c r="A61" i="1"/>
  <c r="A45" i="1"/>
  <c r="A50" i="1"/>
  <c r="A5" i="1"/>
  <c r="A7" i="1"/>
  <c r="A15" i="1"/>
  <c r="A24" i="1"/>
  <c r="A33" i="1"/>
  <c r="A38" i="1"/>
  <c r="A36" i="1"/>
  <c r="A40" i="1"/>
  <c r="A11" i="1"/>
  <c r="A18" i="1"/>
  <c r="A53" i="1"/>
  <c r="A55" i="1"/>
  <c r="A56" i="1"/>
  <c r="A28" i="1"/>
  <c r="A47" i="1"/>
  <c r="A54" i="1"/>
  <c r="A41" i="1"/>
  <c r="A60" i="1"/>
  <c r="A25" i="1"/>
  <c r="A27" i="1"/>
  <c r="A58" i="1"/>
  <c r="A6" i="1"/>
  <c r="A9" i="1"/>
  <c r="A17" i="1"/>
  <c r="A10" i="1"/>
  <c r="A21" i="1"/>
  <c r="A44" i="1"/>
  <c r="A39" i="1"/>
  <c r="A37" i="1"/>
  <c r="P37" i="1"/>
  <c r="P39" i="1"/>
  <c r="P44" i="1"/>
  <c r="P21" i="1"/>
  <c r="P10" i="1"/>
  <c r="P17" i="1"/>
  <c r="P9" i="1"/>
  <c r="P6" i="1"/>
  <c r="P58" i="1"/>
  <c r="P27" i="1"/>
  <c r="P25" i="1"/>
  <c r="P60" i="1"/>
  <c r="P41" i="1"/>
  <c r="P54" i="1"/>
  <c r="P47" i="1"/>
  <c r="P28" i="1"/>
  <c r="P56" i="1"/>
  <c r="P55" i="1"/>
  <c r="P53" i="1"/>
  <c r="P18" i="1"/>
  <c r="P11" i="1"/>
  <c r="P40" i="1"/>
  <c r="P36" i="1"/>
  <c r="P38" i="1"/>
  <c r="P33" i="1"/>
  <c r="P24" i="1"/>
  <c r="P15" i="1"/>
  <c r="P7" i="1"/>
  <c r="P5" i="1"/>
  <c r="P50" i="1"/>
  <c r="P45" i="1"/>
  <c r="P61" i="1"/>
  <c r="P46" i="1"/>
  <c r="P2" i="1"/>
  <c r="P59" i="1"/>
  <c r="P62" i="1"/>
  <c r="P3" i="1"/>
  <c r="P31" i="1"/>
  <c r="P32" i="1"/>
  <c r="P43" i="1"/>
  <c r="P22" i="1"/>
  <c r="P14" i="1"/>
  <c r="P30" i="1"/>
  <c r="H37" i="1"/>
  <c r="F37" i="1"/>
  <c r="H39" i="1"/>
  <c r="F39" i="1"/>
  <c r="H44" i="1"/>
  <c r="F44" i="1"/>
  <c r="H10" i="1"/>
  <c r="H17" i="1"/>
  <c r="H9" i="1"/>
  <c r="H6" i="1"/>
  <c r="H58" i="1"/>
  <c r="H27" i="1"/>
  <c r="H25" i="1"/>
  <c r="H60" i="1"/>
  <c r="H41" i="1"/>
  <c r="H54" i="1"/>
  <c r="H47" i="1"/>
  <c r="H28" i="1"/>
  <c r="H56" i="1"/>
  <c r="H55" i="1"/>
  <c r="H53" i="1"/>
  <c r="H18" i="1"/>
  <c r="H11" i="1"/>
  <c r="H40" i="1"/>
  <c r="H36" i="1"/>
  <c r="H38" i="1"/>
  <c r="H33" i="1"/>
  <c r="H24" i="1"/>
  <c r="H15" i="1"/>
  <c r="H7" i="1"/>
  <c r="H5" i="1"/>
  <c r="H50" i="1"/>
  <c r="H45" i="1"/>
  <c r="H61" i="1"/>
  <c r="H46" i="1"/>
  <c r="H2" i="1"/>
  <c r="H59" i="1"/>
  <c r="H62" i="1"/>
  <c r="H3" i="1"/>
  <c r="H31" i="1"/>
  <c r="H32" i="1"/>
  <c r="H43" i="1"/>
  <c r="H22" i="1"/>
  <c r="H14" i="1"/>
  <c r="H30" i="1"/>
  <c r="H21" i="1"/>
  <c r="F21" i="1"/>
  <c r="F10" i="1"/>
  <c r="F17" i="1"/>
  <c r="F9" i="1"/>
  <c r="F6" i="1"/>
  <c r="F58" i="1"/>
  <c r="F27" i="1"/>
  <c r="F25" i="1"/>
  <c r="F60" i="1"/>
  <c r="F41" i="1"/>
  <c r="F54" i="1"/>
  <c r="F47" i="1"/>
  <c r="F28" i="1"/>
  <c r="F56" i="1"/>
  <c r="F55" i="1"/>
  <c r="F53" i="1"/>
  <c r="F18" i="1"/>
  <c r="F11" i="1"/>
  <c r="F40" i="1"/>
  <c r="F36" i="1"/>
  <c r="F38" i="1"/>
  <c r="F33" i="1"/>
  <c r="F24" i="1"/>
  <c r="F15" i="1"/>
  <c r="F7" i="1"/>
  <c r="F5" i="1"/>
  <c r="F50" i="1"/>
  <c r="F45" i="1"/>
  <c r="F61" i="1"/>
  <c r="F46" i="1"/>
  <c r="F2" i="1"/>
  <c r="F59" i="1"/>
  <c r="F62" i="1"/>
  <c r="F3" i="1"/>
  <c r="F31" i="1"/>
  <c r="F32" i="1"/>
  <c r="F43" i="1"/>
  <c r="F22" i="1"/>
  <c r="F14" i="1"/>
  <c r="F30" i="1"/>
  <c r="E23" i="3" l="1"/>
  <c r="D23" i="3"/>
</calcChain>
</file>

<file path=xl/python.xml><?xml version="1.0" encoding="utf-8"?>
<python xmlns="http://schemas.microsoft.com/office/spreadsheetml/2023/python">
  <environmentDefinition id="{882DD1B0-6546-4DFA-8A08-902A380B44EA}">
    <initialization userModified="1"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<sst xmlns="http://schemas.openxmlformats.org/spreadsheetml/2006/main" count="2209" uniqueCount="796">
  <si>
    <t>City Dist</t>
  </si>
  <si>
    <t>First and Last Name:</t>
  </si>
  <si>
    <t>Email Address:</t>
  </si>
  <si>
    <t>Phone Number:</t>
  </si>
  <si>
    <t>Address of the Tree</t>
  </si>
  <si>
    <t>Species 1</t>
  </si>
  <si>
    <t>Species 2</t>
  </si>
  <si>
    <t>Notes</t>
  </si>
  <si>
    <t>Lyuba Varticovski</t>
  </si>
  <si>
    <t>felvcommon@gmail.com</t>
  </si>
  <si>
    <t>9100 51st Ave</t>
  </si>
  <si>
    <t>Felipe Mello</t>
  </si>
  <si>
    <t>felipemello77@gmail.com</t>
  </si>
  <si>
    <t>Judith Pokorni</t>
  </si>
  <si>
    <t>She requested to be met before her surgery on May 28th</t>
  </si>
  <si>
    <t>9246 Limestone Pl</t>
  </si>
  <si>
    <t>David Markallo</t>
  </si>
  <si>
    <t>david.markallo@gmail.com</t>
  </si>
  <si>
    <t>9727 53rd Ave</t>
  </si>
  <si>
    <t>Eric Maring</t>
  </si>
  <si>
    <t>maringmusic@gmail.com</t>
  </si>
  <si>
    <t>4609 Guilford Rd.</t>
  </si>
  <si>
    <t>Maria Acevedo-Schanz</t>
  </si>
  <si>
    <t>acevedoschanz@gmail.com</t>
  </si>
  <si>
    <t>9052 Rhode Island Ave</t>
  </si>
  <si>
    <t>Justin Leary</t>
  </si>
  <si>
    <t>justleary44@gmail.com</t>
  </si>
  <si>
    <t>5037 Laguna Rd</t>
  </si>
  <si>
    <t>Julie Cooney</t>
  </si>
  <si>
    <t>9012 Autoville Drive</t>
  </si>
  <si>
    <t>stockarddesigns@yahoo.com</t>
  </si>
  <si>
    <t>Aida Xhepa</t>
  </si>
  <si>
    <t>aidaxhepa@gmail.com</t>
  </si>
  <si>
    <t>9605 52nd Ave</t>
  </si>
  <si>
    <t>Thresa Keeler</t>
  </si>
  <si>
    <t>theresa.keeler@gmail.com</t>
  </si>
  <si>
    <t>8717 36th Ave</t>
  </si>
  <si>
    <t>4618 Harvard Rd</t>
  </si>
  <si>
    <t>Joyce Lewis</t>
  </si>
  <si>
    <t>joycelewisx@yahoo.com</t>
  </si>
  <si>
    <t>Adam Claudy</t>
  </si>
  <si>
    <t>atclaudy@gmail.com</t>
  </si>
  <si>
    <t>9400 49th Ave</t>
  </si>
  <si>
    <t>psmith@dematha.org</t>
  </si>
  <si>
    <t>9211 Wofford Lane</t>
  </si>
  <si>
    <t>Syed Hassan</t>
  </si>
  <si>
    <t>syedkamrul@yahoo.com</t>
  </si>
  <si>
    <t>5105 Edgewood Rd</t>
  </si>
  <si>
    <t>Michael Garner</t>
  </si>
  <si>
    <t>mgarner974@yahoo.com</t>
  </si>
  <si>
    <t>4927 Hollywood Rd</t>
  </si>
  <si>
    <t>Sean Lin</t>
  </si>
  <si>
    <t>seanlin8@gmail.com</t>
  </si>
  <si>
    <t>5006 Hollywood Rd</t>
  </si>
  <si>
    <t>Alexis Shaffer</t>
  </si>
  <si>
    <t>ashaffer1901@gmail.com</t>
  </si>
  <si>
    <t>5214 Paducah Rd</t>
  </si>
  <si>
    <t>Brys Broughton</t>
  </si>
  <si>
    <t>brysbroughton@gmail.com</t>
  </si>
  <si>
    <t>9505 52nd Ave</t>
  </si>
  <si>
    <t>David Olchak</t>
  </si>
  <si>
    <t>david.olchak@gmail.com</t>
  </si>
  <si>
    <t>5113 Lackawanna St</t>
  </si>
  <si>
    <t>Frances Sutphen</t>
  </si>
  <si>
    <t>healingfls@verizon.net</t>
  </si>
  <si>
    <t>4822 Erie St</t>
  </si>
  <si>
    <t>Kim Lugo</t>
  </si>
  <si>
    <t>kslugo@yahoo.com</t>
  </si>
  <si>
    <t>4718 Muskogee St</t>
  </si>
  <si>
    <t>Lindsay Dupertuis</t>
  </si>
  <si>
    <t>4802 Iroquois St</t>
  </si>
  <si>
    <t>kristin Showalter</t>
  </si>
  <si>
    <t>kristinsd@gmail.com</t>
  </si>
  <si>
    <t>5121 Kenesaw St</t>
  </si>
  <si>
    <t>Christine Chang</t>
  </si>
  <si>
    <t>Elia Quintana</t>
  </si>
  <si>
    <t>Sifredo Zavala</t>
  </si>
  <si>
    <t>Terra Virsilas</t>
  </si>
  <si>
    <t>Thomas Donahue</t>
  </si>
  <si>
    <t>James Illingworth</t>
  </si>
  <si>
    <t>Raymond St Leger</t>
  </si>
  <si>
    <t>Steve Ugbor</t>
  </si>
  <si>
    <t>Magnotta Joseph</t>
  </si>
  <si>
    <t>Todd Larsen</t>
  </si>
  <si>
    <t>H. Keith Pierce</t>
  </si>
  <si>
    <t>Jacob Hamburger</t>
  </si>
  <si>
    <t>Zari Malsawma</t>
  </si>
  <si>
    <t>Arlene Jenkins</t>
  </si>
  <si>
    <t>Cherita Moran</t>
  </si>
  <si>
    <t>Dwight Onley</t>
  </si>
  <si>
    <t>Chris ross</t>
  </si>
  <si>
    <t>4906 Laguna rd</t>
  </si>
  <si>
    <t>4902 Lackawanna St</t>
  </si>
  <si>
    <t>8711 Rhode Island Ave</t>
  </si>
  <si>
    <t>5018 Roanoke Place</t>
  </si>
  <si>
    <t>8619 Rhode Island Ave</t>
  </si>
  <si>
    <t>9708 53rd Ave</t>
  </si>
  <si>
    <t>4704 Mangum Rd</t>
  </si>
  <si>
    <t>6900 Wake Forest Dr</t>
  </si>
  <si>
    <t>9237 Limestone Pl</t>
  </si>
  <si>
    <t>9238 St Andrews Pl</t>
  </si>
  <si>
    <t>9032 49th Pl</t>
  </si>
  <si>
    <t>7510 Columbia Ave</t>
  </si>
  <si>
    <t>4615 Clemson Rd</t>
  </si>
  <si>
    <t>9800 47th Ave</t>
  </si>
  <si>
    <t>3433 Duke St</t>
  </si>
  <si>
    <t>5904 Chestnut Hill Rd</t>
  </si>
  <si>
    <t>yaoyun.chang@gmail.com</t>
  </si>
  <si>
    <t>Eliaqrodriguez@gmail.com</t>
  </si>
  <si>
    <t>sifredo_zavala@yahoo.com</t>
  </si>
  <si>
    <t>terra.virsilas@gmail.com</t>
  </si>
  <si>
    <t>tom.donahue78@gmail.com</t>
  </si>
  <si>
    <t>illingworthjamesw@gmail.com</t>
  </si>
  <si>
    <t>stleger@umd.edu</t>
  </si>
  <si>
    <t>ugborn@yahoo.com</t>
  </si>
  <si>
    <t>joseph.magnotta@gmail.com</t>
  </si>
  <si>
    <t>toddlarsen_99@yahoo.com</t>
  </si>
  <si>
    <t>hkpmoto@gmail.com</t>
  </si>
  <si>
    <t>hamburger.jacob@gmail.com</t>
  </si>
  <si>
    <t>judypokorni@gmail.com</t>
  </si>
  <si>
    <t>zarimalsawma@gmail.com</t>
  </si>
  <si>
    <t>arlenej474@gmail.com</t>
  </si>
  <si>
    <t>dwigglesworth@collegeparkmd.gov</t>
  </si>
  <si>
    <t>antuco@verizon.net</t>
  </si>
  <si>
    <t>Famigliactr@gmail.com</t>
  </si>
  <si>
    <t>lindsay.dupertuis@gmail.com</t>
  </si>
  <si>
    <t>Adress_ArcGIS</t>
  </si>
  <si>
    <t>ID</t>
  </si>
  <si>
    <t>Submission Date</t>
  </si>
  <si>
    <t>Address:</t>
  </si>
  <si>
    <t>What is your Preferred Contact Method?</t>
  </si>
  <si>
    <t xml:space="preserve">Michelle Johnson </t>
  </si>
  <si>
    <t xml:space="preserve">9014 Island Ave </t>
  </si>
  <si>
    <t>Mcjohnson@haccp.agency</t>
  </si>
  <si>
    <t xml:space="preserve">301-345-3600 </t>
  </si>
  <si>
    <t>Email</t>
  </si>
  <si>
    <t>Debora Rowe</t>
  </si>
  <si>
    <t>7520 Edmonston Road</t>
  </si>
  <si>
    <t>drowe@porterwright.com</t>
  </si>
  <si>
    <t>Phone</t>
  </si>
  <si>
    <t xml:space="preserve">Urs Weber </t>
  </si>
  <si>
    <t xml:space="preserve">6800 Dartmouth Ave </t>
  </si>
  <si>
    <t>Ursofcourse@gmail.com</t>
  </si>
  <si>
    <t>202 329 3095</t>
  </si>
  <si>
    <t>Laura Murphy</t>
  </si>
  <si>
    <t>5003 Laguna Rd</t>
  </si>
  <si>
    <t>laura.murphy422@gmail.com</t>
  </si>
  <si>
    <t>james neher</t>
  </si>
  <si>
    <t>6908 wake forest drive</t>
  </si>
  <si>
    <t>jimneher@hotmail.com</t>
  </si>
  <si>
    <t>David Kolesar</t>
  </si>
  <si>
    <t>5015 Lackawanna St</t>
  </si>
  <si>
    <t>wdav975@hotmail.com</t>
  </si>
  <si>
    <t>Joe Chvatal (2nd tree)</t>
  </si>
  <si>
    <t>9105 Autoville Drive</t>
  </si>
  <si>
    <t>ahew@collegeparkmd.gov</t>
  </si>
  <si>
    <t>301-345-7138</t>
  </si>
  <si>
    <t>Xiao Chen</t>
  </si>
  <si>
    <t>7512 Creighton Dr, College Park, MD 20740</t>
  </si>
  <si>
    <t>chenx87@gmail.com</t>
  </si>
  <si>
    <t>Noe Lopez Vail</t>
  </si>
  <si>
    <t xml:space="preserve">4807 Delaware Street </t>
  </si>
  <si>
    <t>nnlopez303@gmail.com</t>
  </si>
  <si>
    <t>301-437-9427</t>
  </si>
  <si>
    <t>Luis Carias</t>
  </si>
  <si>
    <t>4812 Blackfoot Road, College Park, MD, 20740</t>
  </si>
  <si>
    <t>LuisFernandocjr1976@gmail.com</t>
  </si>
  <si>
    <t>202-460-0107</t>
  </si>
  <si>
    <t>Phone,Email</t>
  </si>
  <si>
    <t>Harriet McNamee</t>
  </si>
  <si>
    <t>9514 51st Avenue</t>
  </si>
  <si>
    <t>hmcnamee1@verizon.net</t>
  </si>
  <si>
    <t>301-583-6962</t>
  </si>
  <si>
    <t>Emily friend</t>
  </si>
  <si>
    <t>4803 ruatan street</t>
  </si>
  <si>
    <t>emmfriend@gmail.com</t>
  </si>
  <si>
    <t>Patrick Jones</t>
  </si>
  <si>
    <t>3535 Duke Street, college park, MD 20740</t>
  </si>
  <si>
    <t>trick.jones1966@gmail.com</t>
  </si>
  <si>
    <t>Kelvin Esters</t>
  </si>
  <si>
    <t>4912 Blackfoot Rd</t>
  </si>
  <si>
    <t>kpe546@yahoo.com</t>
  </si>
  <si>
    <t>Khensani Marolen</t>
  </si>
  <si>
    <t>5004 Fox Street, College Park, MD 20740</t>
  </si>
  <si>
    <t>marolenkn@gmail.com</t>
  </si>
  <si>
    <t>Alexander Rawlett</t>
  </si>
  <si>
    <t>8705 38th Ave. College Park, MD 20740</t>
  </si>
  <si>
    <t>alex.rawlett@gmail.com</t>
  </si>
  <si>
    <t>Bernadette Tan</t>
  </si>
  <si>
    <t>5108 Navahoe St</t>
  </si>
  <si>
    <t>help.artemisia@gmail.com</t>
  </si>
  <si>
    <t>240-294-3535</t>
  </si>
  <si>
    <t>Jianxin</t>
  </si>
  <si>
    <t>9037 49th Place</t>
  </si>
  <si>
    <t>hujianxin@gmail.com</t>
  </si>
  <si>
    <t>Kristy Cho</t>
  </si>
  <si>
    <t>5100 Pierce Ave. College Park MD 20905</t>
  </si>
  <si>
    <t>Silver Spring MD 20905</t>
  </si>
  <si>
    <t>5100 Pierce Avenue</t>
  </si>
  <si>
    <t>sunisuphere@yahoo.com</t>
  </si>
  <si>
    <t>Janet McCaslin</t>
  </si>
  <si>
    <t>8314 Potomac Avenue</t>
  </si>
  <si>
    <t>janet.l.mccaslin@verizon.net</t>
  </si>
  <si>
    <t>9100 51st Avenue</t>
  </si>
  <si>
    <t>301-335-9883</t>
  </si>
  <si>
    <t>Silvia Alvarado</t>
  </si>
  <si>
    <t>9406 52nd Ave College Park Md 20740</t>
  </si>
  <si>
    <t>Marylicastillo@gmail.com</t>
  </si>
  <si>
    <t>felvcommon@gmail.cm</t>
  </si>
  <si>
    <t>301-875-1635</t>
  </si>
  <si>
    <t>Jimmy &amp; Maria Acevedo-Schanz</t>
  </si>
  <si>
    <t>9052 RHODE ISLAND AVE</t>
  </si>
  <si>
    <t>5037 Laguna RD</t>
  </si>
  <si>
    <t xml:space="preserve">Aida Xhepa </t>
  </si>
  <si>
    <t>9605 52nd Ave College Park MD 20740</t>
  </si>
  <si>
    <t xml:space="preserve">Theresa Keeler </t>
  </si>
  <si>
    <t>Theresa.keeler@gmail.com</t>
  </si>
  <si>
    <t>Joyce Lewis/John Littleford</t>
  </si>
  <si>
    <t>4806/4809 Indian Ln, College Park, MD 20740</t>
  </si>
  <si>
    <t>9400 49th Ave College Park, MD 20740</t>
  </si>
  <si>
    <t>Patrick Smith</t>
  </si>
  <si>
    <t>9211 Wofford Lane College Park, MD 20740</t>
  </si>
  <si>
    <t>301-974-7979</t>
  </si>
  <si>
    <t>5105 Edgewood rd, College Park MD 20740</t>
  </si>
  <si>
    <t>347.261.3821</t>
  </si>
  <si>
    <t>Mgarner974@yahoo.com</t>
  </si>
  <si>
    <t>301-768-9069</t>
  </si>
  <si>
    <t>404-583-6663</t>
  </si>
  <si>
    <t>4718 Muskogee Street</t>
  </si>
  <si>
    <t>Kslugo@yahoo.com</t>
  </si>
  <si>
    <t>301-404-0050</t>
  </si>
  <si>
    <t>6900 Wake Forest Drive</t>
  </si>
  <si>
    <t>9708 53rd Ave, College Park, MD 21114</t>
  </si>
  <si>
    <t>202-699-2015</t>
  </si>
  <si>
    <t>4704 Mangum Road, College Park, MD, 20401</t>
  </si>
  <si>
    <t>240-606-6156</t>
  </si>
  <si>
    <t>9237 Limestone Place</t>
  </si>
  <si>
    <t>4927 Hollywood Rd; College Park, MD 20740</t>
  </si>
  <si>
    <t>240-304-5016</t>
  </si>
  <si>
    <t>9238 St Andrews Place</t>
  </si>
  <si>
    <t>9032 49th Place</t>
  </si>
  <si>
    <t>240-467-4576</t>
  </si>
  <si>
    <t>7510 Columbia Ave, college park, Md 20740</t>
  </si>
  <si>
    <t>5904 Chestnut Hill Road, College Park, MD 20740</t>
  </si>
  <si>
    <t>David A Markallo</t>
  </si>
  <si>
    <t>3433 Duke Street College Pk</t>
  </si>
  <si>
    <t>240-475-2435</t>
  </si>
  <si>
    <t>240-792-9423</t>
  </si>
  <si>
    <t>9800 47th Avenue</t>
  </si>
  <si>
    <t>301-821-3856</t>
  </si>
  <si>
    <t>7329. Radcliffe Drive</t>
  </si>
  <si>
    <t>4615 Clemson rd</t>
  </si>
  <si>
    <t>Preferred method contact</t>
  </si>
  <si>
    <t>4609 Guilford Rd</t>
  </si>
  <si>
    <t>Apple Serviceberry</t>
  </si>
  <si>
    <t>Redbud</t>
  </si>
  <si>
    <t>Yes</t>
  </si>
  <si>
    <t>Meeting date</t>
  </si>
  <si>
    <t>Left voice note</t>
  </si>
  <si>
    <t>Might be wrong number. Emailed instead.</t>
  </si>
  <si>
    <t>emilylavaun@gmail.com</t>
  </si>
  <si>
    <t>4806 Erie St</t>
  </si>
  <si>
    <t>Mark Altobelli</t>
  </si>
  <si>
    <t>mja4257@aol.com</t>
  </si>
  <si>
    <t>5117 Iroquois Street</t>
  </si>
  <si>
    <t>Laura Nix</t>
  </si>
  <si>
    <t>laurareidnix@gmail.com</t>
  </si>
  <si>
    <t>9714 51st Ave</t>
  </si>
  <si>
    <t>Swamp white oak</t>
  </si>
  <si>
    <t>Meeting time</t>
  </si>
  <si>
    <t>Confirmed?</t>
  </si>
  <si>
    <t>5/19/2025</t>
  </si>
  <si>
    <t>5/21/2025</t>
  </si>
  <si>
    <t>5/22/2025</t>
  </si>
  <si>
    <t>5/26/2025</t>
  </si>
  <si>
    <t/>
  </si>
  <si>
    <t>5/27/2025</t>
  </si>
  <si>
    <t>5/20/2025</t>
  </si>
  <si>
    <t xml:space="preserve"> 10:30 - 11:00</t>
  </si>
  <si>
    <t xml:space="preserve"> 12:00 - 12:30</t>
  </si>
  <si>
    <t>5/28/2025</t>
  </si>
  <si>
    <t>5/30/2025</t>
  </si>
  <si>
    <t xml:space="preserve"> 10:00 - 10:30</t>
  </si>
  <si>
    <t>10:00 - 10:30</t>
  </si>
  <si>
    <t xml:space="preserve"> 11:30 - 12:00</t>
  </si>
  <si>
    <t xml:space="preserve"> 02:30 - 03:00</t>
  </si>
  <si>
    <t xml:space="preserve"> 11:00 - 11:30 </t>
  </si>
  <si>
    <t>12:00 - 12:30</t>
  </si>
  <si>
    <t xml:space="preserve"> 01:30 - 02:00</t>
  </si>
  <si>
    <t xml:space="preserve"> 02:00 - 02:30</t>
  </si>
  <si>
    <t>11:30 - 12:00</t>
  </si>
  <si>
    <t>-</t>
  </si>
  <si>
    <t>Sweetbay Magnolia</t>
  </si>
  <si>
    <t>Red Maple</t>
  </si>
  <si>
    <t>Overcup Oak</t>
  </si>
  <si>
    <t>Freeman Maple</t>
  </si>
  <si>
    <t>01:00 - 01:30</t>
  </si>
  <si>
    <t>Lasair Ni Chochlain</t>
  </si>
  <si>
    <t>lnichochlain@gmail.com</t>
  </si>
  <si>
    <t>Date as number</t>
  </si>
  <si>
    <t>Species</t>
  </si>
  <si>
    <t>Tree Size</t>
  </si>
  <si>
    <t>Large</t>
  </si>
  <si>
    <t>River Birch</t>
  </si>
  <si>
    <t>Northern Catalpa</t>
  </si>
  <si>
    <t>Hackberry</t>
  </si>
  <si>
    <t>Yellowood</t>
  </si>
  <si>
    <t>Honeylocust</t>
  </si>
  <si>
    <t xml:space="preserve">Tulip Poplar </t>
  </si>
  <si>
    <t>Southern Magnolia</t>
  </si>
  <si>
    <t>Loblolly Pine</t>
  </si>
  <si>
    <t>Swamp White Oak</t>
  </si>
  <si>
    <t>large</t>
  </si>
  <si>
    <t>Bur Oak</t>
  </si>
  <si>
    <t>Bald Cypress</t>
  </si>
  <si>
    <t>Med</t>
  </si>
  <si>
    <t>Southern Magnolia, Brackens</t>
  </si>
  <si>
    <t>Ironwood (Hophornbeam)</t>
  </si>
  <si>
    <t>Nellie Stevens Holly</t>
  </si>
  <si>
    <t xml:space="preserve">Med </t>
  </si>
  <si>
    <t>Small</t>
  </si>
  <si>
    <t>Assigned</t>
  </si>
  <si>
    <t>Quantity Provided</t>
  </si>
  <si>
    <t>Available</t>
  </si>
  <si>
    <t>American Hornbeam</t>
  </si>
  <si>
    <t>Contacted</t>
  </si>
  <si>
    <t>Phone Number:2</t>
  </si>
  <si>
    <t>02:00 - 02:30</t>
  </si>
  <si>
    <t>Cancelled, will not participate this season.</t>
  </si>
  <si>
    <t>Sharon Salmon</t>
  </si>
  <si>
    <t>sharon.salmon@verizon.net</t>
  </si>
  <si>
    <t>9724 53rd Avenue</t>
  </si>
  <si>
    <t>Clara Irazabal</t>
  </si>
  <si>
    <t>irazabal@umd.edu</t>
  </si>
  <si>
    <t>5815 Bryn Mawr Rd</t>
  </si>
  <si>
    <t>David Arabian</t>
  </si>
  <si>
    <t>david.arabian@gmail.com</t>
  </si>
  <si>
    <t>7520 Creighton Dr</t>
  </si>
  <si>
    <t>Release permit</t>
  </si>
  <si>
    <t>Pending</t>
  </si>
  <si>
    <t>Signed</t>
  </si>
  <si>
    <t>N/A</t>
  </si>
  <si>
    <t>10:30 - 11:00</t>
  </si>
  <si>
    <t>Wrong phone number.</t>
  </si>
  <si>
    <t>Elizabeth Fellows</t>
  </si>
  <si>
    <t>elfmaryland@me.com</t>
  </si>
  <si>
    <t>5807 Bryn Mawr Rd</t>
  </si>
  <si>
    <t>Call before coming.</t>
  </si>
  <si>
    <t>11:00 - 11:30</t>
  </si>
  <si>
    <t>11:00 - 10:30</t>
  </si>
  <si>
    <t>Henry Yoder</t>
  </si>
  <si>
    <t>ads.yoder@gmail.com</t>
  </si>
  <si>
    <t>7508 Citadel Dr</t>
  </si>
  <si>
    <t>Marc M Wilson</t>
  </si>
  <si>
    <t>mmwpepmp@gmail.com</t>
  </si>
  <si>
    <t>6909 Carleton Terrace</t>
  </si>
  <si>
    <t>Feseha Kidane</t>
  </si>
  <si>
    <t>fesehakidane@gmail.com</t>
  </si>
  <si>
    <t>8903 48th Ave</t>
  </si>
  <si>
    <t>Sheilah Kast</t>
  </si>
  <si>
    <t>kasts@yahoo.com</t>
  </si>
  <si>
    <t>8403 Patuxent Ave</t>
  </si>
  <si>
    <t>Emily Marasco</t>
  </si>
  <si>
    <t>09:30 - 10:00</t>
  </si>
  <si>
    <t>Alec Lynde</t>
  </si>
  <si>
    <t>alec.j.lynde@protonmail.com</t>
  </si>
  <si>
    <t>5012 Roanoke Pl</t>
  </si>
  <si>
    <t>09:00 - 09:30</t>
  </si>
  <si>
    <t>01:30 - 02:00</t>
  </si>
  <si>
    <t>Michaela A Newham</t>
  </si>
  <si>
    <t>michaela.newham@gmail.com</t>
  </si>
  <si>
    <t>9400 Limestone Pl</t>
  </si>
  <si>
    <t>op</t>
  </si>
  <si>
    <t>Sean Cooney</t>
  </si>
  <si>
    <t>Elizabeth Fitzgerald</t>
  </si>
  <si>
    <t>4805 Guilford Rd</t>
  </si>
  <si>
    <t>b2fitzgerald@gmail.com</t>
  </si>
  <si>
    <t>Janice Berniche</t>
  </si>
  <si>
    <t>janicelouise@gmail.com</t>
  </si>
  <si>
    <t>4614 Amherst Rd</t>
  </si>
  <si>
    <t>skcooney1@yahoo.com</t>
  </si>
  <si>
    <t>Mark Hill</t>
  </si>
  <si>
    <t>markhill@umd.edu</t>
  </si>
  <si>
    <t>6803 Rhode Island Ave</t>
  </si>
  <si>
    <t>Carol Nezzo</t>
  </si>
  <si>
    <t>cnezzo@umd.edu</t>
  </si>
  <si>
    <t>4600 Amherst Rd</t>
  </si>
  <si>
    <t>Kristen Garofali</t>
  </si>
  <si>
    <t>kgarofali@gmail.com</t>
  </si>
  <si>
    <t>4710 College Ave</t>
  </si>
  <si>
    <t>Kimsrong Pen</t>
  </si>
  <si>
    <t>penkimsrong@yahoo.com</t>
  </si>
  <si>
    <t>9712 53rd Ave</t>
  </si>
  <si>
    <t>William Clark</t>
  </si>
  <si>
    <t>5001 Indian Ln</t>
  </si>
  <si>
    <t>wcclark@dematha.org</t>
  </si>
  <si>
    <t>Sandra Capriles</t>
  </si>
  <si>
    <t>sandracapriles10@gmail.com</t>
  </si>
  <si>
    <t>5223 Edgewood Rd</t>
  </si>
  <si>
    <t>Anahi Espinola</t>
  </si>
  <si>
    <t>anahi.espinola@gmail.com</t>
  </si>
  <si>
    <t>Eunyoung Hwang</t>
  </si>
  <si>
    <t>pmb006@hotmail.com</t>
  </si>
  <si>
    <t>5025 Kenesaw St</t>
  </si>
  <si>
    <t>Dorothy Peprah</t>
  </si>
  <si>
    <t>d_peprah@yahoo.com</t>
  </si>
  <si>
    <t>4613 Amherst Rd</t>
  </si>
  <si>
    <t>8608 34th Ave</t>
  </si>
  <si>
    <t>6815 Dartmouth Avenue</t>
  </si>
  <si>
    <t>6800 Dartmouth Avenue</t>
  </si>
  <si>
    <t>Tree quantity</t>
  </si>
  <si>
    <t>District</t>
  </si>
  <si>
    <t>Disctrict 1</t>
  </si>
  <si>
    <t>Disctrict 2</t>
  </si>
  <si>
    <t>Disctrict 3</t>
  </si>
  <si>
    <t>Disctrict 4</t>
  </si>
  <si>
    <t>Daniel Walfield</t>
  </si>
  <si>
    <t>thewal2013@gmail.com</t>
  </si>
  <si>
    <t>4904 Erie St</t>
  </si>
  <si>
    <t>File_name</t>
  </si>
  <si>
    <t>7329 Radcliffe Dr</t>
  </si>
  <si>
    <t>PSPath</t>
  </si>
  <si>
    <t>PSParentPath</t>
  </si>
  <si>
    <t>PSChildName</t>
  </si>
  <si>
    <t>PSDrive</t>
  </si>
  <si>
    <t>PSProvider</t>
  </si>
  <si>
    <t>PSIsContainer</t>
  </si>
  <si>
    <t>Mode</t>
  </si>
  <si>
    <t>VersionInfo</t>
  </si>
  <si>
    <t>BaseName</t>
  </si>
  <si>
    <t>Target</t>
  </si>
  <si>
    <t>LinkType</t>
  </si>
  <si>
    <t>Name</t>
  </si>
  <si>
    <t>Length</t>
  </si>
  <si>
    <t>DirectoryName</t>
  </si>
  <si>
    <t>Directory</t>
  </si>
  <si>
    <t>IsReadOnly</t>
  </si>
  <si>
    <t>Exists</t>
  </si>
  <si>
    <t>FullName</t>
  </si>
  <si>
    <t>Extension</t>
  </si>
  <si>
    <t>CreationTime</t>
  </si>
  <si>
    <t>CreationTimeUtc</t>
  </si>
  <si>
    <t>LastAccessTime</t>
  </si>
  <si>
    <t>LastAccessTimeUtc</t>
  </si>
  <si>
    <t>LastWriteTime</t>
  </si>
  <si>
    <t>LastWriteTimeUtc</t>
  </si>
  <si>
    <t>Attributes</t>
  </si>
  <si>
    <t>Microsoft.PowerShell.Core\FileSystem::C:\Users\pmedina\Documents\ArcGIS\Projects\Residential_Tree_Planting_Maps\Maps\District 4\9246 Limestone Pl - Judith Pokorni.pdf</t>
  </si>
  <si>
    <t>Microsoft.PowerShell.Core\FileSystem::C:\Users\pmedina\Documents\ArcGIS\Projects\Residential_Tree_Planting_Maps\Maps\District 4</t>
  </si>
  <si>
    <t>9246 Limestone Pl - Judith Pokorni.pdf</t>
  </si>
  <si>
    <t>C</t>
  </si>
  <si>
    <t>Microsoft.PowerShell.Core\FileSystem</t>
  </si>
  <si>
    <t>-a----</t>
  </si>
  <si>
    <t xml:space="preserve">File:             C:\Users\pmedina\Documents\ArcGIS\Projects\Residential_Tree_Planting_Maps\Maps\District 4\9246 Limestone Pl - Judith Pokorni.pdf_x000D_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</si>
  <si>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9246 Limestone Pl - Judith Pokorni</t>
  </si>
  <si>
    <t>System.Collections.Generic.List`1[System.String]</t>
  </si>
  <si>
    <t>C:\Users\pmedina\Documents\ArcGIS\Projects\Residential_Tree_Planting_Maps\Maps\District 4</t>
  </si>
  <si>
    <t>C:\Users\pmedina\Documents\ArcGIS\Projects\Residential_Tree_Planting_Maps\Maps\District 4\9246 Limestone Pl - Judith Pokorni.pdf</t>
  </si>
  <si>
    <t>.pdf</t>
  </si>
  <si>
    <t>Archive</t>
  </si>
  <si>
    <t>Microsoft.PowerShell.Core\FileSystem::C:\Users\pmedina\Documents\ArcGIS\Projects\Residential_Tree_Planting_Maps\Maps\District 2\8403 Patuxent Ave - Sheilah Kast.pdf</t>
  </si>
  <si>
    <t>Microsoft.PowerShell.Core\FileSystem::C:\Users\pmedina\Documents\ArcGIS\Projects\Residential_Tree_Planting_Maps\Maps\District 2</t>
  </si>
  <si>
    <t>8403 Patuxent Ave - Sheilah Kast.pdf</t>
  </si>
  <si>
    <t xml:space="preserve">File:             C:\Users\pmedina\Documents\ArcGIS\Projects\Residential_Tree_Planting_Maps\Maps\District 2\8403 Patuxent Ave - Sheilah Kast.pdf_x000D_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</si>
  <si>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8403 Patuxent Ave - Sheilah Kast</t>
  </si>
  <si>
    <t>C:\Users\pmedina\Documents\ArcGIS\Projects\Residential_Tree_Planting_Maps\Maps\District 2</t>
  </si>
  <si>
    <t>C:\Users\pmedina\Documents\ArcGIS\Projects\Residential_Tree_Planting_Maps\Maps\District 2\8403 Patuxent Ave - Sheilah Kast.pdf</t>
  </si>
  <si>
    <t>Microsoft.PowerShell.Core\FileSystem::C:\Users\pmedina\Documents\ArcGIS\Projects\Residential_Tree_Planting_Maps\Maps\District 1\5006 Hollywood Rd - Sean Lin.pdf</t>
  </si>
  <si>
    <t>Microsoft.PowerShell.Core\FileSystem::C:\Users\pmedina\Documents\ArcGIS\Projects\Residential_Tree_Planting_Maps\Maps\District 1</t>
  </si>
  <si>
    <t>5006 Hollywood Rd - Sean Lin.pdf</t>
  </si>
  <si>
    <t xml:space="preserve">File:             C:\Users\pmedina\Documents\ArcGIS\Projects\Residential_Tree_Planting_Maps\Maps\District 1\5006 Hollywood Rd - Sean Lin.pdf_x000D_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</si>
  <si>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5006 Hollywood Rd - Sean Lin</t>
  </si>
  <si>
    <t>C:\Users\pmedina\Documents\ArcGIS\Projects\Residential_Tree_Planting_Maps\Maps\District 1</t>
  </si>
  <si>
    <t>C:\Users\pmedina\Documents\ArcGIS\Projects\Residential_Tree_Planting_Maps\Maps\District 1\5006 Hollywood Rd - Sean Lin.pdf</t>
  </si>
  <si>
    <t>Microsoft.PowerShell.Core\FileSystem::C:\Users\pmedina\Documents\ArcGIS\Projects\Residential_Tree_Planting_Maps\Maps\District 1\5037 Laguna Rd - Justin Leary.pdf</t>
  </si>
  <si>
    <t>5037 Laguna Rd - Justin Leary.pdf</t>
  </si>
  <si>
    <t xml:space="preserve">File:             C:\Users\pmedina\Documents\ArcGIS\Projects\Residential_Tree_Planting_Maps\Maps\District 1\5037 Laguna Rd - Justin Leary.pdf_x000D_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</si>
  <si>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5037 Laguna Rd - Justin Leary</t>
  </si>
  <si>
    <t>C:\Users\pmedina\Documents\ArcGIS\Projects\Residential_Tree_Planting_Maps\Maps\District 1\5037 Laguna Rd - Justin Leary.pdf</t>
  </si>
  <si>
    <t>Microsoft.PowerShell.Core\FileSystem::C:\Users\pmedina\Documents\ArcGIS\Projects\Residential_Tree_Planting_Maps\Maps\District 2\9052 Rhode Island Ave - Maria Acevedo-Schanz.pdf</t>
  </si>
  <si>
    <t>9052 Rhode Island Ave - Maria Acevedo-Schanz.pdf</t>
  </si>
  <si>
    <t xml:space="preserve">File:             C:\Users\pmedina\Documents\ArcGIS\Projects\Residential_Tree_Planting_Maps\Maps\District 2\9052 Rhode Island Ave - Maria Acevedo-Schanz.pdf_x000D_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</si>
  <si>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9052 Rhode Island Ave - Maria Acevedo-Schanz</t>
  </si>
  <si>
    <t>C:\Users\pmedina\Documents\ArcGIS\Projects\Residential_Tree_Planting_Maps\Maps\District 2\9052 Rhode Island Ave - Maria Acevedo-Schanz.pdf</t>
  </si>
  <si>
    <t>Microsoft.PowerShell.Core\FileSystem::C:\Users\pmedina\Documents\ArcGIS\Projects\Residential_Tree_Planting_Maps\Maps\District 1\8608 34th Ave - Lasair Ni Chochlain.pdf</t>
  </si>
  <si>
    <t>8608 34th Ave - Lasair Ni Chochlain.pdf</t>
  </si>
  <si>
    <t xml:space="preserve">File:             C:\Users\pmedina\Documents\ArcGIS\Projects\Residential_Tree_Planting_Maps\Maps\District 1\8608 34th Ave - Lasair Ni Chochlain.pdf_x000D_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</si>
  <si>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8608 34th Ave - Lasair Ni Chochlain</t>
  </si>
  <si>
    <t>C:\Users\pmedina\Documents\ArcGIS\Projects\Residential_Tree_Planting_Maps\Maps\District 1\8608 34th Ave - Lasair Ni Chochlain.pdf</t>
  </si>
  <si>
    <t>Microsoft.PowerShell.Core\FileSystem::C:\Users\pmedina\Documents\ArcGIS\Projects\Residential_Tree_Planting_Maps\Maps\District 1\5223 Edgewood Rd - Sandra Capriles.pdf</t>
  </si>
  <si>
    <t>5223 Edgewood Rd - Sandra Capriles.pdf</t>
  </si>
  <si>
    <t xml:space="preserve">File:             C:\Users\pmedina\Documents\ArcGIS\Projects\Residential_Tree_Planting_Maps\Maps\District 1\5223 Edgewood Rd - Sandra Capriles.pdf_x000D_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</si>
  <si>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5223 Edgewood Rd - Sandra Capriles</t>
  </si>
  <si>
    <t>C:\Users\pmedina\Documents\ArcGIS\Projects\Residential_Tree_Planting_Maps\Maps\District 1\5223 Edgewood Rd - Sandra Capriles.pdf</t>
  </si>
  <si>
    <t>Microsoft.PowerShell.Core\FileSystem::C:\Users\pmedina\Documents\ArcGIS\Projects\Residential_Tree_Planting_Maps\Maps\District 1\4927 Hollywood Rd - Michael Garner.pdf</t>
  </si>
  <si>
    <t>4927 Hollywood Rd - Michael Garner.pdf</t>
  </si>
  <si>
    <t xml:space="preserve">File:             C:\Users\pmedina\Documents\ArcGIS\Projects\Residential_Tree_Planting_Maps\Maps\District 1\4927 Hollywood Rd - Michael Garner.pdf_x000D_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</si>
  <si>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4927 Hollywood Rd - Michael Garner</t>
  </si>
  <si>
    <t>C:\Users\pmedina\Documents\ArcGIS\Projects\Residential_Tree_Planting_Maps\Maps\District 1\4927 Hollywood Rd - Michael Garner.pdf</t>
  </si>
  <si>
    <t>Microsoft.PowerShell.Core\FileSystem::C:\Users\pmedina\Documents\ArcGIS\Projects\Residential_Tree_Planting_Maps\Maps\District 1\4806 Erie St - Emily Marasco.pdf</t>
  </si>
  <si>
    <t>4806 Erie St - Emily Marasco.pdf</t>
  </si>
  <si>
    <t xml:space="preserve">File:             C:\Users\pmedina\Documents\ArcGIS\Projects\Residential_Tree_Planting_Maps\Maps\District 1\4806 Erie St - Emily Marasco.pdf_x000D_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</si>
  <si>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4806 Erie St - Emily Marasco</t>
  </si>
  <si>
    <t>C:\Users\pmedina\Documents\ArcGIS\Projects\Residential_Tree_Planting_Maps\Maps\District 1\4806 Erie St - Emily Marasco.pdf</t>
  </si>
  <si>
    <t>Microsoft.PowerShell.Core\FileSystem::C:\Users\pmedina\Documents\ArcGIS\Projects\Residential_Tree_Planting_Maps\Maps\District 1\4822 Erie St - Frances Sutphen.pdf</t>
  </si>
  <si>
    <t>4822 Erie St - Frances Sutphen.pdf</t>
  </si>
  <si>
    <t xml:space="preserve">File:             C:\Users\pmedina\Documents\ArcGIS\Projects\Residential_Tree_Planting_Maps\Maps\District 1\4822 Erie St - Frances Sutphen.pdf_x000D_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</si>
  <si>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4822 Erie St - Frances Sutphen</t>
  </si>
  <si>
    <t>C:\Users\pmedina\Documents\ArcGIS\Projects\Residential_Tree_Planting_Maps\Maps\District 1\4822 Erie St - Frances Sutphen.pdf</t>
  </si>
  <si>
    <t>Microsoft.PowerShell.Core\FileSystem::C:\Users\pmedina\Documents\ArcGIS\Projects\Residential_Tree_Planting_Maps\Maps\District 1\9505 52nd Ave - Brys Broughton.pdf</t>
  </si>
  <si>
    <t>9505 52nd Ave - Brys Broughton.pdf</t>
  </si>
  <si>
    <t xml:space="preserve">File:             C:\Users\pmedina\Documents\ArcGIS\Projects\Residential_Tree_Planting_Maps\Maps\District 1\9505 52nd Ave - Brys Broughton.pdf_x000D_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</si>
  <si>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9505 52nd Ave - Brys Broughton</t>
  </si>
  <si>
    <t>C:\Users\pmedina\Documents\ArcGIS\Projects\Residential_Tree_Planting_Maps\Maps\District 1\9505 52nd Ave - Brys Broughton.pdf</t>
  </si>
  <si>
    <t>Microsoft.PowerShell.Core\FileSystem::C:\Users\pmedina\Documents\ArcGIS\Projects\Residential_Tree_Planting_Maps\Maps\District 1\8619 Rhode Island Ave - Arlene Jenkins.pdf</t>
  </si>
  <si>
    <t>8619 Rhode Island Ave - Arlene Jenkins.pdf</t>
  </si>
  <si>
    <t xml:space="preserve">File:             C:\Users\pmedina\Documents\ArcGIS\Projects\Residential_Tree_Planting_Maps\Maps\District 1\8619 Rhode Island Ave - Arlene Jenkins.pdf_x000D_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</si>
  <si>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8619 Rhode Island Ave - Arlene Jenkins</t>
  </si>
  <si>
    <t>C:\Users\pmedina\Documents\ArcGIS\Projects\Residential_Tree_Planting_Maps\Maps\District 1\8619 Rhode Island Ave - Arlene Jenkins.pdf</t>
  </si>
  <si>
    <t>Microsoft.PowerShell.Core\FileSystem::C:\Users\pmedina\Documents\ArcGIS\Projects\Residential_Tree_Planting_Maps\Maps\District 1\9012 Autoville Drive - Julie Cooney.pdf</t>
  </si>
  <si>
    <t>9012 Autoville Drive - Julie Cooney.pdf</t>
  </si>
  <si>
    <t xml:space="preserve">File:             C:\Users\pmedina\Documents\ArcGIS\Projects\Residential_Tree_Planting_Maps\Maps\District 1\9012 Autoville Drive - Julie Cooney.pdf_x000D_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</si>
  <si>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9012 Autoville Drive - Julie Cooney</t>
  </si>
  <si>
    <t>C:\Users\pmedina\Documents\ArcGIS\Projects\Residential_Tree_Planting_Maps\Maps\District 1\9012 Autoville Drive - Julie Cooney.pdf</t>
  </si>
  <si>
    <t>Microsoft.PowerShell.Core\FileSystem::C:\Users\pmedina\Documents\ArcGIS\Projects\Residential_Tree_Planting_Maps\Maps\District 1\5807 Bryn Mawr Rd - Elizabeth Fellows.pdf</t>
  </si>
  <si>
    <t>5807 Bryn Mawr Rd - Elizabeth Fellows.pdf</t>
  </si>
  <si>
    <t xml:space="preserve">File:             C:\Users\pmedina\Documents\ArcGIS\Projects\Residential_Tree_Planting_Maps\Maps\District 1\5807 Bryn Mawr Rd - Elizabeth Fellows.pdf_x000D_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</si>
  <si>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5807 Bryn Mawr Rd - Elizabeth Fellows</t>
  </si>
  <si>
    <t>C:\Users\pmedina\Documents\ArcGIS\Projects\Residential_Tree_Planting_Maps\Maps\District 1\5807 Bryn Mawr Rd - Elizabeth Fellows.pdf</t>
  </si>
  <si>
    <t>Microsoft.PowerShell.Core\FileSystem::C:\Users\pmedina\Documents\ArcGIS\Projects\Residential_Tree_Planting_Maps\Maps\District 1\7520 Creighton Dr - David Arabian.pdf</t>
  </si>
  <si>
    <t>7520 Creighton Dr - David Arabian.pdf</t>
  </si>
  <si>
    <t xml:space="preserve">File:             C:\Users\pmedina\Documents\ArcGIS\Projects\Residential_Tree_Planting_Maps\Maps\District 1\7520 Creighton Dr - David Arabian.pdf_x000D_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</si>
  <si>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7520 Creighton Dr - David Arabian</t>
  </si>
  <si>
    <t>C:\Users\pmedina\Documents\ArcGIS\Projects\Residential_Tree_Planting_Maps\Maps\District 1\7520 Creighton Dr - David Arabian.pdf</t>
  </si>
  <si>
    <t>Microsoft.PowerShell.Core\FileSystem::C:\Users\pmedina\Documents\ArcGIS\Projects\Residential_Tree_Planting_Maps\Maps\District 1\4718 Muskogee St - Kim Lugo.pdf</t>
  </si>
  <si>
    <t>4718 Muskogee St - Kim Lugo.pdf</t>
  </si>
  <si>
    <t xml:space="preserve">File:             C:\Users\pmedina\Documents\ArcGIS\Projects\Residential_Tree_Planting_Maps\Maps\District 1\4718 Muskogee St - Kim Lugo.pdf_x000D_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</si>
  <si>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4718 Muskogee St - Kim Lugo</t>
  </si>
  <si>
    <t>C:\Users\pmedina\Documents\ArcGIS\Projects\Residential_Tree_Planting_Maps\Maps\District 1\4718 Muskogee St - Kim Lugo.pdf</t>
  </si>
  <si>
    <t>Microsoft.PowerShell.Core\FileSystem::C:\Users\pmedina\Documents\ArcGIS\Projects\Residential_Tree_Planting_Maps\Maps\District 3\7510 Columbia Ave - Magnotta Joseph.pdf</t>
  </si>
  <si>
    <t>Microsoft.PowerShell.Core\FileSystem::C:\Users\pmedina\Documents\ArcGIS\Projects\Residential_Tree_Planting_Maps\Maps\District 3</t>
  </si>
  <si>
    <t>7510 Columbia Ave - Magnotta Joseph.pdf</t>
  </si>
  <si>
    <t xml:space="preserve">File:             C:\Users\pmedina\Documents\ArcGIS\Projects\Residential_Tree_Planting_Maps\Maps\District 3\7510 Columbia Ave - Magnotta Joseph.pdf_x000D_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</si>
  <si>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7510 Columbia Ave - Magnotta Joseph</t>
  </si>
  <si>
    <t>C:\Users\pmedina\Documents\ArcGIS\Projects\Residential_Tree_Planting_Maps\Maps\District 3</t>
  </si>
  <si>
    <t>C:\Users\pmedina\Documents\ArcGIS\Projects\Residential_Tree_Planting_Maps\Maps\District 3\7510 Columbia Ave - Magnotta Joseph.pdf</t>
  </si>
  <si>
    <t>Microsoft.PowerShell.Core\FileSystem::C:\Users\pmedina\Documents\ArcGIS\Projects\Residential_Tree_Planting_Maps\Maps\District 3\7508 Citadel Dr - Henry Yoder.pdf</t>
  </si>
  <si>
    <t>7508 Citadel Dr - Henry Yoder.pdf</t>
  </si>
  <si>
    <t xml:space="preserve">File:             C:\Users\pmedina\Documents\ArcGIS\Projects\Residential_Tree_Planting_Maps\Maps\District 3\7508 Citadel Dr - Henry Yoder.pdf_x000D_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</si>
  <si>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7508 Citadel Dr - Henry Yoder</t>
  </si>
  <si>
    <t>C:\Users\pmedina\Documents\ArcGIS\Projects\Residential_Tree_Planting_Maps\Maps\District 3\7508 Citadel Dr - Henry Yoder.pdf</t>
  </si>
  <si>
    <t>Microsoft.PowerShell.Core\FileSystem::C:\Users\pmedina\Documents\ArcGIS\Projects\Residential_Tree_Planting_Maps\Maps\District 3\6909 Carleton Terrace - Marc M Wilson.pdf</t>
  </si>
  <si>
    <t>6909 Carleton Terrace - Marc M Wilson.pdf</t>
  </si>
  <si>
    <t xml:space="preserve">File:             C:\Users\pmedina\Documents\ArcGIS\Projects\Residential_Tree_Planting_Maps\Maps\District 3\6909 Carleton Terrace - Marc M Wilson.pdf_x000D_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</si>
  <si>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6909 Carleton Terrace - Marc M Wilson</t>
  </si>
  <si>
    <t>C:\Users\pmedina\Documents\ArcGIS\Projects\Residential_Tree_Planting_Maps\Maps\District 3\6909 Carleton Terrace - Marc M Wilson.pdf</t>
  </si>
  <si>
    <t>Microsoft.PowerShell.Core\FileSystem::C:\Users\pmedina\Documents\ArcGIS\Projects\Residential_Tree_Planting_Maps\Maps\District 3\5012 Roanoke Pl - Alec Lynde.pdf</t>
  </si>
  <si>
    <t>5012 Roanoke Pl - Alec Lynde.pdf</t>
  </si>
  <si>
    <t xml:space="preserve">File:             C:\Users\pmedina\Documents\ArcGIS\Projects\Residential_Tree_Planting_Maps\Maps\District 3\5012 Roanoke Pl - Alec Lynde.pdf_x000D_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</si>
  <si>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5012 Roanoke Pl - Alec Lynde</t>
  </si>
  <si>
    <t>C:\Users\pmedina\Documents\ArcGIS\Projects\Residential_Tree_Planting_Maps\Maps\District 3\5012 Roanoke Pl - Alec Lynde.pdf</t>
  </si>
  <si>
    <t>Microsoft.PowerShell.Core\FileSystem::C:\Users\pmedina\Documents\ArcGIS\Projects\Residential_Tree_Planting_Maps\Maps\District 3\4710 College Ave - Kristen Garofali.pdf</t>
  </si>
  <si>
    <t>4710 College Ave - Kristen Garofali.pdf</t>
  </si>
  <si>
    <t xml:space="preserve">File:             C:\Users\pmedina\Documents\ArcGIS\Projects\Residential_Tree_Planting_Maps\Maps\District 3\4710 College Ave - Kristen Garofali.pdf_x000D_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</si>
  <si>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4710 College Ave - Kristen Garofali</t>
  </si>
  <si>
    <t>C:\Users\pmedina\Documents\ArcGIS\Projects\Residential_Tree_Planting_Maps\Maps\District 3\4710 College Ave - Kristen Garofali.pdf</t>
  </si>
  <si>
    <t>Microsoft.PowerShell.Core\FileSystem::C:\Users\pmedina\Documents\ArcGIS\Projects\Residential_Tree_Planting_Maps\Maps\District 1\9708 53rd Ave - Elia Quintana.pdf</t>
  </si>
  <si>
    <t>9708 53rd Ave - Elia Quintana.pdf</t>
  </si>
  <si>
    <t xml:space="preserve">File:             C:\Users\pmedina\Documents\ArcGIS\Projects\Residential_Tree_Planting_Maps\Maps\District 1\9708 53rd Ave - Elia Quintana.pdf_x000D_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</si>
  <si>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9708 53rd Ave - Elia Quintana</t>
  </si>
  <si>
    <t>C:\Users\pmedina\Documents\ArcGIS\Projects\Residential_Tree_Planting_Maps\Maps\District 1\9708 53rd Ave - Elia Quintana.pdf</t>
  </si>
  <si>
    <t>Microsoft.PowerShell.Core\FileSystem::C:\Users\pmedina\Documents\ArcGIS\Projects\Residential_Tree_Planting_Maps\Maps\District 2\9032 49th Pl - Steve Ugbor.pdf</t>
  </si>
  <si>
    <t>9032 49th Pl - Steve Ugbor.pdf</t>
  </si>
  <si>
    <t xml:space="preserve">File:             C:\Users\pmedina\Documents\ArcGIS\Projects\Residential_Tree_Planting_Maps\Maps\District 2\9032 49th Pl - Steve Ugbor.pdf_x000D_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</si>
  <si>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9032 49th Pl - Steve Ugbor</t>
  </si>
  <si>
    <t>C:\Users\pmedina\Documents\ArcGIS\Projects\Residential_Tree_Planting_Maps\Maps\District 2\9032 49th Pl - Steve Ugbor.pdf</t>
  </si>
  <si>
    <t>Microsoft.PowerShell.Core\FileSystem::C:\Users\pmedina\Documents\ArcGIS\Projects\Residential_Tree_Planting_Maps\Maps\District 4\9238 St Andrews Pl - Raymond St Leger.pdf</t>
  </si>
  <si>
    <t>9238 St Andrews Pl - Raymond St Leger.pdf</t>
  </si>
  <si>
    <t xml:space="preserve">File:             C:\Users\pmedina\Documents\ArcGIS\Projects\Residential_Tree_Planting_Maps\Maps\District 4\9238 St Andrews Pl - Raymond St Leger.pdf_x000D_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</si>
  <si>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9238 St Andrews Pl - Raymond St Leger</t>
  </si>
  <si>
    <t>C:\Users\pmedina\Documents\ArcGIS\Projects\Residential_Tree_Planting_Maps\Maps\District 4\9238 St Andrews Pl - Raymond St Leger.pdf</t>
  </si>
  <si>
    <t>Microsoft.PowerShell.Core\FileSystem::C:\Users\pmedina\Documents\ArcGIS\Projects\Residential_Tree_Planting_Maps\Maps\District 1\5815 Bryn Mawr Rd - Clara Irazabal.pdf</t>
  </si>
  <si>
    <t>5815 Bryn Mawr Rd - Clara Irazabal.pdf</t>
  </si>
  <si>
    <t xml:space="preserve">File:             C:\Users\pmedina\Documents\ArcGIS\Projects\Residential_Tree_Planting_Maps\Maps\District 1\5815 Bryn Mawr Rd - Clara Irazabal.pdf_x000D_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</si>
  <si>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5815 Bryn Mawr Rd - Clara Irazabal</t>
  </si>
  <si>
    <t>C:\Users\pmedina\Documents\ArcGIS\Projects\Residential_Tree_Planting_Maps\Maps\District 1\5815 Bryn Mawr Rd - Clara Irazabal.pdf</t>
  </si>
  <si>
    <t>Microsoft.PowerShell.Core\FileSystem::C:\Users\pmedina\Documents\ArcGIS\Projects\Residential_Tree_Planting_Maps\Maps\District 3\7329 Radcliffe Dr - Dwight Onley.pdf</t>
  </si>
  <si>
    <t>7329 Radcliffe Dr - Dwight Onley.pdf</t>
  </si>
  <si>
    <t xml:space="preserve">File:             C:\Users\pmedina\Documents\ArcGIS\Projects\Residential_Tree_Planting_Maps\Maps\District 3\7329 Radcliffe Dr - Dwight Onley.pdf_x000D_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</si>
  <si>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7329 Radcliffe Dr - Dwight Onley</t>
  </si>
  <si>
    <t>C:\Users\pmedina\Documents\ArcGIS\Projects\Residential_Tree_Planting_Maps\Maps\District 3\7329 Radcliffe Dr - Dwight Onley.pdf</t>
  </si>
  <si>
    <t>Microsoft.PowerShell.Core\FileSystem::C:\Users\pmedina\Documents\ArcGIS\Projects\Residential_Tree_Planting_Maps\Maps\District 3\5904 Chestnut Hill Rd - H. Keith Pierce.pdf</t>
  </si>
  <si>
    <t>5904 Chestnut Hill Rd - H. Keith Pierce.pdf</t>
  </si>
  <si>
    <t xml:space="preserve">File:             C:\Users\pmedina\Documents\ArcGIS\Projects\Residential_Tree_Planting_Maps\Maps\District 3\5904 Chestnut Hill Rd - H. Keith Pierce.pdf_x000D_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</si>
  <si>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5904 Chestnut Hill Rd - H. Keith Pierce</t>
  </si>
  <si>
    <t>C:\Users\pmedina\Documents\ArcGIS\Projects\Residential_Tree_Planting_Maps\Maps\District 3\5904 Chestnut Hill Rd - H. Keith Pierce.pdf</t>
  </si>
  <si>
    <t>Microsoft.PowerShell.Core\FileSystem::C:\Users\pmedina\Documents\ArcGIS\Projects\Residential_Tree_Planting_Maps\Maps\District 1\5113 Lackawanna St - David Olchak.pdf</t>
  </si>
  <si>
    <t>5113 Lackawanna St - David Olchak.pdf</t>
  </si>
  <si>
    <t xml:space="preserve">File:             C:\Users\pmedina\Documents\ArcGIS\Projects\Residential_Tree_Planting_Maps\Maps\District 1\5113 Lackawanna St - David Olchak.pdf_x000D_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</si>
  <si>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5113 Lackawanna St - David Olchak</t>
  </si>
  <si>
    <t>C:\Users\pmedina\Documents\ArcGIS\Projects\Residential_Tree_Planting_Maps\Maps\District 1\5113 Lackawanna St - David Olchak.pdf</t>
  </si>
  <si>
    <t>Microsoft.PowerShell.Core\FileSystem::C:\Users\pmedina\Documents\ArcGIS\Projects\Residential_Tree_Planting_Maps\Maps\District 1\4704 Mangum Rd - Thomas Donahue.pdf</t>
  </si>
  <si>
    <t>4704 Mangum Rd - Thomas Donahue.pdf</t>
  </si>
  <si>
    <t xml:space="preserve">File:             C:\Users\pmedina\Documents\ArcGIS\Projects\Residential_Tree_Planting_Maps\Maps\District 1\4704 Mangum Rd - Thomas Donahue.pdf_x000D_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</si>
  <si>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4704 Mangum Rd - Thomas Donahue</t>
  </si>
  <si>
    <t>C:\Users\pmedina\Documents\ArcGIS\Projects\Residential_Tree_Planting_Maps\Maps\District 1\4704 Mangum Rd - Thomas Donahue.pdf</t>
  </si>
  <si>
    <t>Microsoft.PowerShell.Core\FileSystem::C:\Users\pmedina\Documents\ArcGIS\Projects\Residential_Tree_Planting_Maps\Maps\District 1\9605 52nd Ave - Aida Xhepa.pdf</t>
  </si>
  <si>
    <t>9605 52nd Ave - Aida Xhepa.pdf</t>
  </si>
  <si>
    <t xml:space="preserve">File:             C:\Users\pmedina\Documents\ArcGIS\Projects\Residential_Tree_Planting_Maps\Maps\District 1\9605 52nd Ave - Aida Xhepa.pdf_x000D_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</si>
  <si>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9605 52nd Ave - Aida Xhepa</t>
  </si>
  <si>
    <t>C:\Users\pmedina\Documents\ArcGIS\Projects\Residential_Tree_Planting_Maps\Maps\District 1\9605 52nd Ave - Aida Xhepa.pdf</t>
  </si>
  <si>
    <t>Microsoft.PowerShell.Core\FileSystem::C:\Users\pmedina\Documents\ArcGIS\Projects\Residential_Tree_Planting_Maps\Maps\District 4\3433 Duke St - Zari Malsawma.pdf</t>
  </si>
  <si>
    <t>3433 Duke St - Zari Malsawma.pdf</t>
  </si>
  <si>
    <t xml:space="preserve">File:             C:\Users\pmedina\Documents\ArcGIS\Projects\Residential_Tree_Planting_Maps\Maps\District 4\3433 Duke St - Zari Malsawma.pdf_x000D_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</si>
  <si>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3433 Duke St - Zari Malsawma</t>
  </si>
  <si>
    <t>C:\Users\pmedina\Documents\ArcGIS\Projects\Residential_Tree_Planting_Maps\Maps\District 4\3433 Duke St - Zari Malsawma.pdf</t>
  </si>
  <si>
    <t>Microsoft.PowerShell.Core\FileSystem::C:\Users\pmedina\Documents\ArcGIS\Projects\Residential_Tree_Planting_Maps\Maps\District 4\9211 Wofford Lane - Patrick Smith.pdf</t>
  </si>
  <si>
    <t>9211 Wofford Lane - Patrick Smith.pdf</t>
  </si>
  <si>
    <t xml:space="preserve">File:             C:\Users\pmedina\Documents\ArcGIS\Projects\Residential_Tree_Planting_Maps\Maps\District 4\9211 Wofford Lane - Patrick Smith.pdf_x000D_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</si>
  <si>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9211 Wofford Lane - Patrick Smith</t>
  </si>
  <si>
    <t>C:\Users\pmedina\Documents\ArcGIS\Projects\Residential_Tree_Planting_Maps\Maps\District 4\9211 Wofford Lane - Patrick Smith.pdf</t>
  </si>
  <si>
    <t>Microsoft.PowerShell.Core\FileSystem::C:\Users\pmedina\Documents\ArcGIS\Projects\Residential_Tree_Planting_Maps\Maps\District 4\9237 Limestone Pl - James Illingworth.pdf</t>
  </si>
  <si>
    <t>9237 Limestone Pl - James Illingworth.pdf</t>
  </si>
  <si>
    <t xml:space="preserve">File:             C:\Users\pmedina\Documents\ArcGIS\Projects\Residential_Tree_Planting_Maps\Maps\District 4\9237 Limestone Pl - James Illingworth.pdf_x000D_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</si>
  <si>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9237 Limestone Pl - James Illingworth</t>
  </si>
  <si>
    <t>C:\Users\pmedina\Documents\ArcGIS\Projects\Residential_Tree_Planting_Maps\Maps\District 4\9237 Limestone Pl - James Illingworth.pdf</t>
  </si>
  <si>
    <t>Microsoft.PowerShell.Core\FileSystem::C:\Users\pmedina\Documents\ArcGIS\Projects\Residential_Tree_Planting_Maps\Maps\District 1\4906 Laguna rd - Sifredo Zavala.pdf</t>
  </si>
  <si>
    <t>4906 Laguna rd - Sifredo Zavala.pdf</t>
  </si>
  <si>
    <t xml:space="preserve">File:             C:\Users\pmedina\Documents\ArcGIS\Projects\Residential_Tree_Planting_Maps\Maps\District 1\4906 Laguna rd - Sifredo Zavala.pdf_x000D_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</si>
  <si>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4906 Laguna rd - Sifredo Zavala</t>
  </si>
  <si>
    <t>C:\Users\pmedina\Documents\ArcGIS\Projects\Residential_Tree_Planting_Maps\Maps\District 1\4906 Laguna rd - Sifredo Zavala.pdf</t>
  </si>
  <si>
    <t>Microsoft.PowerShell.Core\FileSystem::C:\Users\pmedina\Documents\ArcGIS\Projects\Residential_Tree_Planting_Maps\Maps\District 3\4615 Clemson Rd - Chris ross.pdf</t>
  </si>
  <si>
    <t>4615 Clemson Rd - Chris ross.pdf</t>
  </si>
  <si>
    <t xml:space="preserve">File:             C:\Users\pmedina\Documents\ArcGIS\Projects\Residential_Tree_Planting_Maps\Maps\District 3\4615 Clemson Rd - Chris ross.pdf_x000D_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</si>
  <si>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4615 Clemson Rd - Chris ross</t>
  </si>
  <si>
    <t>C:\Users\pmedina\Documents\ArcGIS\Projects\Residential_Tree_Planting_Maps\Maps\District 3\4615 Clemson Rd - Chris ross.pdf</t>
  </si>
  <si>
    <t>Microsoft.PowerShell.Core\FileSystem::C:\Users\pmedina\Documents\ArcGIS\Projects\Residential_Tree_Planting_Maps\Maps\District 1\9400 49th Ave - Adam Claudy.pdf</t>
  </si>
  <si>
    <t>9400 49th Ave - Adam Claudy.pdf</t>
  </si>
  <si>
    <t xml:space="preserve">File:             C:\Users\pmedina\Documents\ArcGIS\Projects\Residential_Tree_Planting_Maps\Maps\District 1\9400 49th Ave - Adam Claudy.pdf_x000D_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</si>
  <si>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9400 49th Ave - Adam Claudy</t>
  </si>
  <si>
    <t>C:\Users\pmedina\Documents\ArcGIS\Projects\Residential_Tree_Planting_Maps\Maps\District 1\9400 49th Ave - Adam Claudy.pdf</t>
  </si>
  <si>
    <t>Microsoft.PowerShell.Core\FileSystem::C:\Users\pmedina\Documents\ArcGIS\Projects\Residential_Tree_Planting_Maps\Maps\District 3\6900 Wake Forest Dr - Christine Chang.pdf</t>
  </si>
  <si>
    <t>6900 Wake Forest Dr - Christine Chang.pdf</t>
  </si>
  <si>
    <t xml:space="preserve">File:             C:\Users\pmedina\Documents\ArcGIS\Projects\Residential_Tree_Planting_Maps\Maps\District 3\6900 Wake Forest Dr - Christine Chang.pdf_x000D_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</si>
  <si>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6900 Wake Forest Dr - Christine Chang</t>
  </si>
  <si>
    <t>C:\Users\pmedina\Documents\ArcGIS\Projects\Residential_Tree_Planting_Maps\Maps\District 3\6900 Wake Forest Dr - Christine Chang.pdf</t>
  </si>
  <si>
    <t>Microsoft.PowerShell.Core\FileSystem::C:\Users\pmedina\Documents\ArcGIS\Projects\Residential_Tree_Planting_Maps\Maps\District 1\9712 53rd Ave - Kimsrong Pen.pdf</t>
  </si>
  <si>
    <t>9712 53rd Ave - Kimsrong Pen.pdf</t>
  </si>
  <si>
    <t xml:space="preserve">File:             C:\Users\pmedina\Documents\ArcGIS\Projects\Residential_Tree_Planting_Maps\Maps\District 1\9712 53rd Ave - Kimsrong Pen.pdf_x000D_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</si>
  <si>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9712 53rd Ave - Kimsrong Pen</t>
  </si>
  <si>
    <t>C:\Users\pmedina\Documents\ArcGIS\Projects\Residential_Tree_Planting_Maps\Maps\District 1\9712 53rd Ave - Kimsrong Pen.pdf</t>
  </si>
  <si>
    <t>Microsoft.PowerShell.Core\FileSystem::C:\Users\pmedina\Documents\ArcGIS\Projects\Residential_Tree_Planting_Maps\Maps\District 3\4614 Amherst Rd - Janice Berniche.pdf</t>
  </si>
  <si>
    <t>4614 Amherst Rd - Janice Berniche.pdf</t>
  </si>
  <si>
    <t xml:space="preserve">File:             C:\Users\pmedina\Documents\ArcGIS\Projects\Residential_Tree_Planting_Maps\Maps\District 3\4614 Amherst Rd - Janice Berniche.pdf_x000D_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</si>
  <si>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4614 Amherst Rd - Janice Berniche</t>
  </si>
  <si>
    <t>C:\Users\pmedina\Documents\ArcGIS\Projects\Residential_Tree_Planting_Maps\Maps\District 3\4614 Amherst Rd - Janice Berniche.pdf</t>
  </si>
  <si>
    <t>Microsoft.PowerShell.Core\FileSystem::C:\Users\pmedina\Documents\ArcGIS\Projects\Residential_Tree_Planting_Maps\Maps\District 1\9724 53rd Avenue - Sharon Salmon.pdf</t>
  </si>
  <si>
    <t>9724 53rd Avenue - Sharon Salmon.pdf</t>
  </si>
  <si>
    <t xml:space="preserve">File:             C:\Users\pmedina\Documents\ArcGIS\Projects\Residential_Tree_Planting_Maps\Maps\District 1\9724 53rd Avenue - Sharon Salmon.pdf_x000D_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</si>
  <si>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9724 53rd Avenue - Sharon Salmon</t>
  </si>
  <si>
    <t>C:\Users\pmedina\Documents\ArcGIS\Projects\Residential_Tree_Planting_Maps\Maps\District 1\9724 53rd Avenue - Sharon Salmon.pdf</t>
  </si>
  <si>
    <t>Microsoft.PowerShell.Core\FileSystem::C:\Users\pmedina\Documents\ArcGIS\Projects\Residential_Tree_Planting_Maps\Maps\District 1\5121 Kenesaw St - kristin Showalter.pdf</t>
  </si>
  <si>
    <t>5121 Kenesaw St - kristin Showalter.pdf</t>
  </si>
  <si>
    <t xml:space="preserve">File:             C:\Users\pmedina\Documents\ArcGIS\Projects\Residential_Tree_Planting_Maps\Maps\District 1\5121 Kenesaw St - kristin Showalter.pdf_x000D_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</si>
  <si>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5121 Kenesaw St - kristin Showalter</t>
  </si>
  <si>
    <t>C:\Users\pmedina\Documents\ArcGIS\Projects\Residential_Tree_Planting_Maps\Maps\District 1\5121 Kenesaw St - kristin Showalter.pdf</t>
  </si>
  <si>
    <t>Microsoft.PowerShell.Core\FileSystem::C:\Users\pmedina\Documents\ArcGIS\Projects\Residential_Tree_Planting_Maps\Maps\District 1\4802 Iroquois St - Lindsay Dupertuis.pdf</t>
  </si>
  <si>
    <t>4802 Iroquois St - Lindsay Dupertuis.pdf</t>
  </si>
  <si>
    <t xml:space="preserve">File:             C:\Users\pmedina\Documents\ArcGIS\Projects\Residential_Tree_Planting_Maps\Maps\District 1\4802 Iroquois St - Lindsay Dupertuis.pdf_x000D_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</si>
  <si>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4802 Iroquois St - Lindsay Dupertuis</t>
  </si>
  <si>
    <t>C:\Users\pmedina\Documents\ArcGIS\Projects\Residential_Tree_Planting_Maps\Maps\District 1\4802 Iroquois St - Lindsay Dupertuis.pdf</t>
  </si>
  <si>
    <t>Microsoft.PowerShell.Core\FileSystem::C:\Users\pmedina\Documents\ArcGIS\Projects\Residential_Tree_Planting_Maps\Maps\District 3\4609 Guilford Rd - Eric Maring.pdf</t>
  </si>
  <si>
    <t>4609 Guilford Rd - Eric Maring.pdf</t>
  </si>
  <si>
    <t xml:space="preserve">File:             C:\Users\pmedina\Documents\ArcGIS\Projects\Residential_Tree_Planting_Maps\Maps\District 3\4609 Guilford Rd - Eric Maring.pdf_x000D_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</si>
  <si>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4609 Guilford Rd - Eric Maring</t>
  </si>
  <si>
    <t>C:\Users\pmedina\Documents\ArcGIS\Projects\Residential_Tree_Planting_Maps\Maps\District 3\4609 Guilford Rd - Eric Maring.pdf</t>
  </si>
  <si>
    <t>Microsoft.PowerShell.Core\FileSystem::C:\Users\pmedina\Documents\ArcGIS\Projects\Residential_Tree_Planting_Maps\Maps\District 1\9800 47th Ave - Cherita Moran.pdf</t>
  </si>
  <si>
    <t>9800 47th Ave - Cherita Moran.pdf</t>
  </si>
  <si>
    <t xml:space="preserve">File:             C:\Users\pmedina\Documents\ArcGIS\Projects\Residential_Tree_Planting_Maps\Maps\District 1\9800 47th Ave - Cherita Moran.pdf_x000D_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</si>
  <si>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9800 47th Ave - Cherita Moran</t>
  </si>
  <si>
    <t>C:\Users\pmedina\Documents\ArcGIS\Projects\Residential_Tree_Planting_Maps\Maps\District 1\9800 47th Ave - Cherita Moran.pdf</t>
  </si>
  <si>
    <t>Microsoft.PowerShell.Core\FileSystem::C:\Users\pmedina\Documents\ArcGIS\Projects\Residential_Tree_Planting_Maps\Maps\District 2\9100 51st Ave - Lyuba Varticovski.pdf</t>
  </si>
  <si>
    <t>9100 51st Ave - Lyuba Varticovski.pdf</t>
  </si>
  <si>
    <t xml:space="preserve">File:             C:\Users\pmedina\Documents\ArcGIS\Projects\Residential_Tree_Planting_Maps\Maps\District 2\9100 51st Ave - Lyuba Varticovski.pdf_x000D_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</si>
  <si>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9100 51st Ave - Lyuba Varticovski</t>
  </si>
  <si>
    <t>C:\Users\pmedina\Documents\ArcGIS\Projects\Residential_Tree_Planting_Maps\Maps\District 2\9100 51st Ave - Lyuba Varticovski.pdf</t>
  </si>
  <si>
    <t>Microsoft.PowerShell.Core\FileSystem::C:\Users\pmedina\Documents\ArcGIS\Projects\Residential_Tree_Planting_Maps\Maps\District 1\4902 Lackawanna St - Terra Virsilas.pdf</t>
  </si>
  <si>
    <t>4902 Lackawanna St - Terra Virsilas.pdf</t>
  </si>
  <si>
    <t xml:space="preserve">File:             C:\Users\pmedina\Documents\ArcGIS\Projects\Residential_Tree_Planting_Maps\Maps\District 1\4902 Lackawanna St - Terra Virsilas.pdf_x000D_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</si>
  <si>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4902 Lackawanna St - Terra Virsilas</t>
  </si>
  <si>
    <t>C:\Users\pmedina\Documents\ArcGIS\Projects\Residential_Tree_Planting_Maps\Maps\District 1\4902 Lackawanna St - Terra Virsilas.pdf</t>
  </si>
  <si>
    <t>Microsoft.PowerShell.Core\FileSystem::C:\Users\pmedina\Documents\ArcGIS\Projects\Residential_Tree_Planting_Maps\Maps\District 2\5018 Roanoke Place - Jacob Hamburger.pdf</t>
  </si>
  <si>
    <t>5018 Roanoke Place - Jacob Hamburger.pdf</t>
  </si>
  <si>
    <t xml:space="preserve">File:             C:\Users\pmedina\Documents\ArcGIS\Projects\Residential_Tree_Planting_Maps\Maps\District 2\5018 Roanoke Place - Jacob Hamburger.pdf_x000D_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</si>
  <si>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5018 Roanoke Place - Jacob Hamburger</t>
  </si>
  <si>
    <t>C:\Users\pmedina\Documents\ArcGIS\Projects\Residential_Tree_Planting_Maps\Maps\District 2\5018 Roanoke Place - Jacob Hamburger.pdf</t>
  </si>
  <si>
    <t>Microsoft.PowerShell.Core\FileSystem::C:\Users\pmedina\Documents\ArcGIS\Projects\Residential_Tree_Planting_Maps\Maps\District 1\5001 Indian Ln - William Clark.pdf</t>
  </si>
  <si>
    <t>5001 Indian Ln - William Clark.pdf</t>
  </si>
  <si>
    <t xml:space="preserve">File:             C:\Users\pmedina\Documents\ArcGIS\Projects\Residential_Tree_Planting_Maps\Maps\District 1\5001 Indian Ln - William Clark.pdf_x000D_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</si>
  <si>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5001 Indian Ln - William Clark</t>
  </si>
  <si>
    <t>C:\Users\pmedina\Documents\ArcGIS\Projects\Residential_Tree_Planting_Maps\Maps\District 1\5001 Indian Ln - William Clark.pdf</t>
  </si>
  <si>
    <t>Microsoft.PowerShell.Core\FileSystem::C:\Users\pmedina\Documents\ArcGIS\Projects\Residential_Tree_Planting_Maps\Maps\District 3\6815 Dartmouth Avenue - Sean Cooney.pdf</t>
  </si>
  <si>
    <t>6815 Dartmouth Avenue - Sean Cooney.pdf</t>
  </si>
  <si>
    <t xml:space="preserve">File:             C:\Users\pmedina\Documents\ArcGIS\Projects\Residential_Tree_Planting_Maps\Maps\District 3\6815 Dartmouth Avenue - Sean Cooney.pdf_x000D_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</si>
  <si>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6815 Dartmouth Avenue - Sean Cooney</t>
  </si>
  <si>
    <t>C:\Users\pmedina\Documents\ArcGIS\Projects\Residential_Tree_Planting_Maps\Maps\District 3\6815 Dartmouth Avenue - Sean Cooney.pdf</t>
  </si>
  <si>
    <t>Microsoft.PowerShell.Core\FileSystem::C:\Users\pmedina\Documents\ArcGIS\Projects\Residential_Tree_Planting_Maps\Maps\District 3\4613 Amherst Rd - Dorothy Peprah.pdf</t>
  </si>
  <si>
    <t>4613 Amherst Rd - Dorothy Peprah.pdf</t>
  </si>
  <si>
    <t xml:space="preserve">File:             C:\Users\pmedina\Documents\ArcGIS\Projects\Residential_Tree_Planting_Maps\Maps\District 3\4613 Amherst Rd - Dorothy Peprah.pdf_x000D_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</si>
  <si>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4613 Amherst Rd - Dorothy Peprah</t>
  </si>
  <si>
    <t>C:\Users\pmedina\Documents\ArcGIS\Projects\Residential_Tree_Planting_Maps\Maps\District 3\4613 Amherst Rd - Dorothy Peprah.pdf</t>
  </si>
  <si>
    <t>Microsoft.PowerShell.Core\FileSystem::C:\Users\pmedina\Documents\ArcGIS\Projects\Residential_Tree_Planting_Maps\Maps\District 1\5117 Iroquois Street - Mark Altobelli.pdf</t>
  </si>
  <si>
    <t>5117 Iroquois Street - Mark Altobelli.pdf</t>
  </si>
  <si>
    <t xml:space="preserve">File:             C:\Users\pmedina\Documents\ArcGIS\Projects\Residential_Tree_Planting_Maps\Maps\District 1\5117 Iroquois Street - Mark Altobelli.pdf_x000D_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</si>
  <si>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5117 Iroquois Street - Mark Altobelli</t>
  </si>
  <si>
    <t>C:\Users\pmedina\Documents\ArcGIS\Projects\Residential_Tree_Planting_Maps\Maps\District 1\5117 Iroquois Street - Mark Altobelli.pdf</t>
  </si>
  <si>
    <t>Microsoft.PowerShell.Core\FileSystem::C:\Users\pmedina\Documents\ArcGIS\Projects\Residential_Tree_Planting_Maps\Maps\District 1\9727 53rd Ave - David Markallo.pdf</t>
  </si>
  <si>
    <t>9727 53rd Ave - David Markallo.pdf</t>
  </si>
  <si>
    <t xml:space="preserve">File:             C:\Users\pmedina\Documents\ArcGIS\Projects\Residential_Tree_Planting_Maps\Maps\District 1\9727 53rd Ave - David Markallo.pdf_x000D_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</si>
  <si>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9727 53rd Ave - David Markallo</t>
  </si>
  <si>
    <t>C:\Users\pmedina\Documents\ArcGIS\Projects\Residential_Tree_Planting_Maps\Maps\District 1\9727 53rd Ave - David Markallo.pdf</t>
  </si>
  <si>
    <t>Microsoft.PowerShell.Core\FileSystem::C:\Users\pmedina\Documents\ArcGIS\Projects\Residential_Tree_Planting_Maps\Maps\District 1\5105 Edgewood Rd - Syed Hassan.pdf</t>
  </si>
  <si>
    <t>5105 Edgewood Rd - Syed Hassan.pdf</t>
  </si>
  <si>
    <t xml:space="preserve">File:             C:\Users\pmedina\Documents\ArcGIS\Projects\Residential_Tree_Planting_Maps\Maps\District 1\5105 Edgewood Rd - Syed Hassan.pdf_x000D_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</si>
  <si>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5105 Edgewood Rd - Syed Hassan</t>
  </si>
  <si>
    <t>C:\Users\pmedina\Documents\ArcGIS\Projects\Residential_Tree_Planting_Maps\Maps\District 1\5105 Edgewood Rd - Syed Hassan.pdf</t>
  </si>
  <si>
    <t>Microsoft.PowerShell.Core\FileSystem::C:\Users\pmedina\Documents\ArcGIS\Projects\Residential_Tree_Planting_Maps\Maps\District 4\8717 36th Ave - Thresa Keeler.pdf</t>
  </si>
  <si>
    <t>8717 36th Ave - Thresa Keeler.pdf</t>
  </si>
  <si>
    <t xml:space="preserve">File:             C:\Users\pmedina\Documents\ArcGIS\Projects\Residential_Tree_Planting_Maps\Maps\District 4\8717 36th Ave - Thresa Keeler.pdf_x000D_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</si>
  <si>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8717 36th Ave - Thresa Keeler</t>
  </si>
  <si>
    <t>C:\Users\pmedina\Documents\ArcGIS\Projects\Residential_Tree_Planting_Maps\Maps\District 4\8717 36th Ave - Thresa Keeler.pdf</t>
  </si>
  <si>
    <t>4809 Indian Ln</t>
  </si>
  <si>
    <t>Microsoft.PowerShell.Core\FileSystem::C:\Users\pmedina\Documents\ArcGIS\Projects\Residential_Tree_Planting_Maps\Maps\District 1\4809 Indian Ln - Joyce Lewis.pdf</t>
  </si>
  <si>
    <t>4809 Indian Ln - Joyce Lewis.pdf</t>
  </si>
  <si>
    <t xml:space="preserve">File:             C:\Users\pmedina\Documents\ArcGIS\Projects\Residential_Tree_Planting_Maps\Maps\District 1\4809 Indian Ln - Joyce Lewis.pdf_x000D_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</si>
  <si>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4809 Indian Ln - Joyce Lewis</t>
  </si>
  <si>
    <t>C:\Users\pmedina\Documents\ArcGIS\Projects\Residential_Tree_Planting_Maps\Maps\District 1\4809 Indian Ln - Joyce Lewis.pdf</t>
  </si>
  <si>
    <t>Wellington Uzamere</t>
  </si>
  <si>
    <t>ozolua@icloud.com</t>
  </si>
  <si>
    <t>7307 Baylor Ave</t>
  </si>
  <si>
    <t>301-356-0282</t>
  </si>
  <si>
    <t>202-445-4361</t>
  </si>
  <si>
    <t>608-556-9381</t>
  </si>
  <si>
    <t>240-367-6069</t>
  </si>
  <si>
    <t>831-233-4744</t>
  </si>
  <si>
    <t>973-462-9755</t>
  </si>
  <si>
    <t>917-539-9828</t>
  </si>
  <si>
    <t>240-380-5733</t>
  </si>
  <si>
    <t>585-794-9860</t>
  </si>
  <si>
    <t>240-643-6648</t>
  </si>
  <si>
    <t>202-425-2444</t>
  </si>
  <si>
    <t>301-675-6905</t>
  </si>
  <si>
    <t>240-601-9571</t>
  </si>
  <si>
    <t>202-590-8994</t>
  </si>
  <si>
    <t>301-395-0486</t>
  </si>
  <si>
    <t>301-219-5790</t>
  </si>
  <si>
    <t>202-316-8119</t>
  </si>
  <si>
    <t>615-390-9660</t>
  </si>
  <si>
    <t>831-430-6133</t>
  </si>
  <si>
    <t>301-452-6220</t>
  </si>
  <si>
    <t>301-775-6519</t>
  </si>
  <si>
    <t>301-455-6134</t>
  </si>
  <si>
    <t>302-824-5989</t>
  </si>
  <si>
    <t>240-300-3187</t>
  </si>
  <si>
    <t>248-953-1544</t>
  </si>
  <si>
    <t>734-649-9987</t>
  </si>
  <si>
    <t>610-737-1124</t>
  </si>
  <si>
    <t>703-635-4396</t>
  </si>
  <si>
    <t>202-446-3832</t>
  </si>
  <si>
    <t>443-630-0054</t>
  </si>
  <si>
    <t>240-350-1084</t>
  </si>
  <si>
    <t>301-646-3537</t>
  </si>
  <si>
    <t>240-030-5016</t>
  </si>
  <si>
    <t>301-935-5041</t>
  </si>
  <si>
    <t>703-677-7404</t>
  </si>
  <si>
    <t>301-254-0239</t>
  </si>
  <si>
    <t>301-537-3311</t>
  </si>
  <si>
    <t>301-520-5720</t>
  </si>
  <si>
    <t>240-644-4438</t>
  </si>
  <si>
    <t>301-518-2052</t>
  </si>
  <si>
    <t>301-906-1005</t>
  </si>
  <si>
    <t>410-739-1112</t>
  </si>
  <si>
    <t>347-261-3821</t>
  </si>
  <si>
    <t>301-728-9983</t>
  </si>
  <si>
    <t>Emily Shohfi</t>
  </si>
  <si>
    <t>emilyshohfi@gmail.com</t>
  </si>
  <si>
    <t>8700 49th Ave</t>
  </si>
  <si>
    <t>Holly</t>
  </si>
  <si>
    <t>Stephanie Stullich</t>
  </si>
  <si>
    <t>stullich@earthlink.net</t>
  </si>
  <si>
    <t>7400 Dartmouth Ave</t>
  </si>
  <si>
    <t>301-526-6660</t>
  </si>
  <si>
    <t>202-246-3979</t>
  </si>
  <si>
    <t>610-306-4219</t>
  </si>
  <si>
    <t>301-742-4442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</si>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</sst>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[$-F800]dddd\,\ mmmm\ dd\,\ yyyy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u/>
      <sz val="9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0" xfId="0" applyNumberFormat="1"/>
    <xf numFmtId="0" fontId="4" fillId="0" borderId="0" xfId="1"/>
    <xf numFmtId="165" fontId="0" fillId="0" borderId="0" xfId="0" applyNumberFormat="1"/>
    <xf numFmtId="14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0" fontId="3" fillId="0" borderId="2" xfId="0" applyFont="1" applyBorder="1" applyAlignment="1">
      <alignment vertical="center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top" wrapText="1"/>
    </xf>
    <xf numFmtId="164" fontId="2" fillId="0" borderId="4" xfId="0" applyNumberFormat="1" applyFont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 wrapText="1"/>
    </xf>
    <xf numFmtId="14" fontId="1" fillId="0" borderId="4" xfId="0" applyNumberFormat="1" applyFont="1" applyBorder="1" applyAlignment="1">
      <alignment horizontal="left" vertical="top" wrapText="1"/>
    </xf>
    <xf numFmtId="165" fontId="1" fillId="0" borderId="4" xfId="0" applyNumberFormat="1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4" fillId="0" borderId="7" xfId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14" fontId="3" fillId="0" borderId="7" xfId="0" applyNumberFormat="1" applyFont="1" applyBorder="1" applyAlignment="1">
      <alignment vertical="center" wrapText="1"/>
    </xf>
    <xf numFmtId="0" fontId="0" fillId="0" borderId="8" xfId="0" applyBorder="1"/>
    <xf numFmtId="14" fontId="3" fillId="0" borderId="1" xfId="0" applyNumberFormat="1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6" fillId="0" borderId="7" xfId="1" applyFont="1" applyBorder="1" applyAlignment="1">
      <alignment horizontal="center" vertical="center"/>
    </xf>
  </cellXfs>
  <cellStyles count="2">
    <cellStyle name="Hyperlink" xfId="1" builtinId="8" customBuiltin="1"/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6" tint="-0.499984740745262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rgb="FFF5FEA0"/>
        </patternFill>
      </fill>
    </dxf>
    <dxf>
      <font>
        <color theme="1"/>
      </font>
      <fill>
        <patternFill>
          <bgColor theme="2" tint="-9.9948118533890809E-2"/>
        </patternFill>
      </fill>
    </dxf>
    <dxf>
      <numFmt numFmtId="27" formatCode="m/d/yyyy\ h:mm"/>
    </dxf>
    <dxf>
      <alignment horizontal="general" vertical="bottom" textRotation="0" wrapText="0" indent="0" justifyLastLine="0" shrinkToFit="0" readingOrder="0"/>
    </dxf>
    <dxf>
      <numFmt numFmtId="27" formatCode="m/d/yyyy\ h:mm"/>
      <alignment horizontal="general" vertical="bottom" textRotation="0" wrapText="0" indent="0" justifyLastLine="0" shrinkToFit="0" readingOrder="0"/>
    </dxf>
    <dxf>
      <numFmt numFmtId="27" formatCode="m/d/yyyy\ h:mm"/>
      <alignment horizontal="general" vertical="bottom" textRotation="0" wrapText="0" indent="0" justifyLastLine="0" shrinkToFit="0" readingOrder="0"/>
    </dxf>
    <dxf>
      <numFmt numFmtId="27" formatCode="m/d/yyyy\ h:mm"/>
      <alignment horizontal="general" vertical="bottom" textRotation="0" wrapText="0" indent="0" justifyLastLine="0" shrinkToFit="0" readingOrder="0"/>
    </dxf>
    <dxf>
      <numFmt numFmtId="27" formatCode="m/d/yyyy\ h:mm"/>
      <alignment horizontal="general" vertical="bottom" textRotation="0" wrapText="0" indent="0" justifyLastLine="0" shrinkToFit="0" readingOrder="0"/>
    </dxf>
    <dxf>
      <numFmt numFmtId="27" formatCode="m/d/yyyy\ h:mm"/>
      <alignment horizontal="general" vertical="bottom" textRotation="0" wrapText="0" indent="0" justifyLastLine="0" shrinkToFit="0" readingOrder="0"/>
    </dxf>
    <dxf>
      <numFmt numFmtId="27" formatCode="m/d/yyyy\ h:mm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5FE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23/09/relationships/Python" Target="pyth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E26C4FE-803A-4D0D-AD17-9A8152A95EDA}" name="Table10" displayName="Table10" ref="A1:H60" totalsRowShown="0">
  <autoFilter ref="A1:H60" xr:uid="{7E26C4FE-803A-4D0D-AD17-9A8152A95EDA}"/>
  <tableColumns count="8">
    <tableColumn id="1" xr3:uid="{184A32B1-C49F-48B4-9349-4BC42DB2194F}" name="First and Last Name:"/>
    <tableColumn id="2" xr3:uid="{13E365B7-D254-4A12-91B7-A00896A41C90}" name="Email Address:"/>
    <tableColumn id="3" xr3:uid="{FEABE689-AD64-496C-8F1F-A0679349ACA9}" name="Phone Number:"/>
    <tableColumn id="4" xr3:uid="{9002049D-E1C9-4ABB-A47C-3BB495D2BD75}" name="District"/>
    <tableColumn id="5" xr3:uid="{CB90C922-0C8F-4D57-80DD-2B2BBBB26157}" name="Address"/>
    <tableColumn id="6" xr3:uid="{B681F585-CC8B-4CD5-AF26-562DF2B63DA4}" name="Species 1"/>
    <tableColumn id="7" xr3:uid="{975C3406-9328-4D10-A2E5-F92CC33F646E}" name="Species 2"/>
    <tableColumn id="8" xr3:uid="{AEE9CC3D-EF06-4BB5-AE6D-7B8054FB3647}" name="Tree quantit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54A5A1-E983-4CD8-AC93-5236C1E88C99}" name="Fall_Participants" displayName="Fall_Participants" ref="A1:U70" totalsRowShown="0" headerRowBorderDxfId="67" tableBorderDxfId="66" totalsRowBorderDxfId="65">
  <autoFilter ref="A1:U70" xr:uid="{A054A5A1-E983-4CD8-AC93-5236C1E88C99}"/>
  <tableColumns count="21">
    <tableColumn id="1" xr3:uid="{76597538-F21B-4B78-A0C5-30564DF141ED}" name="op" dataDxfId="64">
      <calculatedColumnFormula>IF(Fall_Participants[[#This Row],[First and Last Name:]]&lt;&gt;"",ROW(B2)-1,"")</calculatedColumnFormula>
    </tableColumn>
    <tableColumn id="2" xr3:uid="{F721CDDC-41F7-43C0-9E0A-9037342EC315}" name="City Dist" dataDxfId="63"/>
    <tableColumn id="3" xr3:uid="{B4DDC141-2C03-49E8-B22E-21992173E83D}" name="First and Last Name:" dataDxfId="62"/>
    <tableColumn id="4" xr3:uid="{32A82B12-496C-43CD-AE57-50673FA5C63A}" name="Email Address:" dataDxfId="61" dataCellStyle="Hyperlink"/>
    <tableColumn id="5" xr3:uid="{D3994953-6082-49D9-8C97-2ABC3BC5264B}" name="Phone Number:" dataDxfId="60"/>
    <tableColumn id="6" xr3:uid="{833184D0-73D2-4FA8-A08B-5B4E3EFFE8EC}" name="Phone Number:2" dataDxfId="59">
      <calculatedColumnFormula>_xlfn.CONCAT(LEFT(E2,3),"-",MID(E2,4,3),"-",RIGHT(E2,4))</calculatedColumnFormula>
    </tableColumn>
    <tableColumn id="7" xr3:uid="{7E7A8203-7C43-45C1-B84A-E7A05556DE1F}" name="Address of the Tree" dataDxfId="58"/>
    <tableColumn id="8" xr3:uid="{8217B5DD-922B-4241-A510-C124F7D3BD8C}" name="Adress_ArcGIS" dataDxfId="57">
      <calculatedColumnFormula>_xlfn.CONCAT(G2,","," College Park MD")</calculatedColumnFormula>
    </tableColumn>
    <tableColumn id="9" xr3:uid="{2C2DABB6-1804-4564-80CC-0CE47ED298A3}" name="Species 1" dataDxfId="56"/>
    <tableColumn id="10" xr3:uid="{9C2FA330-FF36-4601-B8A5-3BB87B902700}" name="Species 2" dataDxfId="55"/>
    <tableColumn id="19" xr3:uid="{CCC787D5-4DA3-4CED-B447-30A37EA2630F}" name="Release permit" dataDxfId="54"/>
    <tableColumn id="11" xr3:uid="{5C6DDE2C-42AC-41DA-9641-B6288D72E69F}" name="Preferred method contact" dataDxfId="53"/>
    <tableColumn id="12" xr3:uid="{60ED86C1-B555-400C-A95D-79CCF12956EA}" name="Contacted" dataDxfId="52"/>
    <tableColumn id="13" xr3:uid="{A60C48CB-3F3D-4380-B16E-D4BA010CD535}" name="Notes" dataDxfId="51"/>
    <tableColumn id="14" xr3:uid="{3CFEF51E-9449-43AA-980A-FE028AC1AFAA}" name="Meeting date" dataDxfId="50"/>
    <tableColumn id="15" xr3:uid="{AFBD601C-ED11-48A7-BD17-FBBD06AB7929}" name="Date as number" dataDxfId="49">
      <calculatedColumnFormula>_xlfn.NUMBERVALUE(O2)</calculatedColumnFormula>
    </tableColumn>
    <tableColumn id="16" xr3:uid="{1D6D3245-C43F-41AE-8719-3D324C87F140}" name="Meeting time" dataDxfId="48"/>
    <tableColumn id="18" xr3:uid="{D69E27FF-91E1-4963-8007-315F8BA4D5D0}" name="Tree quantity" dataDxfId="47">
      <calculatedColumnFormula>IF(OR(Fall_Participants[[#This Row],[Species 1]]="",Fall_Participants[[#This Row],[Species 1]]="-"),0,1)+IF(OR(Fall_Participants[[#This Row],[Species 2]]="",Fall_Participants[[#This Row],[Species 2]]="-"),0,1)</calculatedColumnFormula>
    </tableColumn>
    <tableColumn id="20" xr3:uid="{B19162A8-C839-4833-8D4E-A53C3153DFDF}" name="District" dataDxfId="46">
      <calculatedColumnFormula>_xlfn.CONCAT("Disctrict ",Fall_Participants[[#This Row],[City Dist]])</calculatedColumnFormula>
    </tableColumn>
    <tableColumn id="17" xr3:uid="{C52EDAD5-4770-45A8-B29D-2E29F34D136C}" name="Confirmed?" dataDxfId="45">
      <calculatedColumnFormula>IF(Fall_Participants[[#This Row],[Tree quantity]]=0,"Cancelled",IF(Fall_Participants[[#This Row],[Tree quantity]]&gt;0,"Confirmed","Not scheduled"))</calculatedColumnFormula>
    </tableColumn>
    <tableColumn id="21" xr3:uid="{09A07177-D68A-47E3-9EB0-F7C2BABD10C4}" name="File_name" dataDxfId="44">
      <calculatedColumnFormula>_xlfn.CONCAT(Fall_Participants[[#This Row],[Address of the Tree]], " - ",Fall_Participants[[#This Row],[First and Last Name:]])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F2B8C8-6B00-4489-AA32-D29BE1D4EB48}" name="Tree_inventory" displayName="Tree_inventory" ref="A1:E23" totalsRowCount="1">
  <autoFilter ref="A1:E22" xr:uid="{72F2B8C8-6B00-4489-AA32-D29BE1D4EB48}"/>
  <sortState xmlns:xlrd2="http://schemas.microsoft.com/office/spreadsheetml/2017/richdata2" ref="A2:E22">
    <sortCondition ref="E1:E22"/>
  </sortState>
  <tableColumns count="5">
    <tableColumn id="1" xr3:uid="{CEF09698-8ED8-46D6-AF5F-C5C80D92A8B6}" name="Species"/>
    <tableColumn id="3" xr3:uid="{BE255665-B567-4841-AC93-E582408125FD}" name="Tree Size"/>
    <tableColumn id="2" xr3:uid="{E593B940-2BB7-4638-9C3E-BA7CB7542AEA}" name="Quantity Provided" totalsRowFunction="custom">
      <totalsRowFormula>SUM(Tree_inventory[Quantity Provided])</totalsRowFormula>
    </tableColumn>
    <tableColumn id="4" xr3:uid="{24A03D20-E4D1-40E7-BBBF-6B4102FB6068}" name="Assigned" totalsRowFunction="sum" dataDxfId="43" totalsRowDxfId="42">
      <calculatedColumnFormula>SUM(COUNTIF(Fall_2025!$I$2:$I$70,Tree_inventory[[#This Row],[Species]]),COUNTIF(Fall_2025!$J$2:$J$70,Tree_inventory[[#This Row],[Species]]))</calculatedColumnFormula>
    </tableColumn>
    <tableColumn id="5" xr3:uid="{9C8A245D-EFED-49E3-B524-0274A0D0141F}" name="Available" totalsRowFunction="sum" dataDxfId="41" totalsRowDxfId="40">
      <calculatedColumnFormula>Tree_inventory[[#This Row],[Quantity Provided]]-Tree_inventory[[#This Row],[Assigned]]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CF7F99-3D83-470B-A814-1D55898CB940}" name="Table4" displayName="Table4" ref="A1:Z56" totalsRowShown="0" headerRowDxfId="39" dataDxfId="38">
  <autoFilter ref="A1:Z56" xr:uid="{D2CF7F99-3D83-470B-A814-1D55898CB940}"/>
  <tableColumns count="26">
    <tableColumn id="1" xr3:uid="{871F763A-0B59-4A0B-B005-CD0F8AD33C5F}" name="PSPath" dataDxfId="37"/>
    <tableColumn id="2" xr3:uid="{C9A746B2-B36E-4BCF-988C-764FF8967AD5}" name="PSParentPath" dataDxfId="36"/>
    <tableColumn id="3" xr3:uid="{4FF02867-1DB3-4D4F-8A73-ECF77A68B68D}" name="PSChildName" dataDxfId="35"/>
    <tableColumn id="4" xr3:uid="{71FA3A3E-5641-4BCF-AAA6-92ECE0C888FF}" name="PSDrive" dataDxfId="34"/>
    <tableColumn id="5" xr3:uid="{586083B7-E39C-4F9D-91AF-02BF39CC09B1}" name="PSProvider" dataDxfId="33"/>
    <tableColumn id="6" xr3:uid="{AFF3B597-B175-4086-97DF-E6B309D07052}" name="PSIsContainer" dataDxfId="32"/>
    <tableColumn id="7" xr3:uid="{536ACD99-AB42-4D7B-B277-821644D304D4}" name="Mode" dataDxfId="31"/>
    <tableColumn id="8" xr3:uid="{34C2707B-518A-4F96-8C6F-B9006671D533}" name="VersionInfo" dataDxfId="30"/>
    <tableColumn id="9" xr3:uid="{0030969C-4961-4034-989C-0C85BDAC2095}" name="BaseName" dataDxfId="29"/>
    <tableColumn id="10" xr3:uid="{F1FBCA6F-C01A-430E-A6F2-6F47A46E4054}" name="Target" dataDxfId="28"/>
    <tableColumn id="11" xr3:uid="{ED149887-68A9-44FE-B9E4-42217F374646}" name="LinkType" dataDxfId="27"/>
    <tableColumn id="12" xr3:uid="{95F70FD3-4264-403E-A6A8-DAC8C34EE2CE}" name="Name" dataDxfId="26"/>
    <tableColumn id="13" xr3:uid="{6B6238A7-64DE-4684-B845-052DCA0A2AF0}" name="Length" dataDxfId="25"/>
    <tableColumn id="14" xr3:uid="{B388D54E-2DAE-4570-BD92-B25929DF5958}" name="DirectoryName" dataDxfId="24"/>
    <tableColumn id="15" xr3:uid="{EED8D78B-711C-4896-BFFC-3FC32B48B293}" name="Directory" dataDxfId="23"/>
    <tableColumn id="16" xr3:uid="{C4FA9C57-84BC-4946-A727-BF6320AC78C2}" name="IsReadOnly" dataDxfId="22"/>
    <tableColumn id="17" xr3:uid="{361FF586-A696-4FAF-ADDD-8C65280A5837}" name="Exists" dataDxfId="21"/>
    <tableColumn id="18" xr3:uid="{48710B9F-4AAA-41C1-B2DB-50C108E5B0A7}" name="FullName" dataDxfId="20"/>
    <tableColumn id="19" xr3:uid="{8E58D47A-064C-4CA9-8EAA-E45BE3035FF8}" name="Extension" dataDxfId="19"/>
    <tableColumn id="20" xr3:uid="{EBF8F4E4-E4C6-49BC-9082-73BA2A68D4C3}" name="CreationTime" dataDxfId="18"/>
    <tableColumn id="21" xr3:uid="{B7F9E465-8867-4279-A15D-1AB9DE69103F}" name="CreationTimeUtc" dataDxfId="17"/>
    <tableColumn id="22" xr3:uid="{7FC83945-556A-45A4-BBD8-BE578690B1BD}" name="LastAccessTime" dataDxfId="16"/>
    <tableColumn id="23" xr3:uid="{27747030-4FEF-43E0-94EA-315D5CC80B88}" name="LastAccessTimeUtc" dataDxfId="15"/>
    <tableColumn id="24" xr3:uid="{0F76E47F-5C8A-499E-9FF2-86DD82DB7EC4}" name="LastWriteTime" dataDxfId="14"/>
    <tableColumn id="25" xr3:uid="{DA204EB0-E920-4C5D-B81F-49E96D4FD0B2}" name="LastWriteTimeUtc" dataDxfId="13"/>
    <tableColumn id="26" xr3:uid="{E07A3C0A-A091-4BC9-8283-F7C57D20F6A1}" name="Attributes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79B890-A3A6-4239-84F1-8C9A4FDDA607}" name="Table1" displayName="Table1" ref="A1:G63" totalsRowShown="0">
  <autoFilter ref="A1:G63" xr:uid="{3379B890-A3A6-4239-84F1-8C9A4FDDA607}"/>
  <tableColumns count="7">
    <tableColumn id="1" xr3:uid="{75F46739-B607-459A-88DF-7193A2C1C07D}" name="ID"/>
    <tableColumn id="2" xr3:uid="{79A67247-3425-41A0-B742-1CAB09CDF2B4}" name="Submission Date" dataDxfId="11"/>
    <tableColumn id="3" xr3:uid="{D6016FAD-6B02-4F3E-BC9C-5BA791FAE1F4}" name="First and Last Name:"/>
    <tableColumn id="4" xr3:uid="{B2F09027-9EC8-4A20-8D0C-833A034B7C8F}" name="Address:"/>
    <tableColumn id="5" xr3:uid="{8CB63BAB-9D16-45B0-9926-5714F7326DDD}" name="Email Address:"/>
    <tableColumn id="6" xr3:uid="{7B0B12E0-D089-4821-A723-1AD611242C79}" name="Phone Number:"/>
    <tableColumn id="7" xr3:uid="{F6FF351B-0C12-485B-9665-E85285BF43F6}" name="What is your Preferred Contact Method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seanlin8@gmail.com" TargetMode="External"/><Relationship Id="rId18" Type="http://schemas.openxmlformats.org/officeDocument/2006/relationships/hyperlink" Target="mailto:kslugo@yahoo.com" TargetMode="External"/><Relationship Id="rId26" Type="http://schemas.openxmlformats.org/officeDocument/2006/relationships/hyperlink" Target="mailto:lnichochlain@gmail.com" TargetMode="External"/><Relationship Id="rId39" Type="http://schemas.openxmlformats.org/officeDocument/2006/relationships/hyperlink" Target="mailto:skcooney1@yahoo.com" TargetMode="External"/><Relationship Id="rId21" Type="http://schemas.openxmlformats.org/officeDocument/2006/relationships/hyperlink" Target="mailto:felvcommon@gmail.com" TargetMode="External"/><Relationship Id="rId34" Type="http://schemas.openxmlformats.org/officeDocument/2006/relationships/hyperlink" Target="mailto:kasts@yahoo.com" TargetMode="External"/><Relationship Id="rId42" Type="http://schemas.openxmlformats.org/officeDocument/2006/relationships/hyperlink" Target="mailto:kgarofali@gmail.com" TargetMode="External"/><Relationship Id="rId47" Type="http://schemas.openxmlformats.org/officeDocument/2006/relationships/hyperlink" Target="mailto:pmb006@hotmail.com" TargetMode="External"/><Relationship Id="rId50" Type="http://schemas.openxmlformats.org/officeDocument/2006/relationships/hyperlink" Target="mailto:ozolua@icloud.com" TargetMode="External"/><Relationship Id="rId7" Type="http://schemas.openxmlformats.org/officeDocument/2006/relationships/hyperlink" Target="mailto:theresa.keeler@gmail.com" TargetMode="External"/><Relationship Id="rId2" Type="http://schemas.openxmlformats.org/officeDocument/2006/relationships/hyperlink" Target="mailto:maringmusic@gmail.com" TargetMode="External"/><Relationship Id="rId16" Type="http://schemas.openxmlformats.org/officeDocument/2006/relationships/hyperlink" Target="mailto:david.olchak@gmail.com" TargetMode="External"/><Relationship Id="rId29" Type="http://schemas.openxmlformats.org/officeDocument/2006/relationships/hyperlink" Target="mailto:david.arabian@gmail.com" TargetMode="External"/><Relationship Id="rId11" Type="http://schemas.openxmlformats.org/officeDocument/2006/relationships/hyperlink" Target="mailto:syedkamrul@yahoo.com" TargetMode="External"/><Relationship Id="rId24" Type="http://schemas.openxmlformats.org/officeDocument/2006/relationships/hyperlink" Target="mailto:mja4257@aol.com" TargetMode="External"/><Relationship Id="rId32" Type="http://schemas.openxmlformats.org/officeDocument/2006/relationships/hyperlink" Target="mailto:mmwpepmp@gmail.com" TargetMode="External"/><Relationship Id="rId37" Type="http://schemas.openxmlformats.org/officeDocument/2006/relationships/hyperlink" Target="mailto:b2fitzgerald@gmail.com" TargetMode="External"/><Relationship Id="rId40" Type="http://schemas.openxmlformats.org/officeDocument/2006/relationships/hyperlink" Target="mailto:markhill@umd.edu" TargetMode="External"/><Relationship Id="rId45" Type="http://schemas.openxmlformats.org/officeDocument/2006/relationships/hyperlink" Target="mailto:sandracapriles10@gmail.com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mailto:stockarddesigns@yahoo.com" TargetMode="External"/><Relationship Id="rId10" Type="http://schemas.openxmlformats.org/officeDocument/2006/relationships/hyperlink" Target="mailto:psmith@dematha.org" TargetMode="External"/><Relationship Id="rId19" Type="http://schemas.openxmlformats.org/officeDocument/2006/relationships/hyperlink" Target="mailto:lindsay.dupertuis@gmail.com" TargetMode="External"/><Relationship Id="rId31" Type="http://schemas.openxmlformats.org/officeDocument/2006/relationships/hyperlink" Target="mailto:ads.yoder@gmail.com" TargetMode="External"/><Relationship Id="rId44" Type="http://schemas.openxmlformats.org/officeDocument/2006/relationships/hyperlink" Target="mailto:wcclark@dematha.org" TargetMode="External"/><Relationship Id="rId52" Type="http://schemas.openxmlformats.org/officeDocument/2006/relationships/hyperlink" Target="mailto:stullich@earthlink.net" TargetMode="External"/><Relationship Id="rId4" Type="http://schemas.openxmlformats.org/officeDocument/2006/relationships/hyperlink" Target="mailto:justleary44@gmail.com" TargetMode="External"/><Relationship Id="rId9" Type="http://schemas.openxmlformats.org/officeDocument/2006/relationships/hyperlink" Target="mailto:atclaudy@gmail.com" TargetMode="External"/><Relationship Id="rId14" Type="http://schemas.openxmlformats.org/officeDocument/2006/relationships/hyperlink" Target="mailto:ashaffer1901@gmail.com" TargetMode="External"/><Relationship Id="rId22" Type="http://schemas.openxmlformats.org/officeDocument/2006/relationships/hyperlink" Target="mailto:judypokorni@gmail.com" TargetMode="External"/><Relationship Id="rId27" Type="http://schemas.openxmlformats.org/officeDocument/2006/relationships/hyperlink" Target="mailto:sharon.salmon@verizon.net" TargetMode="External"/><Relationship Id="rId30" Type="http://schemas.openxmlformats.org/officeDocument/2006/relationships/hyperlink" Target="mailto:elfmaryland@me.com" TargetMode="External"/><Relationship Id="rId35" Type="http://schemas.openxmlformats.org/officeDocument/2006/relationships/hyperlink" Target="mailto:alec.j.lynde@protonmail.com" TargetMode="External"/><Relationship Id="rId43" Type="http://schemas.openxmlformats.org/officeDocument/2006/relationships/hyperlink" Target="mailto:penkimsrong@yahoo.com" TargetMode="External"/><Relationship Id="rId48" Type="http://schemas.openxmlformats.org/officeDocument/2006/relationships/hyperlink" Target="mailto:d_peprah@yahoo.com" TargetMode="External"/><Relationship Id="rId8" Type="http://schemas.openxmlformats.org/officeDocument/2006/relationships/hyperlink" Target="mailto:joycelewisx@yahoo.com" TargetMode="External"/><Relationship Id="rId51" Type="http://schemas.openxmlformats.org/officeDocument/2006/relationships/hyperlink" Target="mailto:emilyshohfi@gmail.com" TargetMode="External"/><Relationship Id="rId3" Type="http://schemas.openxmlformats.org/officeDocument/2006/relationships/hyperlink" Target="mailto:acevedoschanz@gmail.com" TargetMode="External"/><Relationship Id="rId12" Type="http://schemas.openxmlformats.org/officeDocument/2006/relationships/hyperlink" Target="mailto:mgarner974@yahoo.com" TargetMode="External"/><Relationship Id="rId17" Type="http://schemas.openxmlformats.org/officeDocument/2006/relationships/hyperlink" Target="mailto:healingfls@verizon.net" TargetMode="External"/><Relationship Id="rId25" Type="http://schemas.openxmlformats.org/officeDocument/2006/relationships/hyperlink" Target="mailto:laurareidnix@gmail.com" TargetMode="External"/><Relationship Id="rId33" Type="http://schemas.openxmlformats.org/officeDocument/2006/relationships/hyperlink" Target="mailto:fesehakidane@gmail.com" TargetMode="External"/><Relationship Id="rId38" Type="http://schemas.openxmlformats.org/officeDocument/2006/relationships/hyperlink" Target="mailto:janicelouise@gmail.com" TargetMode="External"/><Relationship Id="rId46" Type="http://schemas.openxmlformats.org/officeDocument/2006/relationships/hyperlink" Target="mailto:anahi.espinola@gmail.com" TargetMode="External"/><Relationship Id="rId20" Type="http://schemas.openxmlformats.org/officeDocument/2006/relationships/hyperlink" Target="mailto:kristinsd@gmail.com" TargetMode="External"/><Relationship Id="rId41" Type="http://schemas.openxmlformats.org/officeDocument/2006/relationships/hyperlink" Target="mailto:cnezzo@umd.edu" TargetMode="External"/><Relationship Id="rId54" Type="http://schemas.openxmlformats.org/officeDocument/2006/relationships/table" Target="../tables/table2.xml"/><Relationship Id="rId1" Type="http://schemas.openxmlformats.org/officeDocument/2006/relationships/hyperlink" Target="mailto:david.markallo@gmail.com" TargetMode="External"/><Relationship Id="rId6" Type="http://schemas.openxmlformats.org/officeDocument/2006/relationships/hyperlink" Target="mailto:aidaxhepa@gmail.com" TargetMode="External"/><Relationship Id="rId15" Type="http://schemas.openxmlformats.org/officeDocument/2006/relationships/hyperlink" Target="mailto:brysbroughton@gmail.com" TargetMode="External"/><Relationship Id="rId23" Type="http://schemas.openxmlformats.org/officeDocument/2006/relationships/hyperlink" Target="mailto:emilylavaun@gmail.com" TargetMode="External"/><Relationship Id="rId28" Type="http://schemas.openxmlformats.org/officeDocument/2006/relationships/hyperlink" Target="mailto:irazabal@umd.edu" TargetMode="External"/><Relationship Id="rId36" Type="http://schemas.openxmlformats.org/officeDocument/2006/relationships/hyperlink" Target="mailto:michaela.newham@gmail.com" TargetMode="External"/><Relationship Id="rId49" Type="http://schemas.openxmlformats.org/officeDocument/2006/relationships/hyperlink" Target="mailto:thewal2013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mailto:felvcomm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2117-F3A0-4F6A-9453-FF32F5F63C7F}">
  <sheetPr>
    <pageSetUpPr fitToPage="1"/>
  </sheetPr>
  <dimension ref="A1:H60"/>
  <sheetViews>
    <sheetView tabSelected="1" workbookViewId="0">
      <selection activeCell="D14" sqref="D14"/>
    </sheetView>
  </sheetViews>
  <sheetFormatPr defaultRowHeight="15" x14ac:dyDescent="0.25"/>
  <cols>
    <col min="1" max="1" width="21.7109375" bestFit="1" customWidth="1"/>
    <col min="2" max="2" width="32.85546875" bestFit="1" customWidth="1"/>
    <col min="3" max="3" width="17.42578125" bestFit="1" customWidth="1"/>
    <col min="4" max="4" width="10" bestFit="1" customWidth="1"/>
    <col min="5" max="5" width="22" bestFit="1" customWidth="1"/>
    <col min="6" max="7" width="27.28515625" bestFit="1" customWidth="1"/>
    <col min="8" max="8" width="15.14062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411</v>
      </c>
      <c r="E1" t="s">
        <v>795</v>
      </c>
      <c r="F1" t="s">
        <v>5</v>
      </c>
      <c r="G1" t="s">
        <v>6</v>
      </c>
      <c r="H1" t="s">
        <v>410</v>
      </c>
    </row>
    <row r="2" spans="1:8" x14ac:dyDescent="0.25">
      <c r="A2" t="s">
        <v>40</v>
      </c>
      <c r="B2" t="s">
        <v>41</v>
      </c>
      <c r="C2" t="s">
        <v>740</v>
      </c>
      <c r="D2" t="s">
        <v>412</v>
      </c>
      <c r="E2" t="s">
        <v>42</v>
      </c>
      <c r="F2" t="s">
        <v>255</v>
      </c>
      <c r="H2">
        <v>1</v>
      </c>
    </row>
    <row r="3" spans="1:8" x14ac:dyDescent="0.25">
      <c r="A3" t="s">
        <v>31</v>
      </c>
      <c r="B3" t="s">
        <v>32</v>
      </c>
      <c r="C3" t="s">
        <v>741</v>
      </c>
      <c r="D3" t="s">
        <v>412</v>
      </c>
      <c r="E3" t="s">
        <v>33</v>
      </c>
      <c r="F3" t="s">
        <v>293</v>
      </c>
      <c r="H3">
        <v>1</v>
      </c>
    </row>
    <row r="4" spans="1:8" x14ac:dyDescent="0.25">
      <c r="A4" t="s">
        <v>364</v>
      </c>
      <c r="B4" t="s">
        <v>365</v>
      </c>
      <c r="C4" t="s">
        <v>742</v>
      </c>
      <c r="D4" t="s">
        <v>414</v>
      </c>
      <c r="E4" t="s">
        <v>366</v>
      </c>
      <c r="F4" t="s">
        <v>254</v>
      </c>
      <c r="H4">
        <v>1</v>
      </c>
    </row>
    <row r="5" spans="1:8" x14ac:dyDescent="0.25">
      <c r="A5" t="s">
        <v>87</v>
      </c>
      <c r="B5" t="s">
        <v>121</v>
      </c>
      <c r="C5" t="s">
        <v>247</v>
      </c>
      <c r="D5" t="s">
        <v>413</v>
      </c>
      <c r="E5" t="s">
        <v>95</v>
      </c>
      <c r="F5" t="s">
        <v>317</v>
      </c>
      <c r="H5">
        <v>1</v>
      </c>
    </row>
    <row r="6" spans="1:8" x14ac:dyDescent="0.25">
      <c r="A6" t="s">
        <v>57</v>
      </c>
      <c r="B6" t="s">
        <v>58</v>
      </c>
      <c r="C6" t="s">
        <v>743</v>
      </c>
      <c r="D6" t="s">
        <v>412</v>
      </c>
      <c r="E6" t="s">
        <v>59</v>
      </c>
      <c r="F6" t="s">
        <v>292</v>
      </c>
      <c r="G6" t="s">
        <v>304</v>
      </c>
      <c r="H6">
        <v>2</v>
      </c>
    </row>
    <row r="7" spans="1:8" x14ac:dyDescent="0.25">
      <c r="A7" t="s">
        <v>88</v>
      </c>
      <c r="B7" t="s">
        <v>122</v>
      </c>
      <c r="C7" t="s">
        <v>249</v>
      </c>
      <c r="D7" t="s">
        <v>412</v>
      </c>
      <c r="E7" t="s">
        <v>104</v>
      </c>
      <c r="F7" t="s">
        <v>292</v>
      </c>
      <c r="H7">
        <v>1</v>
      </c>
    </row>
    <row r="8" spans="1:8" x14ac:dyDescent="0.25">
      <c r="A8" t="s">
        <v>90</v>
      </c>
      <c r="B8" t="s">
        <v>124</v>
      </c>
      <c r="C8" t="s">
        <v>744</v>
      </c>
      <c r="D8" t="s">
        <v>414</v>
      </c>
      <c r="E8" t="s">
        <v>103</v>
      </c>
      <c r="F8" t="s">
        <v>293</v>
      </c>
      <c r="H8">
        <v>1</v>
      </c>
    </row>
    <row r="9" spans="1:8" x14ac:dyDescent="0.25">
      <c r="A9" t="s">
        <v>74</v>
      </c>
      <c r="B9" t="s">
        <v>107</v>
      </c>
      <c r="C9" t="s">
        <v>745</v>
      </c>
      <c r="D9" t="s">
        <v>414</v>
      </c>
      <c r="E9" t="s">
        <v>98</v>
      </c>
      <c r="F9" t="s">
        <v>318</v>
      </c>
      <c r="H9">
        <v>1</v>
      </c>
    </row>
    <row r="10" spans="1:8" x14ac:dyDescent="0.25">
      <c r="A10" t="s">
        <v>332</v>
      </c>
      <c r="B10" t="s">
        <v>333</v>
      </c>
      <c r="C10" t="s">
        <v>746</v>
      </c>
      <c r="D10" t="s">
        <v>412</v>
      </c>
      <c r="E10" t="s">
        <v>334</v>
      </c>
      <c r="F10" t="s">
        <v>309</v>
      </c>
      <c r="G10" t="s">
        <v>254</v>
      </c>
      <c r="H10">
        <v>2</v>
      </c>
    </row>
    <row r="11" spans="1:8" x14ac:dyDescent="0.25">
      <c r="A11" t="s">
        <v>335</v>
      </c>
      <c r="B11" t="s">
        <v>336</v>
      </c>
      <c r="C11" t="s">
        <v>747</v>
      </c>
      <c r="D11" t="s">
        <v>412</v>
      </c>
      <c r="E11" t="s">
        <v>337</v>
      </c>
      <c r="F11" t="s">
        <v>310</v>
      </c>
      <c r="H11">
        <v>1</v>
      </c>
    </row>
    <row r="12" spans="1:8" x14ac:dyDescent="0.25">
      <c r="A12" t="s">
        <v>16</v>
      </c>
      <c r="B12" t="s">
        <v>17</v>
      </c>
      <c r="C12" t="s">
        <v>748</v>
      </c>
      <c r="D12" t="s">
        <v>412</v>
      </c>
      <c r="E12" t="s">
        <v>18</v>
      </c>
      <c r="F12" t="s">
        <v>316</v>
      </c>
      <c r="H12">
        <v>1</v>
      </c>
    </row>
    <row r="13" spans="1:8" x14ac:dyDescent="0.25">
      <c r="A13" t="s">
        <v>60</v>
      </c>
      <c r="B13" t="s">
        <v>61</v>
      </c>
      <c r="C13" t="s">
        <v>749</v>
      </c>
      <c r="D13" t="s">
        <v>412</v>
      </c>
      <c r="E13" t="s">
        <v>62</v>
      </c>
      <c r="F13" t="s">
        <v>268</v>
      </c>
      <c r="G13" t="s">
        <v>307</v>
      </c>
      <c r="H13">
        <v>2</v>
      </c>
    </row>
    <row r="14" spans="1:8" x14ac:dyDescent="0.25">
      <c r="A14" t="s">
        <v>404</v>
      </c>
      <c r="B14" t="s">
        <v>405</v>
      </c>
      <c r="C14" t="s">
        <v>750</v>
      </c>
      <c r="D14" t="s">
        <v>414</v>
      </c>
      <c r="E14" t="s">
        <v>406</v>
      </c>
      <c r="F14" t="s">
        <v>294</v>
      </c>
      <c r="H14">
        <v>1</v>
      </c>
    </row>
    <row r="15" spans="1:8" x14ac:dyDescent="0.25">
      <c r="A15" t="s">
        <v>89</v>
      </c>
      <c r="B15" t="s">
        <v>123</v>
      </c>
      <c r="C15" t="s">
        <v>751</v>
      </c>
      <c r="D15" t="s">
        <v>414</v>
      </c>
      <c r="E15" t="s">
        <v>420</v>
      </c>
      <c r="F15" t="s">
        <v>311</v>
      </c>
      <c r="G15" t="s">
        <v>309</v>
      </c>
      <c r="H15">
        <v>2</v>
      </c>
    </row>
    <row r="16" spans="1:8" x14ac:dyDescent="0.25">
      <c r="A16" t="s">
        <v>75</v>
      </c>
      <c r="B16" t="s">
        <v>108</v>
      </c>
      <c r="C16" t="s">
        <v>233</v>
      </c>
      <c r="D16" t="s">
        <v>412</v>
      </c>
      <c r="E16" t="s">
        <v>96</v>
      </c>
      <c r="F16" t="s">
        <v>309</v>
      </c>
      <c r="H16">
        <v>1</v>
      </c>
    </row>
    <row r="17" spans="1:8" x14ac:dyDescent="0.25">
      <c r="A17" t="s">
        <v>344</v>
      </c>
      <c r="B17" t="s">
        <v>345</v>
      </c>
      <c r="C17" t="s">
        <v>752</v>
      </c>
      <c r="D17" t="s">
        <v>412</v>
      </c>
      <c r="E17" t="s">
        <v>346</v>
      </c>
      <c r="F17" t="s">
        <v>309</v>
      </c>
      <c r="G17" t="s">
        <v>255</v>
      </c>
      <c r="H17">
        <v>2</v>
      </c>
    </row>
    <row r="18" spans="1:8" x14ac:dyDescent="0.25">
      <c r="A18" t="s">
        <v>362</v>
      </c>
      <c r="B18" t="s">
        <v>260</v>
      </c>
      <c r="C18" t="s">
        <v>753</v>
      </c>
      <c r="D18" t="s">
        <v>412</v>
      </c>
      <c r="E18" t="s">
        <v>261</v>
      </c>
      <c r="F18" t="s">
        <v>309</v>
      </c>
      <c r="G18" t="s">
        <v>306</v>
      </c>
      <c r="H18">
        <v>2</v>
      </c>
    </row>
    <row r="19" spans="1:8" x14ac:dyDescent="0.25">
      <c r="A19" t="s">
        <v>19</v>
      </c>
      <c r="B19" t="s">
        <v>20</v>
      </c>
      <c r="C19" t="s">
        <v>209</v>
      </c>
      <c r="D19" t="s">
        <v>414</v>
      </c>
      <c r="E19" t="s">
        <v>253</v>
      </c>
      <c r="F19" t="s">
        <v>292</v>
      </c>
      <c r="H19">
        <v>1</v>
      </c>
    </row>
    <row r="20" spans="1:8" x14ac:dyDescent="0.25">
      <c r="A20" t="s">
        <v>63</v>
      </c>
      <c r="B20" t="s">
        <v>64</v>
      </c>
      <c r="C20" t="s">
        <v>754</v>
      </c>
      <c r="D20" t="s">
        <v>412</v>
      </c>
      <c r="E20" t="s">
        <v>65</v>
      </c>
      <c r="F20" t="s">
        <v>306</v>
      </c>
      <c r="H20">
        <v>1</v>
      </c>
    </row>
    <row r="21" spans="1:8" x14ac:dyDescent="0.25">
      <c r="A21" t="s">
        <v>84</v>
      </c>
      <c r="B21" t="s">
        <v>117</v>
      </c>
      <c r="C21" t="s">
        <v>755</v>
      </c>
      <c r="D21" t="s">
        <v>414</v>
      </c>
      <c r="E21" t="s">
        <v>106</v>
      </c>
      <c r="F21" t="s">
        <v>305</v>
      </c>
      <c r="H21">
        <v>1</v>
      </c>
    </row>
    <row r="22" spans="1:8" x14ac:dyDescent="0.25">
      <c r="A22" t="s">
        <v>350</v>
      </c>
      <c r="B22" t="s">
        <v>351</v>
      </c>
      <c r="C22" t="s">
        <v>756</v>
      </c>
      <c r="D22" t="s">
        <v>414</v>
      </c>
      <c r="E22" t="s">
        <v>352</v>
      </c>
      <c r="F22" t="s">
        <v>254</v>
      </c>
      <c r="H22">
        <v>1</v>
      </c>
    </row>
    <row r="23" spans="1:8" x14ac:dyDescent="0.25">
      <c r="A23" t="s">
        <v>85</v>
      </c>
      <c r="B23" t="s">
        <v>118</v>
      </c>
      <c r="C23" t="s">
        <v>757</v>
      </c>
      <c r="D23" t="s">
        <v>413</v>
      </c>
      <c r="E23" t="s">
        <v>94</v>
      </c>
      <c r="F23" t="s">
        <v>314</v>
      </c>
      <c r="H23">
        <v>1</v>
      </c>
    </row>
    <row r="24" spans="1:8" x14ac:dyDescent="0.25">
      <c r="A24" t="s">
        <v>79</v>
      </c>
      <c r="B24" t="s">
        <v>112</v>
      </c>
      <c r="C24" t="s">
        <v>758</v>
      </c>
      <c r="D24" t="s">
        <v>415</v>
      </c>
      <c r="E24" t="s">
        <v>99</v>
      </c>
      <c r="F24" t="s">
        <v>255</v>
      </c>
      <c r="G24" t="s">
        <v>311</v>
      </c>
      <c r="H24">
        <v>2</v>
      </c>
    </row>
    <row r="25" spans="1:8" x14ac:dyDescent="0.25">
      <c r="A25" t="s">
        <v>377</v>
      </c>
      <c r="B25" t="s">
        <v>378</v>
      </c>
      <c r="C25" t="s">
        <v>759</v>
      </c>
      <c r="D25" t="s">
        <v>414</v>
      </c>
      <c r="E25" t="s">
        <v>379</v>
      </c>
      <c r="F25" t="s">
        <v>306</v>
      </c>
      <c r="H25">
        <v>1</v>
      </c>
    </row>
    <row r="26" spans="1:8" x14ac:dyDescent="0.25">
      <c r="A26" t="s">
        <v>13</v>
      </c>
      <c r="B26" t="s">
        <v>119</v>
      </c>
      <c r="C26" t="s">
        <v>760</v>
      </c>
      <c r="D26" t="s">
        <v>415</v>
      </c>
      <c r="E26" t="s">
        <v>15</v>
      </c>
      <c r="F26" t="s">
        <v>295</v>
      </c>
      <c r="G26" t="s">
        <v>255</v>
      </c>
      <c r="H26">
        <v>2</v>
      </c>
    </row>
    <row r="27" spans="1:8" x14ac:dyDescent="0.25">
      <c r="A27" t="s">
        <v>28</v>
      </c>
      <c r="B27" t="s">
        <v>30</v>
      </c>
      <c r="C27" t="s">
        <v>761</v>
      </c>
      <c r="D27" t="s">
        <v>412</v>
      </c>
      <c r="E27" t="s">
        <v>29</v>
      </c>
      <c r="F27" t="s">
        <v>293</v>
      </c>
      <c r="H27">
        <v>1</v>
      </c>
    </row>
    <row r="28" spans="1:8" x14ac:dyDescent="0.25">
      <c r="A28" t="s">
        <v>25</v>
      </c>
      <c r="B28" t="s">
        <v>26</v>
      </c>
      <c r="C28" t="s">
        <v>762</v>
      </c>
      <c r="D28" t="s">
        <v>412</v>
      </c>
      <c r="E28" t="s">
        <v>27</v>
      </c>
      <c r="F28" t="s">
        <v>268</v>
      </c>
      <c r="H28">
        <v>1</v>
      </c>
    </row>
    <row r="29" spans="1:8" x14ac:dyDescent="0.25">
      <c r="A29" t="s">
        <v>66</v>
      </c>
      <c r="B29" t="s">
        <v>67</v>
      </c>
      <c r="C29" t="s">
        <v>230</v>
      </c>
      <c r="D29" t="s">
        <v>412</v>
      </c>
      <c r="E29" t="s">
        <v>68</v>
      </c>
      <c r="F29" t="s">
        <v>294</v>
      </c>
      <c r="G29" t="s">
        <v>295</v>
      </c>
      <c r="H29">
        <v>2</v>
      </c>
    </row>
    <row r="30" spans="1:8" x14ac:dyDescent="0.25">
      <c r="A30" t="s">
        <v>390</v>
      </c>
      <c r="B30" t="s">
        <v>391</v>
      </c>
      <c r="C30" t="s">
        <v>763</v>
      </c>
      <c r="D30" t="s">
        <v>412</v>
      </c>
      <c r="E30" t="s">
        <v>392</v>
      </c>
      <c r="F30" t="s">
        <v>304</v>
      </c>
      <c r="H30">
        <v>1</v>
      </c>
    </row>
    <row r="31" spans="1:8" x14ac:dyDescent="0.25">
      <c r="A31" t="s">
        <v>387</v>
      </c>
      <c r="B31" t="s">
        <v>388</v>
      </c>
      <c r="C31" t="s">
        <v>764</v>
      </c>
      <c r="D31" t="s">
        <v>414</v>
      </c>
      <c r="E31" t="s">
        <v>389</v>
      </c>
      <c r="F31" t="s">
        <v>292</v>
      </c>
      <c r="H31">
        <v>1</v>
      </c>
    </row>
    <row r="32" spans="1:8" x14ac:dyDescent="0.25">
      <c r="A32" t="s">
        <v>71</v>
      </c>
      <c r="B32" t="s">
        <v>72</v>
      </c>
      <c r="C32" t="s">
        <v>765</v>
      </c>
      <c r="D32" t="s">
        <v>412</v>
      </c>
      <c r="E32" t="s">
        <v>73</v>
      </c>
      <c r="F32" t="s">
        <v>294</v>
      </c>
      <c r="H32">
        <v>1</v>
      </c>
    </row>
    <row r="33" spans="1:8" x14ac:dyDescent="0.25">
      <c r="A33" t="s">
        <v>297</v>
      </c>
      <c r="B33" t="s">
        <v>298</v>
      </c>
      <c r="C33" t="s">
        <v>766</v>
      </c>
      <c r="D33" t="s">
        <v>412</v>
      </c>
      <c r="E33" t="s">
        <v>407</v>
      </c>
      <c r="F33" t="s">
        <v>317</v>
      </c>
      <c r="H33">
        <v>1</v>
      </c>
    </row>
    <row r="34" spans="1:8" x14ac:dyDescent="0.25">
      <c r="A34" t="s">
        <v>69</v>
      </c>
      <c r="B34" t="s">
        <v>125</v>
      </c>
      <c r="C34" t="s">
        <v>767</v>
      </c>
      <c r="D34" t="s">
        <v>412</v>
      </c>
      <c r="E34" t="s">
        <v>70</v>
      </c>
      <c r="F34" t="s">
        <v>316</v>
      </c>
      <c r="H34">
        <v>1</v>
      </c>
    </row>
    <row r="35" spans="1:8" x14ac:dyDescent="0.25">
      <c r="A35" t="s">
        <v>8</v>
      </c>
      <c r="B35" t="s">
        <v>9</v>
      </c>
      <c r="C35" t="s">
        <v>204</v>
      </c>
      <c r="D35" t="s">
        <v>413</v>
      </c>
      <c r="E35" t="s">
        <v>10</v>
      </c>
      <c r="F35" t="s">
        <v>295</v>
      </c>
      <c r="G35" t="s">
        <v>293</v>
      </c>
      <c r="H35">
        <v>2</v>
      </c>
    </row>
    <row r="36" spans="1:8" x14ac:dyDescent="0.25">
      <c r="A36" t="s">
        <v>82</v>
      </c>
      <c r="B36" t="s">
        <v>115</v>
      </c>
      <c r="C36" t="s">
        <v>768</v>
      </c>
      <c r="D36" t="s">
        <v>414</v>
      </c>
      <c r="E36" t="s">
        <v>102</v>
      </c>
      <c r="F36" t="s">
        <v>309</v>
      </c>
      <c r="H36">
        <v>1</v>
      </c>
    </row>
    <row r="37" spans="1:8" x14ac:dyDescent="0.25">
      <c r="A37" t="s">
        <v>353</v>
      </c>
      <c r="B37" t="s">
        <v>354</v>
      </c>
      <c r="C37" t="s">
        <v>769</v>
      </c>
      <c r="D37" t="s">
        <v>414</v>
      </c>
      <c r="E37" t="s">
        <v>355</v>
      </c>
      <c r="F37" t="s">
        <v>295</v>
      </c>
      <c r="G37" t="s">
        <v>304</v>
      </c>
      <c r="H37">
        <v>2</v>
      </c>
    </row>
    <row r="38" spans="1:8" x14ac:dyDescent="0.25">
      <c r="A38" t="s">
        <v>22</v>
      </c>
      <c r="B38" t="s">
        <v>23</v>
      </c>
      <c r="C38" t="s">
        <v>770</v>
      </c>
      <c r="D38" t="s">
        <v>413</v>
      </c>
      <c r="E38" t="s">
        <v>24</v>
      </c>
      <c r="F38" t="s">
        <v>268</v>
      </c>
      <c r="G38" t="s">
        <v>317</v>
      </c>
      <c r="H38">
        <v>2</v>
      </c>
    </row>
    <row r="39" spans="1:8" x14ac:dyDescent="0.25">
      <c r="A39" t="s">
        <v>262</v>
      </c>
      <c r="B39" t="s">
        <v>263</v>
      </c>
      <c r="C39" t="s">
        <v>771</v>
      </c>
      <c r="D39" t="s">
        <v>412</v>
      </c>
      <c r="E39" t="s">
        <v>264</v>
      </c>
      <c r="F39" t="s">
        <v>294</v>
      </c>
      <c r="H39">
        <v>1</v>
      </c>
    </row>
    <row r="40" spans="1:8" x14ac:dyDescent="0.25">
      <c r="A40" t="s">
        <v>48</v>
      </c>
      <c r="B40" t="s">
        <v>49</v>
      </c>
      <c r="C40" t="s">
        <v>772</v>
      </c>
      <c r="D40" t="s">
        <v>412</v>
      </c>
      <c r="E40" t="s">
        <v>50</v>
      </c>
      <c r="F40" t="s">
        <v>293</v>
      </c>
      <c r="H40">
        <v>1</v>
      </c>
    </row>
    <row r="41" spans="1:8" x14ac:dyDescent="0.25">
      <c r="A41" t="s">
        <v>220</v>
      </c>
      <c r="B41" t="s">
        <v>43</v>
      </c>
      <c r="C41" t="s">
        <v>222</v>
      </c>
      <c r="D41" t="s">
        <v>415</v>
      </c>
      <c r="E41" t="s">
        <v>44</v>
      </c>
      <c r="F41" t="s">
        <v>293</v>
      </c>
      <c r="G41" t="s">
        <v>293</v>
      </c>
      <c r="H41">
        <v>2</v>
      </c>
    </row>
    <row r="42" spans="1:8" x14ac:dyDescent="0.25">
      <c r="A42" t="s">
        <v>80</v>
      </c>
      <c r="B42" t="s">
        <v>113</v>
      </c>
      <c r="C42" t="s">
        <v>773</v>
      </c>
      <c r="D42" t="s">
        <v>415</v>
      </c>
      <c r="E42" t="s">
        <v>100</v>
      </c>
      <c r="F42" t="s">
        <v>255</v>
      </c>
      <c r="H42">
        <v>1</v>
      </c>
    </row>
    <row r="43" spans="1:8" x14ac:dyDescent="0.25">
      <c r="A43" t="s">
        <v>396</v>
      </c>
      <c r="B43" t="s">
        <v>397</v>
      </c>
      <c r="C43" t="s">
        <v>774</v>
      </c>
      <c r="D43" t="s">
        <v>412</v>
      </c>
      <c r="E43" t="s">
        <v>398</v>
      </c>
      <c r="F43" t="s">
        <v>306</v>
      </c>
      <c r="H43">
        <v>1</v>
      </c>
    </row>
    <row r="44" spans="1:8" x14ac:dyDescent="0.25">
      <c r="A44" t="s">
        <v>373</v>
      </c>
      <c r="B44" t="s">
        <v>380</v>
      </c>
      <c r="C44" t="s">
        <v>775</v>
      </c>
      <c r="D44" t="s">
        <v>414</v>
      </c>
      <c r="E44" t="s">
        <v>408</v>
      </c>
      <c r="F44" t="s">
        <v>292</v>
      </c>
      <c r="G44" t="s">
        <v>303</v>
      </c>
      <c r="H44">
        <v>2</v>
      </c>
    </row>
    <row r="45" spans="1:8" x14ac:dyDescent="0.25">
      <c r="A45" t="s">
        <v>51</v>
      </c>
      <c r="B45" t="s">
        <v>52</v>
      </c>
      <c r="C45" t="s">
        <v>226</v>
      </c>
      <c r="D45" t="s">
        <v>412</v>
      </c>
      <c r="E45" t="s">
        <v>53</v>
      </c>
      <c r="F45" t="s">
        <v>303</v>
      </c>
      <c r="G45" t="s">
        <v>303</v>
      </c>
      <c r="H45">
        <v>2</v>
      </c>
    </row>
    <row r="46" spans="1:8" x14ac:dyDescent="0.25">
      <c r="A46" t="s">
        <v>329</v>
      </c>
      <c r="B46" t="s">
        <v>330</v>
      </c>
      <c r="C46" t="s">
        <v>776</v>
      </c>
      <c r="D46" t="s">
        <v>412</v>
      </c>
      <c r="E46" t="s">
        <v>331</v>
      </c>
      <c r="F46" t="s">
        <v>303</v>
      </c>
      <c r="G46" t="s">
        <v>254</v>
      </c>
      <c r="H46">
        <v>2</v>
      </c>
    </row>
    <row r="47" spans="1:8" x14ac:dyDescent="0.25">
      <c r="A47" t="s">
        <v>359</v>
      </c>
      <c r="B47" t="s">
        <v>360</v>
      </c>
      <c r="C47" t="s">
        <v>777</v>
      </c>
      <c r="D47" t="s">
        <v>413</v>
      </c>
      <c r="E47" t="s">
        <v>361</v>
      </c>
      <c r="F47" t="s">
        <v>311</v>
      </c>
      <c r="G47" t="s">
        <v>294</v>
      </c>
      <c r="H47">
        <v>2</v>
      </c>
    </row>
    <row r="48" spans="1:8" x14ac:dyDescent="0.25">
      <c r="A48" t="s">
        <v>76</v>
      </c>
      <c r="B48" t="s">
        <v>109</v>
      </c>
      <c r="C48" t="s">
        <v>778</v>
      </c>
      <c r="D48" t="s">
        <v>412</v>
      </c>
      <c r="E48" t="s">
        <v>91</v>
      </c>
      <c r="F48" t="s">
        <v>317</v>
      </c>
      <c r="G48" t="s">
        <v>304</v>
      </c>
      <c r="H48">
        <v>2</v>
      </c>
    </row>
    <row r="49" spans="1:8" x14ac:dyDescent="0.25">
      <c r="A49" t="s">
        <v>81</v>
      </c>
      <c r="B49" t="s">
        <v>114</v>
      </c>
      <c r="C49" t="s">
        <v>241</v>
      </c>
      <c r="D49" t="s">
        <v>413</v>
      </c>
      <c r="E49" t="s">
        <v>101</v>
      </c>
      <c r="F49" t="s">
        <v>324</v>
      </c>
      <c r="G49" t="s">
        <v>316</v>
      </c>
      <c r="H49">
        <v>2</v>
      </c>
    </row>
    <row r="50" spans="1:8" x14ac:dyDescent="0.25">
      <c r="A50" t="s">
        <v>77</v>
      </c>
      <c r="B50" t="s">
        <v>110</v>
      </c>
      <c r="C50" t="s">
        <v>779</v>
      </c>
      <c r="D50" t="s">
        <v>412</v>
      </c>
      <c r="E50" t="s">
        <v>92</v>
      </c>
      <c r="F50" t="s">
        <v>255</v>
      </c>
      <c r="G50" t="s">
        <v>254</v>
      </c>
      <c r="H50">
        <v>2</v>
      </c>
    </row>
    <row r="51" spans="1:8" x14ac:dyDescent="0.25">
      <c r="A51" t="s">
        <v>78</v>
      </c>
      <c r="B51" t="s">
        <v>111</v>
      </c>
      <c r="C51" t="s">
        <v>235</v>
      </c>
      <c r="D51" t="s">
        <v>412</v>
      </c>
      <c r="E51" t="s">
        <v>97</v>
      </c>
      <c r="F51" t="s">
        <v>293</v>
      </c>
      <c r="H51">
        <v>1</v>
      </c>
    </row>
    <row r="52" spans="1:8" x14ac:dyDescent="0.25">
      <c r="A52" t="s">
        <v>393</v>
      </c>
      <c r="B52" t="s">
        <v>395</v>
      </c>
      <c r="C52" t="s">
        <v>780</v>
      </c>
      <c r="D52" t="s">
        <v>412</v>
      </c>
      <c r="E52" t="s">
        <v>394</v>
      </c>
      <c r="F52" t="s">
        <v>294</v>
      </c>
      <c r="G52" t="s">
        <v>254</v>
      </c>
      <c r="H52">
        <v>2</v>
      </c>
    </row>
    <row r="53" spans="1:8" x14ac:dyDescent="0.25">
      <c r="A53" t="s">
        <v>86</v>
      </c>
      <c r="B53" t="s">
        <v>120</v>
      </c>
      <c r="C53" t="s">
        <v>246</v>
      </c>
      <c r="D53" t="s">
        <v>415</v>
      </c>
      <c r="E53" t="s">
        <v>105</v>
      </c>
      <c r="F53" t="s">
        <v>268</v>
      </c>
      <c r="G53" t="s">
        <v>309</v>
      </c>
      <c r="H53">
        <v>2</v>
      </c>
    </row>
    <row r="54" spans="1:8" x14ac:dyDescent="0.25">
      <c r="A54" t="s">
        <v>38</v>
      </c>
      <c r="B54" t="s">
        <v>39</v>
      </c>
      <c r="C54" t="s">
        <v>781</v>
      </c>
      <c r="D54" t="s">
        <v>412</v>
      </c>
      <c r="E54" t="s">
        <v>731</v>
      </c>
      <c r="F54" t="s">
        <v>303</v>
      </c>
      <c r="G54" t="s">
        <v>311</v>
      </c>
      <c r="H54">
        <v>2</v>
      </c>
    </row>
    <row r="55" spans="1:8" x14ac:dyDescent="0.25">
      <c r="A55" t="s">
        <v>45</v>
      </c>
      <c r="B55" t="s">
        <v>46</v>
      </c>
      <c r="C55" t="s">
        <v>782</v>
      </c>
      <c r="D55" t="s">
        <v>412</v>
      </c>
      <c r="E55" t="s">
        <v>47</v>
      </c>
      <c r="F55" t="s">
        <v>318</v>
      </c>
      <c r="G55" t="s">
        <v>318</v>
      </c>
      <c r="H55">
        <v>2</v>
      </c>
    </row>
    <row r="56" spans="1:8" x14ac:dyDescent="0.25">
      <c r="A56" t="s">
        <v>34</v>
      </c>
      <c r="B56" t="s">
        <v>35</v>
      </c>
      <c r="C56" t="s">
        <v>783</v>
      </c>
      <c r="D56" t="s">
        <v>415</v>
      </c>
      <c r="E56" t="s">
        <v>36</v>
      </c>
      <c r="F56" t="s">
        <v>303</v>
      </c>
      <c r="G56" t="s">
        <v>255</v>
      </c>
      <c r="H56">
        <v>2</v>
      </c>
    </row>
    <row r="57" spans="1:8" x14ac:dyDescent="0.25">
      <c r="A57" t="s">
        <v>381</v>
      </c>
      <c r="B57" t="s">
        <v>382</v>
      </c>
      <c r="C57" t="s">
        <v>791</v>
      </c>
      <c r="D57" t="s">
        <v>414</v>
      </c>
      <c r="E57" t="s">
        <v>383</v>
      </c>
      <c r="F57" t="s">
        <v>303</v>
      </c>
      <c r="G57" t="s">
        <v>303</v>
      </c>
      <c r="H57">
        <v>2</v>
      </c>
    </row>
    <row r="58" spans="1:8" x14ac:dyDescent="0.25">
      <c r="A58" t="s">
        <v>737</v>
      </c>
      <c r="B58" t="s">
        <v>738</v>
      </c>
      <c r="C58" t="s">
        <v>792</v>
      </c>
      <c r="D58" t="s">
        <v>414</v>
      </c>
      <c r="E58" t="s">
        <v>739</v>
      </c>
      <c r="F58" t="s">
        <v>294</v>
      </c>
      <c r="G58" t="s">
        <v>307</v>
      </c>
      <c r="H58">
        <v>2</v>
      </c>
    </row>
    <row r="59" spans="1:8" x14ac:dyDescent="0.25">
      <c r="A59" t="s">
        <v>784</v>
      </c>
      <c r="B59" t="s">
        <v>785</v>
      </c>
      <c r="C59" t="s">
        <v>793</v>
      </c>
      <c r="D59" t="s">
        <v>413</v>
      </c>
      <c r="E59" t="s">
        <v>786</v>
      </c>
      <c r="F59" t="s">
        <v>787</v>
      </c>
      <c r="G59" t="s">
        <v>787</v>
      </c>
      <c r="H59">
        <v>2</v>
      </c>
    </row>
    <row r="60" spans="1:8" x14ac:dyDescent="0.25">
      <c r="A60" t="s">
        <v>788</v>
      </c>
      <c r="B60" t="s">
        <v>789</v>
      </c>
      <c r="C60" t="s">
        <v>794</v>
      </c>
      <c r="D60" t="s">
        <v>414</v>
      </c>
      <c r="E60" t="s">
        <v>790</v>
      </c>
      <c r="F60" t="s">
        <v>324</v>
      </c>
      <c r="H60">
        <v>1</v>
      </c>
    </row>
  </sheetData>
  <pageMargins left="0.7" right="0.7" top="0.75" bottom="0.75" header="0.3" footer="0.3"/>
  <pageSetup scale="70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39CA-647A-445E-9754-B66EE95A003C}">
  <sheetPr>
    <pageSetUpPr fitToPage="1"/>
  </sheetPr>
  <dimension ref="A1:U70"/>
  <sheetViews>
    <sheetView topLeftCell="A30" zoomScaleNormal="100" workbookViewId="0">
      <pane xSplit="3" topLeftCell="D1" activePane="topRight" state="frozen"/>
      <selection pane="topRight" activeCell="K69" sqref="K69"/>
    </sheetView>
  </sheetViews>
  <sheetFormatPr defaultRowHeight="13.5" customHeight="1" x14ac:dyDescent="0.25"/>
  <cols>
    <col min="1" max="1" width="5" style="3" bestFit="1" customWidth="1"/>
    <col min="2" max="2" width="9.42578125" style="3" bestFit="1" customWidth="1"/>
    <col min="3" max="3" width="20.28515625" style="6" bestFit="1" customWidth="1"/>
    <col min="4" max="4" width="25.7109375" style="6" bestFit="1" customWidth="1"/>
    <col min="5" max="5" width="16.42578125" style="6" bestFit="1" customWidth="1"/>
    <col min="6" max="6" width="17.28515625" style="6" bestFit="1" customWidth="1"/>
    <col min="7" max="7" width="19.140625" style="6" bestFit="1" customWidth="1"/>
    <col min="8" max="8" width="30.28515625" style="6" bestFit="1" customWidth="1"/>
    <col min="9" max="10" width="21.42578125" style="6" bestFit="1" customWidth="1"/>
    <col min="11" max="11" width="16.28515625" style="6" bestFit="1" customWidth="1"/>
    <col min="12" max="12" width="24" style="6" bestFit="1" customWidth="1"/>
    <col min="13" max="13" width="13" style="3" bestFit="1" customWidth="1"/>
    <col min="14" max="14" width="39.7109375" style="12" bestFit="1" customWidth="1"/>
    <col min="15" max="15" width="15" style="9" bestFit="1" customWidth="1"/>
    <col min="16" max="16" width="10.28515625" bestFit="1" customWidth="1"/>
    <col min="17" max="17" width="15.140625" bestFit="1" customWidth="1"/>
    <col min="18" max="18" width="15.140625" customWidth="1"/>
    <col min="19" max="19" width="10" bestFit="1" customWidth="1"/>
    <col min="20" max="20" width="14" bestFit="1" customWidth="1"/>
    <col min="21" max="21" width="43" bestFit="1" customWidth="1"/>
  </cols>
  <sheetData>
    <row r="1" spans="1:21" ht="13.5" customHeight="1" x14ac:dyDescent="0.25">
      <c r="A1" s="14" t="s">
        <v>372</v>
      </c>
      <c r="B1" s="15" t="s">
        <v>0</v>
      </c>
      <c r="C1" s="16" t="s">
        <v>1</v>
      </c>
      <c r="D1" s="16" t="s">
        <v>2</v>
      </c>
      <c r="E1" s="17" t="s">
        <v>3</v>
      </c>
      <c r="F1" s="17" t="s">
        <v>326</v>
      </c>
      <c r="G1" s="16" t="s">
        <v>4</v>
      </c>
      <c r="H1" s="16" t="s">
        <v>126</v>
      </c>
      <c r="I1" s="16" t="s">
        <v>5</v>
      </c>
      <c r="J1" s="16" t="s">
        <v>6</v>
      </c>
      <c r="K1" s="16" t="s">
        <v>338</v>
      </c>
      <c r="L1" s="16" t="s">
        <v>252</v>
      </c>
      <c r="M1" s="16" t="s">
        <v>325</v>
      </c>
      <c r="N1" s="18" t="s">
        <v>7</v>
      </c>
      <c r="O1" s="19" t="s">
        <v>257</v>
      </c>
      <c r="P1" s="20" t="s">
        <v>299</v>
      </c>
      <c r="Q1" s="21" t="s">
        <v>269</v>
      </c>
      <c r="R1" s="22" t="s">
        <v>410</v>
      </c>
      <c r="S1" s="22" t="s">
        <v>411</v>
      </c>
      <c r="T1" s="22" t="s">
        <v>270</v>
      </c>
      <c r="U1" s="30" t="s">
        <v>419</v>
      </c>
    </row>
    <row r="2" spans="1:21" ht="13.5" customHeight="1" x14ac:dyDescent="0.25">
      <c r="A2" s="13">
        <f>IF(Fall_Participants[[#This Row],[First and Last Name:]]&lt;&gt;"",ROW(B2)-1,"")</f>
        <v>1</v>
      </c>
      <c r="B2" s="1">
        <v>1</v>
      </c>
      <c r="C2" s="4" t="s">
        <v>40</v>
      </c>
      <c r="D2" s="5" t="s">
        <v>41</v>
      </c>
      <c r="E2" s="4">
        <v>3013560282</v>
      </c>
      <c r="F2" s="4" t="str">
        <f t="shared" ref="F2:F33" si="0">_xlfn.CONCAT(LEFT(E2,3),"-",MID(E2,4,3),"-",RIGHT(E2,4))</f>
        <v>301-356-0282</v>
      </c>
      <c r="G2" s="4" t="s">
        <v>42</v>
      </c>
      <c r="H2" s="4" t="str">
        <f t="shared" ref="H2:H33" si="1">_xlfn.CONCAT(G2,","," College Park MD")</f>
        <v>9400 49th Ave, College Park MD</v>
      </c>
      <c r="I2" s="4" t="s">
        <v>255</v>
      </c>
      <c r="J2" s="4" t="s">
        <v>291</v>
      </c>
      <c r="K2" s="4" t="s">
        <v>340</v>
      </c>
      <c r="L2" s="4" t="s">
        <v>135</v>
      </c>
      <c r="M2" s="4" t="s">
        <v>256</v>
      </c>
      <c r="N2" s="2"/>
      <c r="O2" s="10" t="s">
        <v>272</v>
      </c>
      <c r="P2" s="11">
        <f t="shared" ref="P2:P33" si="2">_xlfn.NUMBERVALUE(O2)</f>
        <v>45798</v>
      </c>
      <c r="Q2" s="4" t="s">
        <v>285</v>
      </c>
      <c r="R2" s="4">
        <f>IF(OR(Fall_Participants[[#This Row],[Species 1]]="",Fall_Participants[[#This Row],[Species 1]]="-"),0,1)+IF(OR(Fall_Participants[[#This Row],[Species 2]]="",Fall_Participants[[#This Row],[Species 2]]="-"),0,1)</f>
        <v>1</v>
      </c>
      <c r="S2" s="4" t="str">
        <f>_xlfn.CONCAT("Disctrict ",Fall_Participants[[#This Row],[City Dist]])</f>
        <v>Disctrict 1</v>
      </c>
      <c r="T2" s="4" t="str">
        <f>IF(Fall_Participants[[#This Row],[Tree quantity]]=0,"Cancelled",IF(Fall_Participants[[#This Row],[Tree quantity]]&gt;0,"Confirmed","Not scheduled"))</f>
        <v>Confirmed</v>
      </c>
      <c r="U2" t="str">
        <f>_xlfn.CONCAT(Fall_Participants[[#This Row],[Address of the Tree]], " - ",Fall_Participants[[#This Row],[First and Last Name:]])</f>
        <v>9400 49th Ave - Adam Claudy</v>
      </c>
    </row>
    <row r="3" spans="1:21" ht="13.5" customHeight="1" x14ac:dyDescent="0.25">
      <c r="A3" s="13">
        <f>IF(Fall_Participants[[#This Row],[First and Last Name:]]&lt;&gt;"",ROW(B3)-1,"")</f>
        <v>2</v>
      </c>
      <c r="B3" s="1">
        <v>1</v>
      </c>
      <c r="C3" s="4" t="s">
        <v>31</v>
      </c>
      <c r="D3" s="5" t="s">
        <v>32</v>
      </c>
      <c r="E3" s="4">
        <v>2024454361</v>
      </c>
      <c r="F3" s="4" t="str">
        <f t="shared" si="0"/>
        <v>202-445-4361</v>
      </c>
      <c r="G3" s="4" t="s">
        <v>33</v>
      </c>
      <c r="H3" s="4" t="str">
        <f t="shared" si="1"/>
        <v>9605 52nd Ave, College Park MD</v>
      </c>
      <c r="I3" s="4" t="s">
        <v>293</v>
      </c>
      <c r="J3" s="4" t="s">
        <v>291</v>
      </c>
      <c r="K3" s="4" t="s">
        <v>340</v>
      </c>
      <c r="L3" s="4" t="s">
        <v>135</v>
      </c>
      <c r="M3" s="4" t="s">
        <v>256</v>
      </c>
      <c r="N3" s="2"/>
      <c r="O3" s="10" t="s">
        <v>274</v>
      </c>
      <c r="P3" s="11">
        <f t="shared" si="2"/>
        <v>45803</v>
      </c>
      <c r="Q3" s="4" t="s">
        <v>282</v>
      </c>
      <c r="R3" s="4">
        <f>IF(OR(Fall_Participants[[#This Row],[Species 1]]="",Fall_Participants[[#This Row],[Species 1]]="-"),0,1)+IF(OR(Fall_Participants[[#This Row],[Species 2]]="",Fall_Participants[[#This Row],[Species 2]]="-"),0,1)</f>
        <v>1</v>
      </c>
      <c r="S3" s="4" t="str">
        <f>_xlfn.CONCAT("Disctrict ",Fall_Participants[[#This Row],[City Dist]])</f>
        <v>Disctrict 1</v>
      </c>
      <c r="T3" s="4" t="str">
        <f>IF(Fall_Participants[[#This Row],[Tree quantity]]=0,"Cancelled",IF(Fall_Participants[[#This Row],[Tree quantity]]&gt;0,"Confirmed","Not scheduled"))</f>
        <v>Confirmed</v>
      </c>
      <c r="U3" t="str">
        <f>_xlfn.CONCAT(Fall_Participants[[#This Row],[Address of the Tree]], " - ",Fall_Participants[[#This Row],[First and Last Name:]])</f>
        <v>9605 52nd Ave - Aida Xhepa</v>
      </c>
    </row>
    <row r="4" spans="1:21" ht="13.5" customHeight="1" x14ac:dyDescent="0.25">
      <c r="A4" s="13">
        <f>IF(Fall_Participants[[#This Row],[First and Last Name:]]&lt;&gt;"",ROW(B4)-1,"")</f>
        <v>3</v>
      </c>
      <c r="B4" s="1">
        <v>3</v>
      </c>
      <c r="C4" s="4" t="s">
        <v>364</v>
      </c>
      <c r="D4" s="5" t="s">
        <v>365</v>
      </c>
      <c r="E4" s="4">
        <v>6085569381</v>
      </c>
      <c r="F4" s="4" t="str">
        <f t="shared" si="0"/>
        <v>608-556-9381</v>
      </c>
      <c r="G4" s="4" t="s">
        <v>366</v>
      </c>
      <c r="H4" s="4" t="str">
        <f t="shared" si="1"/>
        <v>5012 Roanoke Pl, College Park MD</v>
      </c>
      <c r="I4" s="4" t="s">
        <v>254</v>
      </c>
      <c r="J4" s="4"/>
      <c r="K4" s="4" t="s">
        <v>340</v>
      </c>
      <c r="L4" s="4" t="s">
        <v>135</v>
      </c>
      <c r="M4" s="4" t="s">
        <v>256</v>
      </c>
      <c r="N4" s="31"/>
      <c r="O4" s="10">
        <v>45838</v>
      </c>
      <c r="P4" s="11">
        <f t="shared" si="2"/>
        <v>45838</v>
      </c>
      <c r="Q4" s="4" t="s">
        <v>367</v>
      </c>
      <c r="R4" s="4">
        <f>IF(OR(Fall_Participants[[#This Row],[Species 1]]="",Fall_Participants[[#This Row],[Species 1]]="-"),0,1)+IF(OR(Fall_Participants[[#This Row],[Species 2]]="",Fall_Participants[[#This Row],[Species 2]]="-"),0,1)</f>
        <v>1</v>
      </c>
      <c r="S4" s="4" t="str">
        <f>_xlfn.CONCAT("Disctrict ",Fall_Participants[[#This Row],[City Dist]])</f>
        <v>Disctrict 3</v>
      </c>
      <c r="T4" s="4" t="str">
        <f>IF(Fall_Participants[[#This Row],[Tree quantity]]=0,"Cancelled",IF(Fall_Participants[[#This Row],[Tree quantity]]&gt;0,"Confirmed","Not scheduled"))</f>
        <v>Confirmed</v>
      </c>
      <c r="U4" t="str">
        <f>_xlfn.CONCAT(Fall_Participants[[#This Row],[Address of the Tree]], " - ",Fall_Participants[[#This Row],[First and Last Name:]])</f>
        <v>5012 Roanoke Pl - Alec Lynde</v>
      </c>
    </row>
    <row r="5" spans="1:21" ht="13.5" customHeight="1" x14ac:dyDescent="0.25">
      <c r="A5" s="13">
        <f>IF(Fall_Participants[[#This Row],[First and Last Name:]]&lt;&gt;"",ROW(B5)-1,"")</f>
        <v>4</v>
      </c>
      <c r="B5" s="1">
        <v>1</v>
      </c>
      <c r="C5" s="4" t="s">
        <v>54</v>
      </c>
      <c r="D5" s="5" t="s">
        <v>55</v>
      </c>
      <c r="E5" s="4">
        <v>4045836663</v>
      </c>
      <c r="F5" s="4" t="str">
        <f t="shared" si="0"/>
        <v>404-583-6663</v>
      </c>
      <c r="G5" s="4" t="s">
        <v>56</v>
      </c>
      <c r="H5" s="4" t="str">
        <f t="shared" si="1"/>
        <v>5214 Paducah Rd, College Park MD</v>
      </c>
      <c r="I5" s="4" t="s">
        <v>291</v>
      </c>
      <c r="J5" s="4" t="s">
        <v>291</v>
      </c>
      <c r="K5" s="4" t="s">
        <v>341</v>
      </c>
      <c r="L5" s="4" t="s">
        <v>168</v>
      </c>
      <c r="M5" s="4" t="s">
        <v>256</v>
      </c>
      <c r="N5" s="2" t="s">
        <v>328</v>
      </c>
      <c r="O5" s="10">
        <v>45812</v>
      </c>
      <c r="P5" s="11">
        <f t="shared" si="2"/>
        <v>45812</v>
      </c>
      <c r="Q5" s="4" t="s">
        <v>283</v>
      </c>
      <c r="R5" s="4">
        <f>IF(OR(Fall_Participants[[#This Row],[Species 1]]="",Fall_Participants[[#This Row],[Species 1]]="-"),0,1)+IF(OR(Fall_Participants[[#This Row],[Species 2]]="",Fall_Participants[[#This Row],[Species 2]]="-"),0,1)</f>
        <v>0</v>
      </c>
      <c r="S5" s="4" t="str">
        <f>_xlfn.CONCAT("Disctrict ",Fall_Participants[[#This Row],[City Dist]])</f>
        <v>Disctrict 1</v>
      </c>
      <c r="T5" s="4" t="str">
        <f>IF(Fall_Participants[[#This Row],[Tree quantity]]=0,"Cancelled",IF(Fall_Participants[[#This Row],[Tree quantity]]&gt;0,"Confirmed","Not scheduled"))</f>
        <v>Cancelled</v>
      </c>
      <c r="U5" t="str">
        <f>_xlfn.CONCAT(Fall_Participants[[#This Row],[Address of the Tree]], " - ",Fall_Participants[[#This Row],[First and Last Name:]])</f>
        <v>5214 Paducah Rd - Alexis Shaffer</v>
      </c>
    </row>
    <row r="6" spans="1:21" ht="13.5" customHeight="1" x14ac:dyDescent="0.25">
      <c r="A6" s="13">
        <f>IF(Fall_Participants[[#This Row],[First and Last Name:]]&lt;&gt;"",ROW(B6)-1,"")</f>
        <v>5</v>
      </c>
      <c r="B6" s="1">
        <v>2</v>
      </c>
      <c r="C6" s="4" t="s">
        <v>87</v>
      </c>
      <c r="D6" s="5" t="s">
        <v>121</v>
      </c>
      <c r="E6" s="4">
        <v>2407929423</v>
      </c>
      <c r="F6" s="4" t="str">
        <f t="shared" si="0"/>
        <v>240-792-9423</v>
      </c>
      <c r="G6" s="4" t="s">
        <v>95</v>
      </c>
      <c r="H6" s="4" t="str">
        <f t="shared" si="1"/>
        <v>8619 Rhode Island Ave, College Park MD</v>
      </c>
      <c r="I6" s="4" t="s">
        <v>317</v>
      </c>
      <c r="J6" s="4" t="s">
        <v>291</v>
      </c>
      <c r="K6" s="4" t="s">
        <v>340</v>
      </c>
      <c r="L6" s="4" t="s">
        <v>139</v>
      </c>
      <c r="M6" s="4" t="s">
        <v>256</v>
      </c>
      <c r="N6" s="2"/>
      <c r="O6" s="10">
        <v>45826</v>
      </c>
      <c r="P6" s="11">
        <f t="shared" si="2"/>
        <v>45826</v>
      </c>
      <c r="Q6" s="4" t="s">
        <v>275</v>
      </c>
      <c r="R6" s="4">
        <f>IF(OR(Fall_Participants[[#This Row],[Species 1]]="",Fall_Participants[[#This Row],[Species 1]]="-"),0,1)+IF(OR(Fall_Participants[[#This Row],[Species 2]]="",Fall_Participants[[#This Row],[Species 2]]="-"),0,1)</f>
        <v>1</v>
      </c>
      <c r="S6" s="4" t="str">
        <f>_xlfn.CONCAT("Disctrict ",Fall_Participants[[#This Row],[City Dist]])</f>
        <v>Disctrict 2</v>
      </c>
      <c r="T6" s="4" t="str">
        <f>IF(Fall_Participants[[#This Row],[Tree quantity]]=0,"Cancelled",IF(Fall_Participants[[#This Row],[Tree quantity]]&gt;0,"Confirmed","Not scheduled"))</f>
        <v>Confirmed</v>
      </c>
      <c r="U6" t="str">
        <f>_xlfn.CONCAT(Fall_Participants[[#This Row],[Address of the Tree]], " - ",Fall_Participants[[#This Row],[First and Last Name:]])</f>
        <v>8619 Rhode Island Ave - Arlene Jenkins</v>
      </c>
    </row>
    <row r="7" spans="1:21" ht="13.5" customHeight="1" x14ac:dyDescent="0.25">
      <c r="A7" s="13">
        <f>IF(Fall_Participants[[#This Row],[First and Last Name:]]&lt;&gt;"",ROW(B7)-1,"")</f>
        <v>6</v>
      </c>
      <c r="B7" s="1">
        <v>1</v>
      </c>
      <c r="C7" s="4" t="s">
        <v>57</v>
      </c>
      <c r="D7" s="5" t="s">
        <v>58</v>
      </c>
      <c r="E7" s="4">
        <v>2403676069</v>
      </c>
      <c r="F7" s="4" t="str">
        <f t="shared" si="0"/>
        <v>240-367-6069</v>
      </c>
      <c r="G7" s="4" t="s">
        <v>59</v>
      </c>
      <c r="H7" s="4" t="str">
        <f t="shared" si="1"/>
        <v>9505 52nd Ave, College Park MD</v>
      </c>
      <c r="I7" s="4" t="s">
        <v>292</v>
      </c>
      <c r="J7" s="4" t="s">
        <v>304</v>
      </c>
      <c r="K7" s="4" t="s">
        <v>340</v>
      </c>
      <c r="L7" s="4" t="s">
        <v>139</v>
      </c>
      <c r="M7" s="4" t="s">
        <v>256</v>
      </c>
      <c r="N7" s="2"/>
      <c r="O7" s="10">
        <v>45825</v>
      </c>
      <c r="P7" s="11">
        <f t="shared" si="2"/>
        <v>45825</v>
      </c>
      <c r="Q7" s="4" t="s">
        <v>283</v>
      </c>
      <c r="R7" s="4">
        <f>IF(OR(Fall_Participants[[#This Row],[Species 1]]="",Fall_Participants[[#This Row],[Species 1]]="-"),0,1)+IF(OR(Fall_Participants[[#This Row],[Species 2]]="",Fall_Participants[[#This Row],[Species 2]]="-"),0,1)</f>
        <v>2</v>
      </c>
      <c r="S7" s="4" t="str">
        <f>_xlfn.CONCAT("Disctrict ",Fall_Participants[[#This Row],[City Dist]])</f>
        <v>Disctrict 1</v>
      </c>
      <c r="T7" s="4" t="str">
        <f>IF(Fall_Participants[[#This Row],[Tree quantity]]=0,"Cancelled",IF(Fall_Participants[[#This Row],[Tree quantity]]&gt;0,"Confirmed","Not scheduled"))</f>
        <v>Confirmed</v>
      </c>
      <c r="U7" t="str">
        <f>_xlfn.CONCAT(Fall_Participants[[#This Row],[Address of the Tree]], " - ",Fall_Participants[[#This Row],[First and Last Name:]])</f>
        <v>9505 52nd Ave - Brys Broughton</v>
      </c>
    </row>
    <row r="8" spans="1:21" ht="13.5" customHeight="1" x14ac:dyDescent="0.25">
      <c r="A8" s="13">
        <f>IF(Fall_Participants[[#This Row],[First and Last Name:]]&lt;&gt;"",ROW(B8)-1,"")</f>
        <v>7</v>
      </c>
      <c r="B8" s="1">
        <v>3</v>
      </c>
      <c r="C8" s="4" t="s">
        <v>384</v>
      </c>
      <c r="D8" s="5" t="s">
        <v>385</v>
      </c>
      <c r="E8" s="4">
        <v>3018645267</v>
      </c>
      <c r="F8" s="4" t="str">
        <f t="shared" si="0"/>
        <v>301-864-5267</v>
      </c>
      <c r="G8" s="4" t="s">
        <v>386</v>
      </c>
      <c r="H8" s="4" t="str">
        <f t="shared" si="1"/>
        <v>4600 Amherst Rd, College Park MD</v>
      </c>
      <c r="I8" s="4" t="s">
        <v>291</v>
      </c>
      <c r="J8" s="4" t="s">
        <v>291</v>
      </c>
      <c r="K8" s="4" t="s">
        <v>341</v>
      </c>
      <c r="L8" s="4" t="s">
        <v>139</v>
      </c>
      <c r="M8" s="4" t="s">
        <v>256</v>
      </c>
      <c r="N8" s="31" t="s">
        <v>328</v>
      </c>
      <c r="O8" s="10">
        <v>45853</v>
      </c>
      <c r="P8" s="11">
        <f t="shared" si="2"/>
        <v>45853</v>
      </c>
      <c r="Q8" s="4"/>
      <c r="R8" s="4">
        <f>IF(OR(Fall_Participants[[#This Row],[Species 1]]="",Fall_Participants[[#This Row],[Species 1]]="-"),0,1)+IF(OR(Fall_Participants[[#This Row],[Species 2]]="",Fall_Participants[[#This Row],[Species 2]]="-"),0,1)</f>
        <v>0</v>
      </c>
      <c r="S8" s="4" t="str">
        <f>_xlfn.CONCAT("Disctrict ",Fall_Participants[[#This Row],[City Dist]])</f>
        <v>Disctrict 3</v>
      </c>
      <c r="T8" s="4" t="str">
        <f>IF(Fall_Participants[[#This Row],[Tree quantity]]=0,"Cancelled",IF(Fall_Participants[[#This Row],[Tree quantity]]&gt;0,"Confirmed","Not scheduled"))</f>
        <v>Cancelled</v>
      </c>
      <c r="U8" t="str">
        <f>_xlfn.CONCAT(Fall_Participants[[#This Row],[Address of the Tree]], " - ",Fall_Participants[[#This Row],[First and Last Name:]])</f>
        <v>4600 Amherst Rd - Carol Nezzo</v>
      </c>
    </row>
    <row r="9" spans="1:21" ht="13.5" customHeight="1" x14ac:dyDescent="0.25">
      <c r="A9" s="13">
        <f>IF(Fall_Participants[[#This Row],[First and Last Name:]]&lt;&gt;"",ROW(B9)-1,"")</f>
        <v>8</v>
      </c>
      <c r="B9" s="1">
        <v>1</v>
      </c>
      <c r="C9" s="4" t="s">
        <v>88</v>
      </c>
      <c r="D9" s="5" t="s">
        <v>122</v>
      </c>
      <c r="E9" s="4">
        <v>3018213856</v>
      </c>
      <c r="F9" s="4" t="str">
        <f t="shared" si="0"/>
        <v>301-821-3856</v>
      </c>
      <c r="G9" s="4" t="s">
        <v>104</v>
      </c>
      <c r="H9" s="4" t="str">
        <f t="shared" si="1"/>
        <v>9800 47th Ave, College Park MD</v>
      </c>
      <c r="I9" s="4" t="s">
        <v>292</v>
      </c>
      <c r="J9" s="4" t="s">
        <v>291</v>
      </c>
      <c r="K9" s="4" t="s">
        <v>340</v>
      </c>
      <c r="L9" s="4" t="s">
        <v>139</v>
      </c>
      <c r="M9" s="4" t="s">
        <v>256</v>
      </c>
      <c r="N9" s="2"/>
      <c r="O9" s="10">
        <v>45819</v>
      </c>
      <c r="P9" s="11">
        <f t="shared" si="2"/>
        <v>45819</v>
      </c>
      <c r="Q9" s="4" t="s">
        <v>327</v>
      </c>
      <c r="R9" s="4">
        <f>IF(OR(Fall_Participants[[#This Row],[Species 1]]="",Fall_Participants[[#This Row],[Species 1]]="-"),0,1)+IF(OR(Fall_Participants[[#This Row],[Species 2]]="",Fall_Participants[[#This Row],[Species 2]]="-"),0,1)</f>
        <v>1</v>
      </c>
      <c r="S9" s="4" t="str">
        <f>_xlfn.CONCAT("Disctrict ",Fall_Participants[[#This Row],[City Dist]])</f>
        <v>Disctrict 1</v>
      </c>
      <c r="T9" s="4" t="str">
        <f>IF(Fall_Participants[[#This Row],[Tree quantity]]=0,"Cancelled",IF(Fall_Participants[[#This Row],[Tree quantity]]&gt;0,"Confirmed","Not scheduled"))</f>
        <v>Confirmed</v>
      </c>
      <c r="U9" t="str">
        <f>_xlfn.CONCAT(Fall_Participants[[#This Row],[Address of the Tree]], " - ",Fall_Participants[[#This Row],[First and Last Name:]])</f>
        <v>9800 47th Ave - Cherita Moran</v>
      </c>
    </row>
    <row r="10" spans="1:21" ht="13.5" customHeight="1" x14ac:dyDescent="0.25">
      <c r="A10" s="13">
        <f>IF(Fall_Participants[[#This Row],[First and Last Name:]]&lt;&gt;"",ROW(B10)-1,"")</f>
        <v>9</v>
      </c>
      <c r="B10" s="1">
        <v>3</v>
      </c>
      <c r="C10" s="4" t="s">
        <v>90</v>
      </c>
      <c r="D10" s="5" t="s">
        <v>124</v>
      </c>
      <c r="E10" s="4">
        <v>8312334744</v>
      </c>
      <c r="F10" s="4" t="str">
        <f t="shared" si="0"/>
        <v>831-233-4744</v>
      </c>
      <c r="G10" s="4" t="s">
        <v>103</v>
      </c>
      <c r="H10" s="4" t="str">
        <f t="shared" si="1"/>
        <v>4615 Clemson Rd, College Park MD</v>
      </c>
      <c r="I10" s="4" t="s">
        <v>293</v>
      </c>
      <c r="J10" s="4" t="s">
        <v>291</v>
      </c>
      <c r="K10" s="4" t="s">
        <v>340</v>
      </c>
      <c r="L10" s="4" t="s">
        <v>168</v>
      </c>
      <c r="M10" s="4" t="s">
        <v>256</v>
      </c>
      <c r="N10" s="2"/>
      <c r="O10" s="10">
        <v>45810</v>
      </c>
      <c r="P10" s="11">
        <f t="shared" si="2"/>
        <v>45810</v>
      </c>
      <c r="Q10" s="4" t="s">
        <v>278</v>
      </c>
      <c r="R10" s="4">
        <f>IF(OR(Fall_Participants[[#This Row],[Species 1]]="",Fall_Participants[[#This Row],[Species 1]]="-"),0,1)+IF(OR(Fall_Participants[[#This Row],[Species 2]]="",Fall_Participants[[#This Row],[Species 2]]="-"),0,1)</f>
        <v>1</v>
      </c>
      <c r="S10" s="4" t="str">
        <f>_xlfn.CONCAT("Disctrict ",Fall_Participants[[#This Row],[City Dist]])</f>
        <v>Disctrict 3</v>
      </c>
      <c r="T10" s="4" t="str">
        <f>IF(Fall_Participants[[#This Row],[Tree quantity]]=0,"Cancelled",IF(Fall_Participants[[#This Row],[Tree quantity]]&gt;0,"Confirmed","Not scheduled"))</f>
        <v>Confirmed</v>
      </c>
      <c r="U10" t="str">
        <f>_xlfn.CONCAT(Fall_Participants[[#This Row],[Address of the Tree]], " - ",Fall_Participants[[#This Row],[First and Last Name:]])</f>
        <v>4615 Clemson Rd - Chris ross</v>
      </c>
    </row>
    <row r="11" spans="1:21" ht="13.5" customHeight="1" x14ac:dyDescent="0.25">
      <c r="A11" s="13">
        <f>IF(Fall_Participants[[#This Row],[First and Last Name:]]&lt;&gt;"",ROW(B11)-1,"")</f>
        <v>10</v>
      </c>
      <c r="B11" s="1">
        <v>3</v>
      </c>
      <c r="C11" s="4" t="s">
        <v>74</v>
      </c>
      <c r="D11" s="5" t="s">
        <v>107</v>
      </c>
      <c r="E11" s="4">
        <v>9734629755</v>
      </c>
      <c r="F11" s="4" t="str">
        <f t="shared" si="0"/>
        <v>973-462-9755</v>
      </c>
      <c r="G11" s="4" t="s">
        <v>98</v>
      </c>
      <c r="H11" s="4" t="str">
        <f t="shared" si="1"/>
        <v>6900 Wake Forest Dr, College Park MD</v>
      </c>
      <c r="I11" s="4" t="s">
        <v>318</v>
      </c>
      <c r="J11" s="4" t="s">
        <v>291</v>
      </c>
      <c r="K11" s="4" t="s">
        <v>340</v>
      </c>
      <c r="L11" s="4" t="s">
        <v>135</v>
      </c>
      <c r="M11" s="4" t="s">
        <v>256</v>
      </c>
      <c r="N11" s="2"/>
      <c r="O11" s="10" t="s">
        <v>273</v>
      </c>
      <c r="P11" s="11">
        <f t="shared" si="2"/>
        <v>45799</v>
      </c>
      <c r="Q11" s="4" t="s">
        <v>288</v>
      </c>
      <c r="R11" s="4">
        <f>IF(OR(Fall_Participants[[#This Row],[Species 1]]="",Fall_Participants[[#This Row],[Species 1]]="-"),0,1)+IF(OR(Fall_Participants[[#This Row],[Species 2]]="",Fall_Participants[[#This Row],[Species 2]]="-"),0,1)</f>
        <v>1</v>
      </c>
      <c r="S11" s="4" t="str">
        <f>_xlfn.CONCAT("Disctrict ",Fall_Participants[[#This Row],[City Dist]])</f>
        <v>Disctrict 3</v>
      </c>
      <c r="T11" s="4" t="str">
        <f>IF(Fall_Participants[[#This Row],[Tree quantity]]=0,"Cancelled",IF(Fall_Participants[[#This Row],[Tree quantity]]&gt;0,"Confirmed","Not scheduled"))</f>
        <v>Confirmed</v>
      </c>
      <c r="U11" t="str">
        <f>_xlfn.CONCAT(Fall_Participants[[#This Row],[Address of the Tree]], " - ",Fall_Participants[[#This Row],[First and Last Name:]])</f>
        <v>6900 Wake Forest Dr - Christine Chang</v>
      </c>
    </row>
    <row r="12" spans="1:21" ht="13.5" customHeight="1" x14ac:dyDescent="0.25">
      <c r="A12" s="13">
        <f>IF(Fall_Participants[[#This Row],[First and Last Name:]]&lt;&gt;"",ROW(B12)-1,"")</f>
        <v>11</v>
      </c>
      <c r="B12" s="1">
        <v>1</v>
      </c>
      <c r="C12" s="4" t="s">
        <v>332</v>
      </c>
      <c r="D12" s="5" t="s">
        <v>333</v>
      </c>
      <c r="E12" s="4">
        <v>9175399828</v>
      </c>
      <c r="F12" s="4" t="str">
        <f t="shared" si="0"/>
        <v>917-539-9828</v>
      </c>
      <c r="G12" s="4" t="s">
        <v>334</v>
      </c>
      <c r="H12" s="4" t="str">
        <f t="shared" si="1"/>
        <v>5815 Bryn Mawr Rd, College Park MD</v>
      </c>
      <c r="I12" s="4" t="s">
        <v>309</v>
      </c>
      <c r="J12" s="4" t="s">
        <v>254</v>
      </c>
      <c r="K12" s="4" t="s">
        <v>340</v>
      </c>
      <c r="L12" s="4" t="s">
        <v>135</v>
      </c>
      <c r="M12" s="4" t="s">
        <v>256</v>
      </c>
      <c r="N12" s="2"/>
      <c r="O12" s="10">
        <v>45825</v>
      </c>
      <c r="P12" s="11">
        <f t="shared" si="2"/>
        <v>45825</v>
      </c>
      <c r="Q12" s="4" t="s">
        <v>296</v>
      </c>
      <c r="R12" s="4">
        <f>IF(OR(Fall_Participants[[#This Row],[Species 1]]="",Fall_Participants[[#This Row],[Species 1]]="-"),0,1)+IF(OR(Fall_Participants[[#This Row],[Species 2]]="",Fall_Participants[[#This Row],[Species 2]]="-"),0,1)</f>
        <v>2</v>
      </c>
      <c r="S12" s="4" t="str">
        <f>_xlfn.CONCAT("Disctrict ",Fall_Participants[[#This Row],[City Dist]])</f>
        <v>Disctrict 1</v>
      </c>
      <c r="T12" s="4" t="str">
        <f>IF(Fall_Participants[[#This Row],[Tree quantity]]=0,"Cancelled",IF(Fall_Participants[[#This Row],[Tree quantity]]&gt;0,"Confirmed","Not scheduled"))</f>
        <v>Confirmed</v>
      </c>
      <c r="U12" t="str">
        <f>_xlfn.CONCAT(Fall_Participants[[#This Row],[Address of the Tree]], " - ",Fall_Participants[[#This Row],[First and Last Name:]])</f>
        <v>5815 Bryn Mawr Rd - Clara Irazabal</v>
      </c>
    </row>
    <row r="13" spans="1:21" ht="13.5" customHeight="1" x14ac:dyDescent="0.25">
      <c r="A13" s="13">
        <f>IF(Fall_Participants[[#This Row],[First and Last Name:]]&lt;&gt;"",ROW(B13)-1,"")</f>
        <v>12</v>
      </c>
      <c r="B13" s="1">
        <v>1</v>
      </c>
      <c r="C13" s="4" t="s">
        <v>335</v>
      </c>
      <c r="D13" s="5" t="s">
        <v>336</v>
      </c>
      <c r="E13" s="4">
        <v>2403805733</v>
      </c>
      <c r="F13" s="4" t="str">
        <f t="shared" si="0"/>
        <v>240-380-5733</v>
      </c>
      <c r="G13" s="4" t="s">
        <v>337</v>
      </c>
      <c r="H13" s="4" t="str">
        <f t="shared" si="1"/>
        <v>7520 Creighton Dr, College Park MD</v>
      </c>
      <c r="I13" s="4" t="s">
        <v>310</v>
      </c>
      <c r="J13" s="4" t="s">
        <v>291</v>
      </c>
      <c r="K13" s="4" t="s">
        <v>340</v>
      </c>
      <c r="L13" s="4" t="s">
        <v>135</v>
      </c>
      <c r="M13" s="4" t="s">
        <v>256</v>
      </c>
      <c r="N13" s="2"/>
      <c r="O13" s="10">
        <v>45838</v>
      </c>
      <c r="P13" s="11">
        <f t="shared" si="2"/>
        <v>45838</v>
      </c>
      <c r="Q13" s="4" t="s">
        <v>290</v>
      </c>
      <c r="R13" s="4">
        <f>IF(OR(Fall_Participants[[#This Row],[Species 1]]="",Fall_Participants[[#This Row],[Species 1]]="-"),0,1)+IF(OR(Fall_Participants[[#This Row],[Species 2]]="",Fall_Participants[[#This Row],[Species 2]]="-"),0,1)</f>
        <v>1</v>
      </c>
      <c r="S13" s="4" t="str">
        <f>_xlfn.CONCAT("Disctrict ",Fall_Participants[[#This Row],[City Dist]])</f>
        <v>Disctrict 1</v>
      </c>
      <c r="T13" s="4" t="str">
        <f>IF(Fall_Participants[[#This Row],[Tree quantity]]=0,"Cancelled",IF(Fall_Participants[[#This Row],[Tree quantity]]&gt;0,"Confirmed","Not scheduled"))</f>
        <v>Confirmed</v>
      </c>
      <c r="U13" t="str">
        <f>_xlfn.CONCAT(Fall_Participants[[#This Row],[Address of the Tree]], " - ",Fall_Participants[[#This Row],[First and Last Name:]])</f>
        <v>7520 Creighton Dr - David Arabian</v>
      </c>
    </row>
    <row r="14" spans="1:21" ht="13.5" customHeight="1" x14ac:dyDescent="0.25">
      <c r="A14" s="13">
        <f>IF(Fall_Participants[[#This Row],[First and Last Name:]]&lt;&gt;"",ROW(B14)-1,"")</f>
        <v>13</v>
      </c>
      <c r="B14" s="1">
        <v>1</v>
      </c>
      <c r="C14" s="4" t="s">
        <v>16</v>
      </c>
      <c r="D14" s="5" t="s">
        <v>17</v>
      </c>
      <c r="E14" s="4">
        <v>5857949860</v>
      </c>
      <c r="F14" s="4" t="str">
        <f t="shared" si="0"/>
        <v>585-794-9860</v>
      </c>
      <c r="G14" s="4" t="s">
        <v>18</v>
      </c>
      <c r="H14" s="4" t="str">
        <f t="shared" si="1"/>
        <v>9727 53rd Ave, College Park MD</v>
      </c>
      <c r="I14" s="4" t="s">
        <v>316</v>
      </c>
      <c r="J14" s="4" t="s">
        <v>291</v>
      </c>
      <c r="K14" s="4" t="s">
        <v>340</v>
      </c>
      <c r="L14" s="4" t="s">
        <v>135</v>
      </c>
      <c r="M14" s="4" t="s">
        <v>256</v>
      </c>
      <c r="N14" s="2"/>
      <c r="O14" s="10" t="s">
        <v>272</v>
      </c>
      <c r="P14" s="11">
        <f t="shared" si="2"/>
        <v>45798</v>
      </c>
      <c r="Q14" s="4" t="s">
        <v>283</v>
      </c>
      <c r="R14" s="4">
        <f>IF(OR(Fall_Participants[[#This Row],[Species 1]]="",Fall_Participants[[#This Row],[Species 1]]="-"),0,1)+IF(OR(Fall_Participants[[#This Row],[Species 2]]="",Fall_Participants[[#This Row],[Species 2]]="-"),0,1)</f>
        <v>1</v>
      </c>
      <c r="S14" s="4" t="str">
        <f>_xlfn.CONCAT("Disctrict ",Fall_Participants[[#This Row],[City Dist]])</f>
        <v>Disctrict 1</v>
      </c>
      <c r="T14" s="4" t="str">
        <f>IF(Fall_Participants[[#This Row],[Tree quantity]]=0,"Cancelled",IF(Fall_Participants[[#This Row],[Tree quantity]]&gt;0,"Confirmed","Not scheduled"))</f>
        <v>Confirmed</v>
      </c>
      <c r="U14" t="str">
        <f>_xlfn.CONCAT(Fall_Participants[[#This Row],[Address of the Tree]], " - ",Fall_Participants[[#This Row],[First and Last Name:]])</f>
        <v>9727 53rd Ave - David Markallo</v>
      </c>
    </row>
    <row r="15" spans="1:21" ht="13.5" customHeight="1" x14ac:dyDescent="0.25">
      <c r="A15" s="13">
        <f>IF(Fall_Participants[[#This Row],[First and Last Name:]]&lt;&gt;"",ROW(B15)-1,"")</f>
        <v>14</v>
      </c>
      <c r="B15" s="1">
        <v>1</v>
      </c>
      <c r="C15" s="4" t="s">
        <v>60</v>
      </c>
      <c r="D15" s="5" t="s">
        <v>61</v>
      </c>
      <c r="E15" s="4">
        <v>2406436648</v>
      </c>
      <c r="F15" s="4" t="str">
        <f t="shared" si="0"/>
        <v>240-643-6648</v>
      </c>
      <c r="G15" s="4" t="s">
        <v>62</v>
      </c>
      <c r="H15" s="4" t="str">
        <f t="shared" si="1"/>
        <v>5113 Lackawanna St, College Park MD</v>
      </c>
      <c r="I15" s="4" t="s">
        <v>268</v>
      </c>
      <c r="J15" s="4" t="s">
        <v>307</v>
      </c>
      <c r="K15" s="4" t="s">
        <v>340</v>
      </c>
      <c r="L15" s="4" t="s">
        <v>139</v>
      </c>
      <c r="M15" s="4" t="s">
        <v>256</v>
      </c>
      <c r="N15" s="2"/>
      <c r="O15" s="10">
        <v>45811</v>
      </c>
      <c r="P15" s="11">
        <f t="shared" si="2"/>
        <v>45811</v>
      </c>
      <c r="Q15" s="4" t="s">
        <v>275</v>
      </c>
      <c r="R15" s="4">
        <f>IF(OR(Fall_Participants[[#This Row],[Species 1]]="",Fall_Participants[[#This Row],[Species 1]]="-"),0,1)+IF(OR(Fall_Participants[[#This Row],[Species 2]]="",Fall_Participants[[#This Row],[Species 2]]="-"),0,1)</f>
        <v>2</v>
      </c>
      <c r="S15" s="4" t="str">
        <f>_xlfn.CONCAT("Disctrict ",Fall_Participants[[#This Row],[City Dist]])</f>
        <v>Disctrict 1</v>
      </c>
      <c r="T15" s="4" t="str">
        <f>IF(Fall_Participants[[#This Row],[Tree quantity]]=0,"Cancelled",IF(Fall_Participants[[#This Row],[Tree quantity]]&gt;0,"Confirmed","Not scheduled"))</f>
        <v>Confirmed</v>
      </c>
      <c r="U15" t="str">
        <f>_xlfn.CONCAT(Fall_Participants[[#This Row],[Address of the Tree]], " - ",Fall_Participants[[#This Row],[First and Last Name:]])</f>
        <v>5113 Lackawanna St - David Olchak</v>
      </c>
    </row>
    <row r="16" spans="1:21" ht="13.5" customHeight="1" x14ac:dyDescent="0.25">
      <c r="A16" s="13">
        <f>IF(Fall_Participants[[#This Row],[First and Last Name:]]&lt;&gt;"",ROW(B16)-1,"")</f>
        <v>15</v>
      </c>
      <c r="B16" s="1">
        <v>3</v>
      </c>
      <c r="C16" s="4" t="s">
        <v>404</v>
      </c>
      <c r="D16" s="5" t="s">
        <v>405</v>
      </c>
      <c r="E16" s="4">
        <v>2024252444</v>
      </c>
      <c r="F16" s="4" t="str">
        <f t="shared" si="0"/>
        <v>202-425-2444</v>
      </c>
      <c r="G16" s="4" t="s">
        <v>406</v>
      </c>
      <c r="H16" s="4" t="str">
        <f t="shared" si="1"/>
        <v>4613 Amherst Rd, College Park MD</v>
      </c>
      <c r="I16" s="4" t="s">
        <v>294</v>
      </c>
      <c r="J16" s="4" t="s">
        <v>291</v>
      </c>
      <c r="K16" s="4" t="s">
        <v>339</v>
      </c>
      <c r="L16" s="4" t="s">
        <v>135</v>
      </c>
      <c r="M16" s="4" t="s">
        <v>256</v>
      </c>
      <c r="N16" s="31"/>
      <c r="O16" s="10">
        <v>45860</v>
      </c>
      <c r="P16" s="11">
        <f t="shared" si="2"/>
        <v>45860</v>
      </c>
      <c r="Q16" s="4"/>
      <c r="R16" s="4">
        <f>IF(OR(Fall_Participants[[#This Row],[Species 1]]="",Fall_Participants[[#This Row],[Species 1]]="-"),0,1)+IF(OR(Fall_Participants[[#This Row],[Species 2]]="",Fall_Participants[[#This Row],[Species 2]]="-"),0,1)</f>
        <v>1</v>
      </c>
      <c r="S16" s="4" t="str">
        <f>_xlfn.CONCAT("Disctrict ",Fall_Participants[[#This Row],[City Dist]])</f>
        <v>Disctrict 3</v>
      </c>
      <c r="T16" s="4" t="str">
        <f>IF(Fall_Participants[[#This Row],[Tree quantity]]=0,"Cancelled",IF(Fall_Participants[[#This Row],[Tree quantity]]&gt;0,"Confirmed","Not scheduled"))</f>
        <v>Confirmed</v>
      </c>
      <c r="U16" t="str">
        <f>_xlfn.CONCAT(Fall_Participants[[#This Row],[Address of the Tree]], " - ",Fall_Participants[[#This Row],[First and Last Name:]])</f>
        <v>4613 Amherst Rd - Dorothy Peprah</v>
      </c>
    </row>
    <row r="17" spans="1:21" ht="13.5" customHeight="1" x14ac:dyDescent="0.25">
      <c r="A17" s="13">
        <f>IF(Fall_Participants[[#This Row],[First and Last Name:]]&lt;&gt;"",ROW(B17)-1,"")</f>
        <v>16</v>
      </c>
      <c r="B17" s="1">
        <v>3</v>
      </c>
      <c r="C17" s="4" t="s">
        <v>89</v>
      </c>
      <c r="D17" s="5" t="s">
        <v>123</v>
      </c>
      <c r="E17" s="4">
        <v>3016756905</v>
      </c>
      <c r="F17" s="4" t="str">
        <f t="shared" si="0"/>
        <v>301-675-6905</v>
      </c>
      <c r="G17" s="4" t="s">
        <v>420</v>
      </c>
      <c r="H17" s="4" t="str">
        <f t="shared" si="1"/>
        <v>7329 Radcliffe Dr, College Park MD</v>
      </c>
      <c r="I17" s="4" t="s">
        <v>311</v>
      </c>
      <c r="J17" s="4" t="s">
        <v>309</v>
      </c>
      <c r="K17" s="4" t="s">
        <v>340</v>
      </c>
      <c r="L17" s="4" t="s">
        <v>135</v>
      </c>
      <c r="M17" s="4" t="s">
        <v>256</v>
      </c>
      <c r="N17" s="2"/>
      <c r="O17" s="10">
        <v>45812</v>
      </c>
      <c r="P17" s="11">
        <f t="shared" si="2"/>
        <v>45812</v>
      </c>
      <c r="Q17" s="4" t="s">
        <v>296</v>
      </c>
      <c r="R17" s="4">
        <f>IF(OR(Fall_Participants[[#This Row],[Species 1]]="",Fall_Participants[[#This Row],[Species 1]]="-"),0,1)+IF(OR(Fall_Participants[[#This Row],[Species 2]]="",Fall_Participants[[#This Row],[Species 2]]="-"),0,1)</f>
        <v>2</v>
      </c>
      <c r="S17" s="4" t="str">
        <f>_xlfn.CONCAT("Disctrict ",Fall_Participants[[#This Row],[City Dist]])</f>
        <v>Disctrict 3</v>
      </c>
      <c r="T17" s="4" t="str">
        <f>IF(Fall_Participants[[#This Row],[Tree quantity]]=0,"Cancelled",IF(Fall_Participants[[#This Row],[Tree quantity]]&gt;0,"Confirmed","Not scheduled"))</f>
        <v>Confirmed</v>
      </c>
      <c r="U17" t="str">
        <f>_xlfn.CONCAT(Fall_Participants[[#This Row],[Address of the Tree]], " - ",Fall_Participants[[#This Row],[First and Last Name:]])</f>
        <v>7329 Radcliffe Dr - Dwight Onley</v>
      </c>
    </row>
    <row r="18" spans="1:21" ht="13.5" customHeight="1" x14ac:dyDescent="0.25">
      <c r="A18" s="13">
        <f>IF(Fall_Participants[[#This Row],[First and Last Name:]]&lt;&gt;"",ROW(B18)-1,"")</f>
        <v>17</v>
      </c>
      <c r="B18" s="1">
        <v>1</v>
      </c>
      <c r="C18" s="4" t="s">
        <v>75</v>
      </c>
      <c r="D18" s="5" t="s">
        <v>108</v>
      </c>
      <c r="E18" s="4">
        <v>2026992015</v>
      </c>
      <c r="F18" s="4" t="str">
        <f t="shared" si="0"/>
        <v>202-699-2015</v>
      </c>
      <c r="G18" s="4" t="s">
        <v>96</v>
      </c>
      <c r="H18" s="4" t="str">
        <f t="shared" si="1"/>
        <v>9708 53rd Ave, College Park MD</v>
      </c>
      <c r="I18" s="4" t="s">
        <v>309</v>
      </c>
      <c r="J18" s="4" t="s">
        <v>291</v>
      </c>
      <c r="K18" s="4" t="s">
        <v>340</v>
      </c>
      <c r="L18" s="4" t="s">
        <v>135</v>
      </c>
      <c r="M18" s="4" t="s">
        <v>256</v>
      </c>
      <c r="N18" s="2"/>
      <c r="O18" s="10">
        <v>45819</v>
      </c>
      <c r="P18" s="11">
        <f t="shared" si="2"/>
        <v>45819</v>
      </c>
      <c r="Q18" s="4" t="s">
        <v>288</v>
      </c>
      <c r="R18" s="4">
        <f>IF(OR(Fall_Participants[[#This Row],[Species 1]]="",Fall_Participants[[#This Row],[Species 1]]="-"),0,1)+IF(OR(Fall_Participants[[#This Row],[Species 2]]="",Fall_Participants[[#This Row],[Species 2]]="-"),0,1)</f>
        <v>1</v>
      </c>
      <c r="S18" s="4" t="str">
        <f>_xlfn.CONCAT("Disctrict ",Fall_Participants[[#This Row],[City Dist]])</f>
        <v>Disctrict 1</v>
      </c>
      <c r="T18" s="4" t="str">
        <f>IF(Fall_Participants[[#This Row],[Tree quantity]]=0,"Cancelled",IF(Fall_Participants[[#This Row],[Tree quantity]]&gt;0,"Confirmed","Not scheduled"))</f>
        <v>Confirmed</v>
      </c>
      <c r="U18" t="str">
        <f>_xlfn.CONCAT(Fall_Participants[[#This Row],[Address of the Tree]], " - ",Fall_Participants[[#This Row],[First and Last Name:]])</f>
        <v>9708 53rd Ave - Elia Quintana</v>
      </c>
    </row>
    <row r="19" spans="1:21" ht="13.5" customHeight="1" x14ac:dyDescent="0.25">
      <c r="A19" s="13">
        <f>IF(Fall_Participants[[#This Row],[First and Last Name:]]&lt;&gt;"",ROW(B19)-1,"")</f>
        <v>18</v>
      </c>
      <c r="B19" s="1">
        <v>1</v>
      </c>
      <c r="C19" s="4" t="s">
        <v>344</v>
      </c>
      <c r="D19" s="5" t="s">
        <v>345</v>
      </c>
      <c r="E19" s="4">
        <v>2406019571</v>
      </c>
      <c r="F19" s="4" t="str">
        <f t="shared" si="0"/>
        <v>240-601-9571</v>
      </c>
      <c r="G19" s="4" t="s">
        <v>346</v>
      </c>
      <c r="H19" s="4" t="str">
        <f t="shared" si="1"/>
        <v>5807 Bryn Mawr Rd, College Park MD</v>
      </c>
      <c r="I19" s="4" t="s">
        <v>309</v>
      </c>
      <c r="J19" s="4" t="s">
        <v>255</v>
      </c>
      <c r="K19" s="4" t="s">
        <v>340</v>
      </c>
      <c r="L19" s="4" t="s">
        <v>135</v>
      </c>
      <c r="M19" s="4" t="s">
        <v>256</v>
      </c>
      <c r="N19" s="31"/>
      <c r="O19" s="10">
        <v>45839</v>
      </c>
      <c r="P19" s="11">
        <f t="shared" si="2"/>
        <v>45839</v>
      </c>
      <c r="Q19" s="4" t="s">
        <v>296</v>
      </c>
      <c r="R19" s="4">
        <f>IF(OR(Fall_Participants[[#This Row],[Species 1]]="",Fall_Participants[[#This Row],[Species 1]]="-"),0,1)+IF(OR(Fall_Participants[[#This Row],[Species 2]]="",Fall_Participants[[#This Row],[Species 2]]="-"),0,1)</f>
        <v>2</v>
      </c>
      <c r="S19" s="4" t="str">
        <f>_xlfn.CONCAT("Disctrict ",Fall_Participants[[#This Row],[City Dist]])</f>
        <v>Disctrict 1</v>
      </c>
      <c r="T19" s="4" t="str">
        <f>IF(Fall_Participants[[#This Row],[Tree quantity]]=0,"Cancelled",IF(Fall_Participants[[#This Row],[Tree quantity]]&gt;0,"Confirmed","Not scheduled"))</f>
        <v>Confirmed</v>
      </c>
      <c r="U19" t="str">
        <f>_xlfn.CONCAT(Fall_Participants[[#This Row],[Address of the Tree]], " - ",Fall_Participants[[#This Row],[First and Last Name:]])</f>
        <v>5807 Bryn Mawr Rd - Elizabeth Fellows</v>
      </c>
    </row>
    <row r="20" spans="1:21" ht="13.5" customHeight="1" x14ac:dyDescent="0.25">
      <c r="A20" s="13">
        <f>IF(Fall_Participants[[#This Row],[First and Last Name:]]&lt;&gt;"",ROW(B20)-1,"")</f>
        <v>19</v>
      </c>
      <c r="B20" s="1">
        <v>3</v>
      </c>
      <c r="C20" s="4" t="s">
        <v>374</v>
      </c>
      <c r="D20" s="5" t="s">
        <v>376</v>
      </c>
      <c r="E20" s="4">
        <v>2022625464</v>
      </c>
      <c r="F20" s="4" t="str">
        <f t="shared" si="0"/>
        <v>202-262-5464</v>
      </c>
      <c r="G20" s="4" t="s">
        <v>375</v>
      </c>
      <c r="H20" s="4" t="str">
        <f t="shared" si="1"/>
        <v>4805 Guilford Rd, College Park MD</v>
      </c>
      <c r="I20" s="4" t="s">
        <v>291</v>
      </c>
      <c r="J20" s="4" t="s">
        <v>291</v>
      </c>
      <c r="K20" s="4" t="s">
        <v>341</v>
      </c>
      <c r="L20" s="4" t="s">
        <v>135</v>
      </c>
      <c r="M20" s="4" t="s">
        <v>256</v>
      </c>
      <c r="N20" s="31" t="s">
        <v>328</v>
      </c>
      <c r="O20" s="10">
        <v>45845</v>
      </c>
      <c r="P20" s="11">
        <f t="shared" si="2"/>
        <v>45845</v>
      </c>
      <c r="Q20" s="4"/>
      <c r="R20" s="4">
        <f>IF(OR(Fall_Participants[[#This Row],[Species 1]]="",Fall_Participants[[#This Row],[Species 1]]="-"),0,1)+IF(OR(Fall_Participants[[#This Row],[Species 2]]="",Fall_Participants[[#This Row],[Species 2]]="-"),0,1)</f>
        <v>0</v>
      </c>
      <c r="S20" s="4" t="str">
        <f>_xlfn.CONCAT("Disctrict ",Fall_Participants[[#This Row],[City Dist]])</f>
        <v>Disctrict 3</v>
      </c>
      <c r="T20" s="4" t="str">
        <f>IF(Fall_Participants[[#This Row],[Tree quantity]]=0,"Cancelled",IF(Fall_Participants[[#This Row],[Tree quantity]]&gt;0,"Confirmed","Not scheduled"))</f>
        <v>Cancelled</v>
      </c>
      <c r="U20" t="str">
        <f>_xlfn.CONCAT(Fall_Participants[[#This Row],[Address of the Tree]], " - ",Fall_Participants[[#This Row],[First and Last Name:]])</f>
        <v>4805 Guilford Rd - Elizabeth Fitzgerald</v>
      </c>
    </row>
    <row r="21" spans="1:21" ht="13.5" customHeight="1" x14ac:dyDescent="0.25">
      <c r="A21" s="13">
        <f>IF(Fall_Participants[[#This Row],[First and Last Name:]]&lt;&gt;"",ROW(B21)-1,"")</f>
        <v>20</v>
      </c>
      <c r="B21" s="1">
        <v>1</v>
      </c>
      <c r="C21" s="4" t="s">
        <v>362</v>
      </c>
      <c r="D21" s="5" t="s">
        <v>260</v>
      </c>
      <c r="E21" s="4">
        <v>2025908994</v>
      </c>
      <c r="F21" s="4" t="str">
        <f t="shared" si="0"/>
        <v>202-590-8994</v>
      </c>
      <c r="G21" s="4" t="s">
        <v>261</v>
      </c>
      <c r="H21" s="4" t="str">
        <f t="shared" si="1"/>
        <v>4806 Erie St, College Park MD</v>
      </c>
      <c r="I21" s="4" t="s">
        <v>309</v>
      </c>
      <c r="J21" s="4" t="s">
        <v>306</v>
      </c>
      <c r="K21" s="4" t="s">
        <v>340</v>
      </c>
      <c r="L21" s="4" t="s">
        <v>139</v>
      </c>
      <c r="M21" s="4" t="s">
        <v>256</v>
      </c>
      <c r="N21" s="2"/>
      <c r="O21" s="10">
        <v>45831</v>
      </c>
      <c r="P21" s="11">
        <f t="shared" si="2"/>
        <v>45831</v>
      </c>
      <c r="Q21" s="4" t="s">
        <v>296</v>
      </c>
      <c r="R21" s="4">
        <f>IF(OR(Fall_Participants[[#This Row],[Species 1]]="",Fall_Participants[[#This Row],[Species 1]]="-"),0,1)+IF(OR(Fall_Participants[[#This Row],[Species 2]]="",Fall_Participants[[#This Row],[Species 2]]="-"),0,1)</f>
        <v>2</v>
      </c>
      <c r="S21" s="4" t="str">
        <f>_xlfn.CONCAT("Disctrict ",Fall_Participants[[#This Row],[City Dist]])</f>
        <v>Disctrict 1</v>
      </c>
      <c r="T21" s="4" t="str">
        <f>IF(Fall_Participants[[#This Row],[Tree quantity]]=0,"Cancelled",IF(Fall_Participants[[#This Row],[Tree quantity]]&gt;0,"Confirmed","Not scheduled"))</f>
        <v>Confirmed</v>
      </c>
      <c r="U21" t="str">
        <f>_xlfn.CONCAT(Fall_Participants[[#This Row],[Address of the Tree]], " - ",Fall_Participants[[#This Row],[First and Last Name:]])</f>
        <v>4806 Erie St - Emily Marasco</v>
      </c>
    </row>
    <row r="22" spans="1:21" ht="13.5" customHeight="1" x14ac:dyDescent="0.25">
      <c r="A22" s="13">
        <f>IF(Fall_Participants[[#This Row],[First and Last Name:]]&lt;&gt;"",ROW(B22)-1,"")</f>
        <v>21</v>
      </c>
      <c r="B22" s="1">
        <v>3</v>
      </c>
      <c r="C22" s="4" t="s">
        <v>19</v>
      </c>
      <c r="D22" s="5" t="s">
        <v>20</v>
      </c>
      <c r="E22" s="4">
        <v>3018751635</v>
      </c>
      <c r="F22" s="4" t="str">
        <f t="shared" si="0"/>
        <v>301-875-1635</v>
      </c>
      <c r="G22" s="4" t="s">
        <v>253</v>
      </c>
      <c r="H22" s="4" t="str">
        <f t="shared" si="1"/>
        <v>4609 Guilford Rd, College Park MD</v>
      </c>
      <c r="I22" s="4" t="s">
        <v>292</v>
      </c>
      <c r="J22" s="4" t="s">
        <v>291</v>
      </c>
      <c r="K22" s="4" t="s">
        <v>340</v>
      </c>
      <c r="L22" s="4" t="s">
        <v>135</v>
      </c>
      <c r="M22" s="4" t="s">
        <v>256</v>
      </c>
      <c r="N22" s="2"/>
      <c r="O22" s="10" t="s">
        <v>272</v>
      </c>
      <c r="P22" s="11">
        <f t="shared" si="2"/>
        <v>45798</v>
      </c>
      <c r="Q22" s="4" t="s">
        <v>288</v>
      </c>
      <c r="R22" s="4">
        <f>IF(OR(Fall_Participants[[#This Row],[Species 1]]="",Fall_Participants[[#This Row],[Species 1]]="-"),0,1)+IF(OR(Fall_Participants[[#This Row],[Species 2]]="",Fall_Participants[[#This Row],[Species 2]]="-"),0,1)</f>
        <v>1</v>
      </c>
      <c r="S22" s="4" t="str">
        <f>_xlfn.CONCAT("Disctrict ",Fall_Participants[[#This Row],[City Dist]])</f>
        <v>Disctrict 3</v>
      </c>
      <c r="T22" s="4" t="str">
        <f>IF(Fall_Participants[[#This Row],[Tree quantity]]=0,"Cancelled",IF(Fall_Participants[[#This Row],[Tree quantity]]&gt;0,"Confirmed","Not scheduled"))</f>
        <v>Confirmed</v>
      </c>
      <c r="U22" t="str">
        <f>_xlfn.CONCAT(Fall_Participants[[#This Row],[Address of the Tree]], " - ",Fall_Participants[[#This Row],[First and Last Name:]])</f>
        <v>4609 Guilford Rd - Eric Maring</v>
      </c>
    </row>
    <row r="23" spans="1:21" ht="13.5" customHeight="1" x14ac:dyDescent="0.25">
      <c r="A23" s="13">
        <f>IF(Fall_Participants[[#This Row],[First and Last Name:]]&lt;&gt;"",ROW(B23)-1,"")</f>
        <v>22</v>
      </c>
      <c r="B23" s="1">
        <v>1</v>
      </c>
      <c r="C23" s="4" t="s">
        <v>401</v>
      </c>
      <c r="D23" s="5" t="s">
        <v>402</v>
      </c>
      <c r="E23" s="4">
        <v>3017413416</v>
      </c>
      <c r="F23" s="4" t="str">
        <f t="shared" si="0"/>
        <v>301-741-3416</v>
      </c>
      <c r="G23" s="4" t="s">
        <v>403</v>
      </c>
      <c r="H23" s="4" t="str">
        <f t="shared" si="1"/>
        <v>5025 Kenesaw St, College Park MD</v>
      </c>
      <c r="I23" s="4" t="s">
        <v>291</v>
      </c>
      <c r="J23" s="4" t="s">
        <v>291</v>
      </c>
      <c r="K23" s="4" t="s">
        <v>341</v>
      </c>
      <c r="L23" s="4" t="s">
        <v>135</v>
      </c>
      <c r="M23" s="4" t="s">
        <v>256</v>
      </c>
      <c r="N23" s="31" t="s">
        <v>328</v>
      </c>
      <c r="O23" s="10">
        <v>45860</v>
      </c>
      <c r="P23" s="11">
        <f t="shared" si="2"/>
        <v>45860</v>
      </c>
      <c r="Q23" s="4"/>
      <c r="R23" s="4">
        <f>IF(OR(Fall_Participants[[#This Row],[Species 1]]="",Fall_Participants[[#This Row],[Species 1]]="-"),0,1)+IF(OR(Fall_Participants[[#This Row],[Species 2]]="",Fall_Participants[[#This Row],[Species 2]]="-"),0,1)</f>
        <v>0</v>
      </c>
      <c r="S23" s="4" t="str">
        <f>_xlfn.CONCAT("Disctrict ",Fall_Participants[[#This Row],[City Dist]])</f>
        <v>Disctrict 1</v>
      </c>
      <c r="T23" s="4" t="str">
        <f>IF(Fall_Participants[[#This Row],[Tree quantity]]=0,"Cancelled",IF(Fall_Participants[[#This Row],[Tree quantity]]&gt;0,"Confirmed","Not scheduled"))</f>
        <v>Cancelled</v>
      </c>
      <c r="U23" t="str">
        <f>_xlfn.CONCAT(Fall_Participants[[#This Row],[Address of the Tree]], " - ",Fall_Participants[[#This Row],[First and Last Name:]])</f>
        <v>5025 Kenesaw St - Eunyoung Hwang</v>
      </c>
    </row>
    <row r="24" spans="1:21" ht="13.5" customHeight="1" x14ac:dyDescent="0.25">
      <c r="A24" s="13">
        <f>IF(Fall_Participants[[#This Row],[First and Last Name:]]&lt;&gt;"",ROW(B24)-1,"")</f>
        <v>23</v>
      </c>
      <c r="B24" s="1">
        <v>1</v>
      </c>
      <c r="C24" s="4" t="s">
        <v>63</v>
      </c>
      <c r="D24" s="5" t="s">
        <v>64</v>
      </c>
      <c r="E24" s="4">
        <v>3013950486</v>
      </c>
      <c r="F24" s="4" t="str">
        <f t="shared" si="0"/>
        <v>301-395-0486</v>
      </c>
      <c r="G24" s="4" t="s">
        <v>65</v>
      </c>
      <c r="H24" s="4" t="str">
        <f t="shared" si="1"/>
        <v>4822 Erie St, College Park MD</v>
      </c>
      <c r="I24" s="4" t="s">
        <v>306</v>
      </c>
      <c r="J24" s="4" t="s">
        <v>291</v>
      </c>
      <c r="K24" s="4" t="s">
        <v>340</v>
      </c>
      <c r="L24" s="4" t="s">
        <v>139</v>
      </c>
      <c r="M24" s="4" t="s">
        <v>256</v>
      </c>
      <c r="N24" s="2"/>
      <c r="O24" s="10">
        <v>45856</v>
      </c>
      <c r="P24" s="11">
        <f t="shared" si="2"/>
        <v>45856</v>
      </c>
      <c r="Q24" s="4" t="s">
        <v>275</v>
      </c>
      <c r="R24" s="4">
        <f>IF(OR(Fall_Participants[[#This Row],[Species 1]]="",Fall_Participants[[#This Row],[Species 1]]="-"),0,1)+IF(OR(Fall_Participants[[#This Row],[Species 2]]="",Fall_Participants[[#This Row],[Species 2]]="-"),0,1)</f>
        <v>1</v>
      </c>
      <c r="S24" s="4" t="str">
        <f>_xlfn.CONCAT("Disctrict ",Fall_Participants[[#This Row],[City Dist]])</f>
        <v>Disctrict 1</v>
      </c>
      <c r="T24" s="4" t="str">
        <f>IF(Fall_Participants[[#This Row],[Tree quantity]]=0,"Cancelled",IF(Fall_Participants[[#This Row],[Tree quantity]]&gt;0,"Confirmed","Not scheduled"))</f>
        <v>Confirmed</v>
      </c>
      <c r="U24" t="str">
        <f>_xlfn.CONCAT(Fall_Participants[[#This Row],[Address of the Tree]], " - ",Fall_Participants[[#This Row],[First and Last Name:]])</f>
        <v>4822 Erie St - Frances Sutphen</v>
      </c>
    </row>
    <row r="25" spans="1:21" ht="13.5" customHeight="1" x14ac:dyDescent="0.25">
      <c r="A25" s="13">
        <f>IF(Fall_Participants[[#This Row],[First and Last Name:]]&lt;&gt;"",ROW(B25)-1,"")</f>
        <v>24</v>
      </c>
      <c r="B25" s="1">
        <v>3</v>
      </c>
      <c r="C25" s="4" t="s">
        <v>84</v>
      </c>
      <c r="D25" s="5" t="s">
        <v>117</v>
      </c>
      <c r="E25" s="4">
        <v>3012195790</v>
      </c>
      <c r="F25" s="4" t="str">
        <f t="shared" si="0"/>
        <v>301-219-5790</v>
      </c>
      <c r="G25" s="4" t="s">
        <v>106</v>
      </c>
      <c r="H25" s="4" t="str">
        <f t="shared" si="1"/>
        <v>5904 Chestnut Hill Rd, College Park MD</v>
      </c>
      <c r="I25" s="4" t="s">
        <v>305</v>
      </c>
      <c r="J25" s="4" t="s">
        <v>291</v>
      </c>
      <c r="K25" s="4" t="s">
        <v>340</v>
      </c>
      <c r="L25" s="4" t="s">
        <v>135</v>
      </c>
      <c r="M25" s="4" t="s">
        <v>256</v>
      </c>
      <c r="N25" s="2"/>
      <c r="O25" s="10">
        <v>45812</v>
      </c>
      <c r="P25" s="11">
        <f t="shared" si="2"/>
        <v>45812</v>
      </c>
      <c r="Q25" s="4" t="s">
        <v>275</v>
      </c>
      <c r="R25" s="4">
        <f>IF(OR(Fall_Participants[[#This Row],[Species 1]]="",Fall_Participants[[#This Row],[Species 1]]="-"),0,1)+IF(OR(Fall_Participants[[#This Row],[Species 2]]="",Fall_Participants[[#This Row],[Species 2]]="-"),0,1)</f>
        <v>1</v>
      </c>
      <c r="S25" s="4" t="str">
        <f>_xlfn.CONCAT("Disctrict ",Fall_Participants[[#This Row],[City Dist]])</f>
        <v>Disctrict 3</v>
      </c>
      <c r="T25" s="4" t="str">
        <f>IF(Fall_Participants[[#This Row],[Tree quantity]]=0,"Cancelled",IF(Fall_Participants[[#This Row],[Tree quantity]]&gt;0,"Confirmed","Not scheduled"))</f>
        <v>Confirmed</v>
      </c>
      <c r="U25" t="str">
        <f>_xlfn.CONCAT(Fall_Participants[[#This Row],[Address of the Tree]], " - ",Fall_Participants[[#This Row],[First and Last Name:]])</f>
        <v>5904 Chestnut Hill Rd - H. Keith Pierce</v>
      </c>
    </row>
    <row r="26" spans="1:21" ht="13.5" customHeight="1" x14ac:dyDescent="0.25">
      <c r="A26" s="13">
        <f>IF(Fall_Participants[[#This Row],[First and Last Name:]]&lt;&gt;"",ROW(B26)-1,"")</f>
        <v>25</v>
      </c>
      <c r="B26" s="1">
        <v>3</v>
      </c>
      <c r="C26" s="4" t="s">
        <v>350</v>
      </c>
      <c r="D26" s="5" t="s">
        <v>351</v>
      </c>
      <c r="E26" s="4">
        <v>2023168119</v>
      </c>
      <c r="F26" s="4" t="str">
        <f t="shared" si="0"/>
        <v>202-316-8119</v>
      </c>
      <c r="G26" s="4" t="s">
        <v>352</v>
      </c>
      <c r="H26" s="4" t="str">
        <f t="shared" si="1"/>
        <v>7508 Citadel Dr, College Park MD</v>
      </c>
      <c r="I26" s="4" t="s">
        <v>254</v>
      </c>
      <c r="J26" s="4" t="s">
        <v>291</v>
      </c>
      <c r="K26" s="4" t="s">
        <v>340</v>
      </c>
      <c r="L26" s="4" t="s">
        <v>135</v>
      </c>
      <c r="M26" s="4" t="s">
        <v>256</v>
      </c>
      <c r="N26" s="31"/>
      <c r="O26" s="10">
        <v>45838</v>
      </c>
      <c r="P26" s="11">
        <f t="shared" si="2"/>
        <v>45838</v>
      </c>
      <c r="Q26" s="4" t="s">
        <v>282</v>
      </c>
      <c r="R26" s="4">
        <f>IF(OR(Fall_Participants[[#This Row],[Species 1]]="",Fall_Participants[[#This Row],[Species 1]]="-"),0,1)+IF(OR(Fall_Participants[[#This Row],[Species 2]]="",Fall_Participants[[#This Row],[Species 2]]="-"),0,1)</f>
        <v>1</v>
      </c>
      <c r="S26" s="4" t="str">
        <f>_xlfn.CONCAT("Disctrict ",Fall_Participants[[#This Row],[City Dist]])</f>
        <v>Disctrict 3</v>
      </c>
      <c r="T26" s="4" t="str">
        <f>IF(Fall_Participants[[#This Row],[Tree quantity]]=0,"Cancelled",IF(Fall_Participants[[#This Row],[Tree quantity]]&gt;0,"Confirmed","Not scheduled"))</f>
        <v>Confirmed</v>
      </c>
      <c r="U26" t="str">
        <f>_xlfn.CONCAT(Fall_Participants[[#This Row],[Address of the Tree]], " - ",Fall_Participants[[#This Row],[First and Last Name:]])</f>
        <v>7508 Citadel Dr - Henry Yoder</v>
      </c>
    </row>
    <row r="27" spans="1:21" ht="13.5" customHeight="1" x14ac:dyDescent="0.25">
      <c r="A27" s="13">
        <f>IF(Fall_Participants[[#This Row],[First and Last Name:]]&lt;&gt;"",ROW(B27)-1,"")</f>
        <v>26</v>
      </c>
      <c r="B27" s="1">
        <v>2</v>
      </c>
      <c r="C27" s="4" t="s">
        <v>85</v>
      </c>
      <c r="D27" s="5" t="s">
        <v>118</v>
      </c>
      <c r="E27" s="4">
        <v>6153909660</v>
      </c>
      <c r="F27" s="4" t="str">
        <f t="shared" si="0"/>
        <v>615-390-9660</v>
      </c>
      <c r="G27" s="4" t="s">
        <v>94</v>
      </c>
      <c r="H27" s="4" t="str">
        <f t="shared" si="1"/>
        <v>5018 Roanoke Place, College Park MD</v>
      </c>
      <c r="I27" s="4" t="s">
        <v>314</v>
      </c>
      <c r="J27" s="4" t="s">
        <v>291</v>
      </c>
      <c r="K27" s="4" t="s">
        <v>340</v>
      </c>
      <c r="L27" s="4" t="s">
        <v>135</v>
      </c>
      <c r="M27" s="4" t="s">
        <v>256</v>
      </c>
      <c r="N27" s="2"/>
      <c r="O27" s="10">
        <v>45811</v>
      </c>
      <c r="P27" s="11">
        <f t="shared" si="2"/>
        <v>45811</v>
      </c>
      <c r="Q27" s="4" t="s">
        <v>327</v>
      </c>
      <c r="R27" s="4">
        <f>IF(OR(Fall_Participants[[#This Row],[Species 1]]="",Fall_Participants[[#This Row],[Species 1]]="-"),0,1)+IF(OR(Fall_Participants[[#This Row],[Species 2]]="",Fall_Participants[[#This Row],[Species 2]]="-"),0,1)</f>
        <v>1</v>
      </c>
      <c r="S27" s="4" t="str">
        <f>_xlfn.CONCAT("Disctrict ",Fall_Participants[[#This Row],[City Dist]])</f>
        <v>Disctrict 2</v>
      </c>
      <c r="T27" s="4" t="str">
        <f>IF(Fall_Participants[[#This Row],[Tree quantity]]=0,"Cancelled",IF(Fall_Participants[[#This Row],[Tree quantity]]&gt;0,"Confirmed","Not scheduled"))</f>
        <v>Confirmed</v>
      </c>
      <c r="U27" t="str">
        <f>_xlfn.CONCAT(Fall_Participants[[#This Row],[Address of the Tree]], " - ",Fall_Participants[[#This Row],[First and Last Name:]])</f>
        <v>5018 Roanoke Place - Jacob Hamburger</v>
      </c>
    </row>
    <row r="28" spans="1:21" ht="13.5" customHeight="1" x14ac:dyDescent="0.25">
      <c r="A28" s="13">
        <f>IF(Fall_Participants[[#This Row],[First and Last Name:]]&lt;&gt;"",ROW(B28)-1,"")</f>
        <v>27</v>
      </c>
      <c r="B28" s="1">
        <v>4</v>
      </c>
      <c r="C28" s="4" t="s">
        <v>79</v>
      </c>
      <c r="D28" s="5" t="s">
        <v>112</v>
      </c>
      <c r="E28" s="4">
        <v>8314306133</v>
      </c>
      <c r="F28" s="4" t="str">
        <f t="shared" si="0"/>
        <v>831-430-6133</v>
      </c>
      <c r="G28" s="4" t="s">
        <v>99</v>
      </c>
      <c r="H28" s="4" t="str">
        <f t="shared" si="1"/>
        <v>9237 Limestone Pl, College Park MD</v>
      </c>
      <c r="I28" s="4" t="s">
        <v>255</v>
      </c>
      <c r="J28" s="4" t="s">
        <v>311</v>
      </c>
      <c r="K28" s="4" t="s">
        <v>340</v>
      </c>
      <c r="L28" s="4" t="s">
        <v>135</v>
      </c>
      <c r="M28" s="4" t="s">
        <v>256</v>
      </c>
      <c r="N28" s="2"/>
      <c r="O28" s="10" t="s">
        <v>281</v>
      </c>
      <c r="P28" s="11">
        <f t="shared" si="2"/>
        <v>45807</v>
      </c>
      <c r="Q28" s="4" t="s">
        <v>282</v>
      </c>
      <c r="R28" s="4">
        <f>IF(OR(Fall_Participants[[#This Row],[Species 1]]="",Fall_Participants[[#This Row],[Species 1]]="-"),0,1)+IF(OR(Fall_Participants[[#This Row],[Species 2]]="",Fall_Participants[[#This Row],[Species 2]]="-"),0,1)</f>
        <v>2</v>
      </c>
      <c r="S28" s="4" t="str">
        <f>_xlfn.CONCAT("Disctrict ",Fall_Participants[[#This Row],[City Dist]])</f>
        <v>Disctrict 4</v>
      </c>
      <c r="T28" s="4" t="str">
        <f>IF(Fall_Participants[[#This Row],[Tree quantity]]=0,"Cancelled",IF(Fall_Participants[[#This Row],[Tree quantity]]&gt;0,"Confirmed","Not scheduled"))</f>
        <v>Confirmed</v>
      </c>
      <c r="U28" t="str">
        <f>_xlfn.CONCAT(Fall_Participants[[#This Row],[Address of the Tree]], " - ",Fall_Participants[[#This Row],[First and Last Name:]])</f>
        <v>9237 Limestone Pl - James Illingworth</v>
      </c>
    </row>
    <row r="29" spans="1:21" ht="13.5" customHeight="1" x14ac:dyDescent="0.25">
      <c r="A29" s="13">
        <f>IF(Fall_Participants[[#This Row],[First and Last Name:]]&lt;&gt;"",ROW(B29)-1,"")</f>
        <v>28</v>
      </c>
      <c r="B29" s="1">
        <v>3</v>
      </c>
      <c r="C29" s="4" t="s">
        <v>377</v>
      </c>
      <c r="D29" s="5" t="s">
        <v>378</v>
      </c>
      <c r="E29" s="4">
        <v>3014526220</v>
      </c>
      <c r="F29" s="4" t="str">
        <f t="shared" si="0"/>
        <v>301-452-6220</v>
      </c>
      <c r="G29" s="4" t="s">
        <v>379</v>
      </c>
      <c r="H29" s="4" t="str">
        <f t="shared" si="1"/>
        <v>4614 Amherst Rd, College Park MD</v>
      </c>
      <c r="I29" s="4" t="s">
        <v>306</v>
      </c>
      <c r="J29" s="4" t="s">
        <v>291</v>
      </c>
      <c r="K29" s="4" t="s">
        <v>340</v>
      </c>
      <c r="L29" s="4" t="s">
        <v>135</v>
      </c>
      <c r="M29" s="4" t="s">
        <v>256</v>
      </c>
      <c r="N29" s="31"/>
      <c r="O29" s="10">
        <v>45845</v>
      </c>
      <c r="P29" s="11">
        <f t="shared" si="2"/>
        <v>45845</v>
      </c>
      <c r="Q29" s="4"/>
      <c r="R29" s="4">
        <f>IF(OR(Fall_Participants[[#This Row],[Species 1]]="",Fall_Participants[[#This Row],[Species 1]]="-"),0,1)+IF(OR(Fall_Participants[[#This Row],[Species 2]]="",Fall_Participants[[#This Row],[Species 2]]="-"),0,1)</f>
        <v>1</v>
      </c>
      <c r="S29" s="4" t="str">
        <f>_xlfn.CONCAT("Disctrict ",Fall_Participants[[#This Row],[City Dist]])</f>
        <v>Disctrict 3</v>
      </c>
      <c r="T29" s="4" t="str">
        <f>IF(Fall_Participants[[#This Row],[Tree quantity]]=0,"Cancelled",IF(Fall_Participants[[#This Row],[Tree quantity]]&gt;0,"Confirmed","Not scheduled"))</f>
        <v>Confirmed</v>
      </c>
      <c r="U29" t="str">
        <f>_xlfn.CONCAT(Fall_Participants[[#This Row],[Address of the Tree]], " - ",Fall_Participants[[#This Row],[First and Last Name:]])</f>
        <v>4614 Amherst Rd - Janice Berniche</v>
      </c>
    </row>
    <row r="30" spans="1:21" ht="13.5" customHeight="1" x14ac:dyDescent="0.25">
      <c r="A30" s="13">
        <f>IF(Fall_Participants[[#This Row],[First and Last Name:]]&lt;&gt;"",ROW(B30)-1,"")</f>
        <v>29</v>
      </c>
      <c r="B30" s="1">
        <v>4</v>
      </c>
      <c r="C30" s="4" t="s">
        <v>13</v>
      </c>
      <c r="D30" s="5" t="s">
        <v>119</v>
      </c>
      <c r="E30" s="4">
        <v>3017756519</v>
      </c>
      <c r="F30" s="4" t="str">
        <f t="shared" si="0"/>
        <v>301-775-6519</v>
      </c>
      <c r="G30" s="4" t="s">
        <v>15</v>
      </c>
      <c r="H30" s="4" t="str">
        <f t="shared" si="1"/>
        <v>9246 Limestone Pl, College Park MD</v>
      </c>
      <c r="I30" s="4" t="s">
        <v>295</v>
      </c>
      <c r="J30" s="4" t="s">
        <v>255</v>
      </c>
      <c r="K30" s="4" t="s">
        <v>339</v>
      </c>
      <c r="L30" s="4" t="s">
        <v>135</v>
      </c>
      <c r="M30" s="4" t="s">
        <v>256</v>
      </c>
      <c r="N30" s="2" t="s">
        <v>14</v>
      </c>
      <c r="O30" s="10" t="s">
        <v>271</v>
      </c>
      <c r="P30" s="11">
        <f t="shared" si="2"/>
        <v>45796</v>
      </c>
      <c r="Q30" s="4" t="s">
        <v>282</v>
      </c>
      <c r="R30" s="4">
        <f>IF(OR(Fall_Participants[[#This Row],[Species 1]]="",Fall_Participants[[#This Row],[Species 1]]="-"),0,1)+IF(OR(Fall_Participants[[#This Row],[Species 2]]="",Fall_Participants[[#This Row],[Species 2]]="-"),0,1)</f>
        <v>2</v>
      </c>
      <c r="S30" s="4" t="str">
        <f>_xlfn.CONCAT("Disctrict ",Fall_Participants[[#This Row],[City Dist]])</f>
        <v>Disctrict 4</v>
      </c>
      <c r="T30" s="4" t="str">
        <f>IF(Fall_Participants[[#This Row],[Tree quantity]]=0,"Cancelled",IF(Fall_Participants[[#This Row],[Tree quantity]]&gt;0,"Confirmed","Not scheduled"))</f>
        <v>Confirmed</v>
      </c>
      <c r="U30" t="str">
        <f>_xlfn.CONCAT(Fall_Participants[[#This Row],[Address of the Tree]], " - ",Fall_Participants[[#This Row],[First and Last Name:]])</f>
        <v>9246 Limestone Pl - Judith Pokorni</v>
      </c>
    </row>
    <row r="31" spans="1:21" ht="13.5" customHeight="1" x14ac:dyDescent="0.25">
      <c r="A31" s="13">
        <f>IF(Fall_Participants[[#This Row],[First and Last Name:]]&lt;&gt;"",ROW(B31)-1,"")</f>
        <v>30</v>
      </c>
      <c r="B31" s="1">
        <v>1</v>
      </c>
      <c r="C31" s="4" t="s">
        <v>28</v>
      </c>
      <c r="D31" s="5" t="s">
        <v>30</v>
      </c>
      <c r="E31" s="4">
        <v>3014556134</v>
      </c>
      <c r="F31" s="4" t="str">
        <f t="shared" si="0"/>
        <v>301-455-6134</v>
      </c>
      <c r="G31" s="4" t="s">
        <v>29</v>
      </c>
      <c r="H31" s="4" t="str">
        <f t="shared" si="1"/>
        <v>9012 Autoville Drive, College Park MD</v>
      </c>
      <c r="I31" s="4" t="s">
        <v>293</v>
      </c>
      <c r="J31" s="4" t="s">
        <v>291</v>
      </c>
      <c r="K31" s="4" t="s">
        <v>340</v>
      </c>
      <c r="L31" s="4" t="s">
        <v>135</v>
      </c>
      <c r="M31" s="4" t="s">
        <v>256</v>
      </c>
      <c r="N31" s="2"/>
      <c r="O31" s="10" t="s">
        <v>272</v>
      </c>
      <c r="P31" s="11">
        <f t="shared" si="2"/>
        <v>45798</v>
      </c>
      <c r="Q31" s="4" t="s">
        <v>284</v>
      </c>
      <c r="R31" s="4">
        <f>IF(OR(Fall_Participants[[#This Row],[Species 1]]="",Fall_Participants[[#This Row],[Species 1]]="-"),0,1)+IF(OR(Fall_Participants[[#This Row],[Species 2]]="",Fall_Participants[[#This Row],[Species 2]]="-"),0,1)</f>
        <v>1</v>
      </c>
      <c r="S31" s="4" t="str">
        <f>_xlfn.CONCAT("Disctrict ",Fall_Participants[[#This Row],[City Dist]])</f>
        <v>Disctrict 1</v>
      </c>
      <c r="T31" s="4" t="str">
        <f>IF(Fall_Participants[[#This Row],[Tree quantity]]=0,"Cancelled",IF(Fall_Participants[[#This Row],[Tree quantity]]&gt;0,"Confirmed","Not scheduled"))</f>
        <v>Confirmed</v>
      </c>
      <c r="U31" t="str">
        <f>_xlfn.CONCAT(Fall_Participants[[#This Row],[Address of the Tree]], " - ",Fall_Participants[[#This Row],[First and Last Name:]])</f>
        <v>9012 Autoville Drive - Julie Cooney</v>
      </c>
    </row>
    <row r="32" spans="1:21" ht="13.5" customHeight="1" x14ac:dyDescent="0.25">
      <c r="A32" s="13">
        <f>IF(Fall_Participants[[#This Row],[First and Last Name:]]&lt;&gt;"",ROW(B32)-1,"")</f>
        <v>31</v>
      </c>
      <c r="B32" s="1">
        <v>1</v>
      </c>
      <c r="C32" s="4" t="s">
        <v>25</v>
      </c>
      <c r="D32" s="5" t="s">
        <v>26</v>
      </c>
      <c r="E32" s="4">
        <v>3028245989</v>
      </c>
      <c r="F32" s="4" t="str">
        <f t="shared" si="0"/>
        <v>302-824-5989</v>
      </c>
      <c r="G32" s="4" t="s">
        <v>27</v>
      </c>
      <c r="H32" s="4" t="str">
        <f t="shared" si="1"/>
        <v>5037 Laguna Rd, College Park MD</v>
      </c>
      <c r="I32" s="4" t="s">
        <v>268</v>
      </c>
      <c r="J32" s="4" t="s">
        <v>291</v>
      </c>
      <c r="K32" s="4" t="s">
        <v>339</v>
      </c>
      <c r="L32" s="4" t="s">
        <v>135</v>
      </c>
      <c r="M32" s="4" t="s">
        <v>256</v>
      </c>
      <c r="N32" s="2"/>
      <c r="O32" s="10" t="s">
        <v>273</v>
      </c>
      <c r="P32" s="11">
        <f t="shared" si="2"/>
        <v>45799</v>
      </c>
      <c r="Q32" s="4" t="s">
        <v>279</v>
      </c>
      <c r="R32" s="4">
        <f>IF(OR(Fall_Participants[[#This Row],[Species 1]]="",Fall_Participants[[#This Row],[Species 1]]="-"),0,1)+IF(OR(Fall_Participants[[#This Row],[Species 2]]="",Fall_Participants[[#This Row],[Species 2]]="-"),0,1)</f>
        <v>1</v>
      </c>
      <c r="S32" s="4" t="str">
        <f>_xlfn.CONCAT("Disctrict ",Fall_Participants[[#This Row],[City Dist]])</f>
        <v>Disctrict 1</v>
      </c>
      <c r="T32" s="4" t="str">
        <f>IF(Fall_Participants[[#This Row],[Tree quantity]]=0,"Cancelled",IF(Fall_Participants[[#This Row],[Tree quantity]]&gt;0,"Confirmed","Not scheduled"))</f>
        <v>Confirmed</v>
      </c>
      <c r="U32" t="str">
        <f>_xlfn.CONCAT(Fall_Participants[[#This Row],[Address of the Tree]], " - ",Fall_Participants[[#This Row],[First and Last Name:]])</f>
        <v>5037 Laguna Rd - Justin Leary</v>
      </c>
    </row>
    <row r="33" spans="1:21" ht="13.5" customHeight="1" x14ac:dyDescent="0.25">
      <c r="A33" s="13">
        <f>IF(Fall_Participants[[#This Row],[First and Last Name:]]&lt;&gt;"",ROW(B33)-1,"")</f>
        <v>32</v>
      </c>
      <c r="B33" s="1">
        <v>1</v>
      </c>
      <c r="C33" s="4" t="s">
        <v>66</v>
      </c>
      <c r="D33" s="5" t="s">
        <v>67</v>
      </c>
      <c r="E33" s="4">
        <v>3014040050</v>
      </c>
      <c r="F33" s="4" t="str">
        <f t="shared" si="0"/>
        <v>301-404-0050</v>
      </c>
      <c r="G33" s="4" t="s">
        <v>68</v>
      </c>
      <c r="H33" s="4" t="str">
        <f t="shared" si="1"/>
        <v>4718 Muskogee St, College Park MD</v>
      </c>
      <c r="I33" s="4" t="s">
        <v>294</v>
      </c>
      <c r="J33" s="4" t="s">
        <v>295</v>
      </c>
      <c r="K33" s="4" t="s">
        <v>340</v>
      </c>
      <c r="L33" s="4" t="s">
        <v>139</v>
      </c>
      <c r="M33" s="4" t="s">
        <v>256</v>
      </c>
      <c r="N33" s="2"/>
      <c r="O33" s="10" t="s">
        <v>274</v>
      </c>
      <c r="P33" s="11">
        <f t="shared" si="2"/>
        <v>45803</v>
      </c>
      <c r="Q33" s="4" t="s">
        <v>278</v>
      </c>
      <c r="R33" s="4">
        <f>IF(OR(Fall_Participants[[#This Row],[Species 1]]="",Fall_Participants[[#This Row],[Species 1]]="-"),0,1)+IF(OR(Fall_Participants[[#This Row],[Species 2]]="",Fall_Participants[[#This Row],[Species 2]]="-"),0,1)</f>
        <v>2</v>
      </c>
      <c r="S33" s="4" t="str">
        <f>_xlfn.CONCAT("Disctrict ",Fall_Participants[[#This Row],[City Dist]])</f>
        <v>Disctrict 1</v>
      </c>
      <c r="T33" s="4" t="str">
        <f>IF(Fall_Participants[[#This Row],[Tree quantity]]=0,"Cancelled",IF(Fall_Participants[[#This Row],[Tree quantity]]&gt;0,"Confirmed","Not scheduled"))</f>
        <v>Confirmed</v>
      </c>
      <c r="U33" t="str">
        <f>_xlfn.CONCAT(Fall_Participants[[#This Row],[Address of the Tree]], " - ",Fall_Participants[[#This Row],[First and Last Name:]])</f>
        <v>4718 Muskogee St - Kim Lugo</v>
      </c>
    </row>
    <row r="34" spans="1:21" ht="13.5" customHeight="1" x14ac:dyDescent="0.25">
      <c r="A34" s="13">
        <f>IF(Fall_Participants[[#This Row],[First and Last Name:]]&lt;&gt;"",ROW(B34)-1,"")</f>
        <v>33</v>
      </c>
      <c r="B34" s="1">
        <v>1</v>
      </c>
      <c r="C34" s="4" t="s">
        <v>390</v>
      </c>
      <c r="D34" s="5" t="s">
        <v>391</v>
      </c>
      <c r="E34" s="4">
        <v>2403003187</v>
      </c>
      <c r="F34" s="4" t="str">
        <f t="shared" ref="F34:F65" si="3">_xlfn.CONCAT(LEFT(E34,3),"-",MID(E34,4,3),"-",RIGHT(E34,4))</f>
        <v>240-300-3187</v>
      </c>
      <c r="G34" s="4" t="s">
        <v>392</v>
      </c>
      <c r="H34" s="4" t="str">
        <f t="shared" ref="H34:H65" si="4">_xlfn.CONCAT(G34,","," College Park MD")</f>
        <v>9712 53rd Ave, College Park MD</v>
      </c>
      <c r="I34" s="4" t="s">
        <v>304</v>
      </c>
      <c r="J34" s="4" t="s">
        <v>291</v>
      </c>
      <c r="K34" s="4" t="s">
        <v>340</v>
      </c>
      <c r="L34" s="4" t="s">
        <v>168</v>
      </c>
      <c r="M34" s="4" t="s">
        <v>256</v>
      </c>
      <c r="N34" s="31"/>
      <c r="O34" s="10">
        <v>45848</v>
      </c>
      <c r="P34" s="11">
        <f t="shared" ref="P34:P65" si="5">_xlfn.NUMBERVALUE(O34)</f>
        <v>45848</v>
      </c>
      <c r="Q34" s="4"/>
      <c r="R34" s="4">
        <f>IF(OR(Fall_Participants[[#This Row],[Species 1]]="",Fall_Participants[[#This Row],[Species 1]]="-"),0,1)+IF(OR(Fall_Participants[[#This Row],[Species 2]]="",Fall_Participants[[#This Row],[Species 2]]="-"),0,1)</f>
        <v>1</v>
      </c>
      <c r="S34" s="4" t="str">
        <f>_xlfn.CONCAT("Disctrict ",Fall_Participants[[#This Row],[City Dist]])</f>
        <v>Disctrict 1</v>
      </c>
      <c r="T34" s="4" t="str">
        <f>IF(Fall_Participants[[#This Row],[Tree quantity]]=0,"Cancelled",IF(Fall_Participants[[#This Row],[Tree quantity]]&gt;0,"Confirmed","Not scheduled"))</f>
        <v>Confirmed</v>
      </c>
      <c r="U34" t="str">
        <f>_xlfn.CONCAT(Fall_Participants[[#This Row],[Address of the Tree]], " - ",Fall_Participants[[#This Row],[First and Last Name:]])</f>
        <v>9712 53rd Ave - Kimsrong Pen</v>
      </c>
    </row>
    <row r="35" spans="1:21" ht="13.5" customHeight="1" x14ac:dyDescent="0.25">
      <c r="A35" s="13">
        <f>IF(Fall_Participants[[#This Row],[First and Last Name:]]&lt;&gt;"",ROW(B35)-1,"")</f>
        <v>34</v>
      </c>
      <c r="B35" s="1">
        <v>3</v>
      </c>
      <c r="C35" s="4" t="s">
        <v>387</v>
      </c>
      <c r="D35" s="5" t="s">
        <v>388</v>
      </c>
      <c r="E35" s="4">
        <v>2489531544</v>
      </c>
      <c r="F35" s="4" t="str">
        <f t="shared" si="3"/>
        <v>248-953-1544</v>
      </c>
      <c r="G35" s="4" t="s">
        <v>389</v>
      </c>
      <c r="H35" s="4" t="str">
        <f t="shared" si="4"/>
        <v>4710 College Ave, College Park MD</v>
      </c>
      <c r="I35" s="4" t="s">
        <v>292</v>
      </c>
      <c r="J35" s="4" t="s">
        <v>291</v>
      </c>
      <c r="K35" s="4" t="s">
        <v>340</v>
      </c>
      <c r="L35" s="4" t="s">
        <v>135</v>
      </c>
      <c r="M35" s="4" t="s">
        <v>256</v>
      </c>
      <c r="N35" s="31"/>
      <c r="O35" s="10">
        <v>45856</v>
      </c>
      <c r="P35" s="11">
        <f t="shared" si="5"/>
        <v>45856</v>
      </c>
      <c r="Q35" s="4"/>
      <c r="R35" s="4">
        <f>IF(OR(Fall_Participants[[#This Row],[Species 1]]="",Fall_Participants[[#This Row],[Species 1]]="-"),0,1)+IF(OR(Fall_Participants[[#This Row],[Species 2]]="",Fall_Participants[[#This Row],[Species 2]]="-"),0,1)</f>
        <v>1</v>
      </c>
      <c r="S35" s="4" t="str">
        <f>_xlfn.CONCAT("Disctrict ",Fall_Participants[[#This Row],[City Dist]])</f>
        <v>Disctrict 3</v>
      </c>
      <c r="T35" s="4" t="str">
        <f>IF(Fall_Participants[[#This Row],[Tree quantity]]=0,"Cancelled",IF(Fall_Participants[[#This Row],[Tree quantity]]&gt;0,"Confirmed","Not scheduled"))</f>
        <v>Confirmed</v>
      </c>
      <c r="U35" t="str">
        <f>_xlfn.CONCAT(Fall_Participants[[#This Row],[Address of the Tree]], " - ",Fall_Participants[[#This Row],[First and Last Name:]])</f>
        <v>4710 College Ave - Kristen Garofali</v>
      </c>
    </row>
    <row r="36" spans="1:21" ht="13.5" customHeight="1" x14ac:dyDescent="0.25">
      <c r="A36" s="13">
        <f>IF(Fall_Participants[[#This Row],[First and Last Name:]]&lt;&gt;"",ROW(B36)-1,"")</f>
        <v>35</v>
      </c>
      <c r="B36" s="1">
        <v>1</v>
      </c>
      <c r="C36" s="4" t="s">
        <v>71</v>
      </c>
      <c r="D36" s="5" t="s">
        <v>72</v>
      </c>
      <c r="E36" s="4">
        <v>73464929987</v>
      </c>
      <c r="F36" s="4" t="str">
        <f t="shared" si="3"/>
        <v>734-649-9987</v>
      </c>
      <c r="G36" s="4" t="s">
        <v>73</v>
      </c>
      <c r="H36" s="4" t="str">
        <f t="shared" si="4"/>
        <v>5121 Kenesaw St, College Park MD</v>
      </c>
      <c r="I36" s="4" t="s">
        <v>294</v>
      </c>
      <c r="J36" s="4" t="s">
        <v>291</v>
      </c>
      <c r="K36" s="4" t="s">
        <v>340</v>
      </c>
      <c r="L36" s="4" t="s">
        <v>139</v>
      </c>
      <c r="M36" s="4" t="s">
        <v>256</v>
      </c>
      <c r="N36" s="2" t="s">
        <v>343</v>
      </c>
      <c r="O36" s="10">
        <v>45847</v>
      </c>
      <c r="P36" s="11">
        <f t="shared" si="5"/>
        <v>45847</v>
      </c>
      <c r="Q36" s="4" t="s">
        <v>275</v>
      </c>
      <c r="R36" s="4">
        <f>IF(OR(Fall_Participants[[#This Row],[Species 1]]="",Fall_Participants[[#This Row],[Species 1]]="-"),0,1)+IF(OR(Fall_Participants[[#This Row],[Species 2]]="",Fall_Participants[[#This Row],[Species 2]]="-"),0,1)</f>
        <v>1</v>
      </c>
      <c r="S36" s="4" t="str">
        <f>_xlfn.CONCAT("Disctrict ",Fall_Participants[[#This Row],[City Dist]])</f>
        <v>Disctrict 1</v>
      </c>
      <c r="T36" s="4" t="str">
        <f>IF(Fall_Participants[[#This Row],[Tree quantity]]=0,"Cancelled",IF(Fall_Participants[[#This Row],[Tree quantity]]&gt;0,"Confirmed","Not scheduled"))</f>
        <v>Confirmed</v>
      </c>
      <c r="U36" t="str">
        <f>_xlfn.CONCAT(Fall_Participants[[#This Row],[Address of the Tree]], " - ",Fall_Participants[[#This Row],[First and Last Name:]])</f>
        <v>5121 Kenesaw St - kristin Showalter</v>
      </c>
    </row>
    <row r="37" spans="1:21" ht="13.5" customHeight="1" x14ac:dyDescent="0.25">
      <c r="A37" s="13">
        <f>IF(Fall_Participants[[#This Row],[First and Last Name:]]&lt;&gt;"",ROW(B37)-1,"")</f>
        <v>36</v>
      </c>
      <c r="B37" s="1">
        <v>1</v>
      </c>
      <c r="C37" s="4" t="s">
        <v>297</v>
      </c>
      <c r="D37" s="5" t="s">
        <v>298</v>
      </c>
      <c r="E37" s="4">
        <v>6107371124</v>
      </c>
      <c r="F37" s="4" t="str">
        <f t="shared" si="3"/>
        <v>610-737-1124</v>
      </c>
      <c r="G37" s="4" t="s">
        <v>407</v>
      </c>
      <c r="H37" s="4" t="str">
        <f t="shared" si="4"/>
        <v>8608 34th Ave, College Park MD</v>
      </c>
      <c r="I37" s="4" t="s">
        <v>317</v>
      </c>
      <c r="J37" s="4" t="s">
        <v>291</v>
      </c>
      <c r="K37" s="4" t="s">
        <v>339</v>
      </c>
      <c r="L37" s="4" t="s">
        <v>139</v>
      </c>
      <c r="M37" s="4" t="s">
        <v>256</v>
      </c>
      <c r="N37" s="2"/>
      <c r="O37" s="10">
        <v>45846</v>
      </c>
      <c r="P37" s="11">
        <f t="shared" si="5"/>
        <v>45846</v>
      </c>
      <c r="Q37" s="4" t="s">
        <v>367</v>
      </c>
      <c r="R37" s="4">
        <f>IF(OR(Fall_Participants[[#This Row],[Species 1]]="",Fall_Participants[[#This Row],[Species 1]]="-"),0,1)+IF(OR(Fall_Participants[[#This Row],[Species 2]]="",Fall_Participants[[#This Row],[Species 2]]="-"),0,1)</f>
        <v>1</v>
      </c>
      <c r="S37" s="4" t="str">
        <f>_xlfn.CONCAT("Disctrict ",Fall_Participants[[#This Row],[City Dist]])</f>
        <v>Disctrict 1</v>
      </c>
      <c r="T37" s="4" t="str">
        <f>IF(Fall_Participants[[#This Row],[Tree quantity]]=0,"Cancelled",IF(Fall_Participants[[#This Row],[Tree quantity]]&gt;0,"Confirmed","Not scheduled"))</f>
        <v>Confirmed</v>
      </c>
      <c r="U37" t="str">
        <f>_xlfn.CONCAT(Fall_Participants[[#This Row],[Address of the Tree]], " - ",Fall_Participants[[#This Row],[First and Last Name:]])</f>
        <v>8608 34th Ave - Lasair Ni Chochlain</v>
      </c>
    </row>
    <row r="38" spans="1:21" ht="13.5" customHeight="1" x14ac:dyDescent="0.25">
      <c r="A38" s="13">
        <f>IF(Fall_Participants[[#This Row],[First and Last Name:]]&lt;&gt;"",ROW(B38)-1,"")</f>
        <v>37</v>
      </c>
      <c r="B38" s="1">
        <v>1</v>
      </c>
      <c r="C38" s="4" t="s">
        <v>69</v>
      </c>
      <c r="D38" s="5" t="s">
        <v>125</v>
      </c>
      <c r="E38" s="4">
        <v>7036354396</v>
      </c>
      <c r="F38" s="4" t="str">
        <f t="shared" si="3"/>
        <v>703-635-4396</v>
      </c>
      <c r="G38" s="4" t="s">
        <v>70</v>
      </c>
      <c r="H38" s="4" t="str">
        <f t="shared" si="4"/>
        <v>4802 Iroquois St, College Park MD</v>
      </c>
      <c r="I38" s="4" t="s">
        <v>316</v>
      </c>
      <c r="J38" s="4" t="s">
        <v>291</v>
      </c>
      <c r="K38" s="4" t="s">
        <v>340</v>
      </c>
      <c r="L38" s="4" t="s">
        <v>135</v>
      </c>
      <c r="M38" s="4" t="s">
        <v>256</v>
      </c>
      <c r="N38" s="2"/>
      <c r="O38" s="10" t="s">
        <v>276</v>
      </c>
      <c r="P38" s="11">
        <f t="shared" si="5"/>
        <v>45804</v>
      </c>
      <c r="Q38" s="4" t="s">
        <v>279</v>
      </c>
      <c r="R38" s="4">
        <f>IF(OR(Fall_Participants[[#This Row],[Species 1]]="",Fall_Participants[[#This Row],[Species 1]]="-"),0,1)+IF(OR(Fall_Participants[[#This Row],[Species 2]]="",Fall_Participants[[#This Row],[Species 2]]="-"),0,1)</f>
        <v>1</v>
      </c>
      <c r="S38" s="4" t="str">
        <f>_xlfn.CONCAT("Disctrict ",Fall_Participants[[#This Row],[City Dist]])</f>
        <v>Disctrict 1</v>
      </c>
      <c r="T38" s="4" t="str">
        <f>IF(Fall_Participants[[#This Row],[Tree quantity]]=0,"Cancelled",IF(Fall_Participants[[#This Row],[Tree quantity]]&gt;0,"Confirmed","Not scheduled"))</f>
        <v>Confirmed</v>
      </c>
      <c r="U38" t="str">
        <f>_xlfn.CONCAT(Fall_Participants[[#This Row],[Address of the Tree]], " - ",Fall_Participants[[#This Row],[First and Last Name:]])</f>
        <v>4802 Iroquois St - Lindsay Dupertuis</v>
      </c>
    </row>
    <row r="39" spans="1:21" ht="13.5" customHeight="1" x14ac:dyDescent="0.25">
      <c r="A39" s="13">
        <f>IF(Fall_Participants[[#This Row],[First and Last Name:]]&lt;&gt;"",ROW(B39)-1,"")</f>
        <v>38</v>
      </c>
      <c r="B39" s="1">
        <v>1</v>
      </c>
      <c r="C39" s="4" t="s">
        <v>265</v>
      </c>
      <c r="D39" s="5" t="s">
        <v>266</v>
      </c>
      <c r="E39" s="4">
        <v>8285754384</v>
      </c>
      <c r="F39" s="4" t="str">
        <f t="shared" si="3"/>
        <v>828-575-4384</v>
      </c>
      <c r="G39" s="4" t="s">
        <v>267</v>
      </c>
      <c r="H39" s="4" t="str">
        <f t="shared" si="4"/>
        <v>9714 51st Ave, College Park MD</v>
      </c>
      <c r="I39" s="4" t="s">
        <v>291</v>
      </c>
      <c r="J39" s="4" t="s">
        <v>291</v>
      </c>
      <c r="K39" s="4" t="s">
        <v>341</v>
      </c>
      <c r="L39" s="4" t="s">
        <v>135</v>
      </c>
      <c r="M39" s="4" t="s">
        <v>256</v>
      </c>
      <c r="N39" s="2" t="s">
        <v>328</v>
      </c>
      <c r="O39" s="10">
        <v>45832</v>
      </c>
      <c r="P39" s="11">
        <f t="shared" si="5"/>
        <v>45832</v>
      </c>
      <c r="Q39" s="4" t="s">
        <v>275</v>
      </c>
      <c r="R39" s="4">
        <f>IF(OR(Fall_Participants[[#This Row],[Species 1]]="",Fall_Participants[[#This Row],[Species 1]]="-"),0,1)+IF(OR(Fall_Participants[[#This Row],[Species 2]]="",Fall_Participants[[#This Row],[Species 2]]="-"),0,1)</f>
        <v>0</v>
      </c>
      <c r="S39" s="4" t="str">
        <f>_xlfn.CONCAT("Disctrict ",Fall_Participants[[#This Row],[City Dist]])</f>
        <v>Disctrict 1</v>
      </c>
      <c r="T39" s="4" t="str">
        <f>IF(Fall_Participants[[#This Row],[Tree quantity]]=0,"Cancelled",IF(Fall_Participants[[#This Row],[Tree quantity]]&gt;0,"Confirmed","Not scheduled"))</f>
        <v>Cancelled</v>
      </c>
      <c r="U39" t="str">
        <f>_xlfn.CONCAT(Fall_Participants[[#This Row],[Address of the Tree]], " - ",Fall_Participants[[#This Row],[First and Last Name:]])</f>
        <v>9714 51st Ave - Laura Nix</v>
      </c>
    </row>
    <row r="40" spans="1:21" ht="13.5" customHeight="1" x14ac:dyDescent="0.25">
      <c r="A40" s="13">
        <f>IF(Fall_Participants[[#This Row],[First and Last Name:]]&lt;&gt;"",ROW(B40)-1,"")</f>
        <v>39</v>
      </c>
      <c r="B40" s="1">
        <v>2</v>
      </c>
      <c r="C40" s="4" t="s">
        <v>8</v>
      </c>
      <c r="D40" s="5" t="s">
        <v>9</v>
      </c>
      <c r="E40" s="4">
        <v>3013359883</v>
      </c>
      <c r="F40" s="4" t="str">
        <f t="shared" si="3"/>
        <v>301-335-9883</v>
      </c>
      <c r="G40" s="4" t="s">
        <v>10</v>
      </c>
      <c r="H40" s="4" t="str">
        <f t="shared" si="4"/>
        <v>9100 51st Ave, College Park MD</v>
      </c>
      <c r="I40" s="4" t="s">
        <v>295</v>
      </c>
      <c r="J40" s="4" t="s">
        <v>293</v>
      </c>
      <c r="K40" s="4" t="s">
        <v>340</v>
      </c>
      <c r="L40" s="4" t="s">
        <v>135</v>
      </c>
      <c r="M40" s="4" t="s">
        <v>256</v>
      </c>
      <c r="N40" s="2"/>
      <c r="O40" s="10">
        <v>45821</v>
      </c>
      <c r="P40" s="11">
        <f t="shared" si="5"/>
        <v>45821</v>
      </c>
      <c r="Q40" s="4" t="s">
        <v>290</v>
      </c>
      <c r="R40" s="4">
        <f>IF(OR(Fall_Participants[[#This Row],[Species 1]]="",Fall_Participants[[#This Row],[Species 1]]="-"),0,1)+IF(OR(Fall_Participants[[#This Row],[Species 2]]="",Fall_Participants[[#This Row],[Species 2]]="-"),0,1)</f>
        <v>2</v>
      </c>
      <c r="S40" s="4" t="str">
        <f>_xlfn.CONCAT("Disctrict ",Fall_Participants[[#This Row],[City Dist]])</f>
        <v>Disctrict 2</v>
      </c>
      <c r="T40" s="4" t="str">
        <f>IF(Fall_Participants[[#This Row],[Tree quantity]]=0,"Cancelled",IF(Fall_Participants[[#This Row],[Tree quantity]]&gt;0,"Confirmed","Not scheduled"))</f>
        <v>Confirmed</v>
      </c>
      <c r="U40" t="str">
        <f>_xlfn.CONCAT(Fall_Participants[[#This Row],[Address of the Tree]], " - ",Fall_Participants[[#This Row],[First and Last Name:]])</f>
        <v>9100 51st Ave - Lyuba Varticovski</v>
      </c>
    </row>
    <row r="41" spans="1:21" ht="13.5" customHeight="1" x14ac:dyDescent="0.25">
      <c r="A41" s="13">
        <f>IF(Fall_Participants[[#This Row],[First and Last Name:]]&lt;&gt;"",ROW(B41)-1,"")</f>
        <v>40</v>
      </c>
      <c r="B41" s="1">
        <v>3</v>
      </c>
      <c r="C41" s="4" t="s">
        <v>82</v>
      </c>
      <c r="D41" s="5" t="s">
        <v>115</v>
      </c>
      <c r="E41" s="4">
        <v>2024463832</v>
      </c>
      <c r="F41" s="4" t="str">
        <f t="shared" si="3"/>
        <v>202-446-3832</v>
      </c>
      <c r="G41" s="4" t="s">
        <v>102</v>
      </c>
      <c r="H41" s="4" t="str">
        <f t="shared" si="4"/>
        <v>7510 Columbia Ave, College Park MD</v>
      </c>
      <c r="I41" s="4" t="s">
        <v>309</v>
      </c>
      <c r="J41" s="4" t="s">
        <v>291</v>
      </c>
      <c r="K41" s="4" t="s">
        <v>340</v>
      </c>
      <c r="L41" s="4" t="s">
        <v>135</v>
      </c>
      <c r="M41" s="4" t="s">
        <v>256</v>
      </c>
      <c r="N41" s="2"/>
      <c r="O41" s="10">
        <v>45845</v>
      </c>
      <c r="P41" s="11">
        <f t="shared" si="5"/>
        <v>45845</v>
      </c>
      <c r="Q41" s="4" t="s">
        <v>348</v>
      </c>
      <c r="R41" s="4">
        <f>IF(OR(Fall_Participants[[#This Row],[Species 1]]="",Fall_Participants[[#This Row],[Species 1]]="-"),0,1)+IF(OR(Fall_Participants[[#This Row],[Species 2]]="",Fall_Participants[[#This Row],[Species 2]]="-"),0,1)</f>
        <v>1</v>
      </c>
      <c r="S41" s="4" t="str">
        <f>_xlfn.CONCAT("Disctrict ",Fall_Participants[[#This Row],[City Dist]])</f>
        <v>Disctrict 3</v>
      </c>
      <c r="T41" s="4" t="str">
        <f>IF(Fall_Participants[[#This Row],[Tree quantity]]=0,"Cancelled",IF(Fall_Participants[[#This Row],[Tree quantity]]&gt;0,"Confirmed","Not scheduled"))</f>
        <v>Confirmed</v>
      </c>
      <c r="U41" t="str">
        <f>_xlfn.CONCAT(Fall_Participants[[#This Row],[Address of the Tree]], " - ",Fall_Participants[[#This Row],[First and Last Name:]])</f>
        <v>7510 Columbia Ave - Magnotta Joseph</v>
      </c>
    </row>
    <row r="42" spans="1:21" ht="13.5" customHeight="1" x14ac:dyDescent="0.25">
      <c r="A42" s="13">
        <f>IF(Fall_Participants[[#This Row],[First and Last Name:]]&lt;&gt;"",ROW(B42)-1,"")</f>
        <v>41</v>
      </c>
      <c r="B42" s="1">
        <v>3</v>
      </c>
      <c r="C42" s="4" t="s">
        <v>353</v>
      </c>
      <c r="D42" s="5" t="s">
        <v>354</v>
      </c>
      <c r="E42" s="4">
        <v>4436300054</v>
      </c>
      <c r="F42" s="4" t="str">
        <f t="shared" si="3"/>
        <v>443-630-0054</v>
      </c>
      <c r="G42" s="4" t="s">
        <v>355</v>
      </c>
      <c r="H42" s="4" t="str">
        <f t="shared" si="4"/>
        <v>6909 Carleton Terrace, College Park MD</v>
      </c>
      <c r="I42" s="4" t="s">
        <v>295</v>
      </c>
      <c r="J42" s="4" t="s">
        <v>304</v>
      </c>
      <c r="K42" s="4" t="s">
        <v>340</v>
      </c>
      <c r="L42" s="4" t="s">
        <v>135</v>
      </c>
      <c r="M42" s="4" t="s">
        <v>256</v>
      </c>
      <c r="N42" s="31"/>
      <c r="O42" s="10">
        <v>45833</v>
      </c>
      <c r="P42" s="11">
        <f t="shared" si="5"/>
        <v>45833</v>
      </c>
      <c r="Q42" s="4" t="s">
        <v>363</v>
      </c>
      <c r="R42" s="4">
        <f>IF(OR(Fall_Participants[[#This Row],[Species 1]]="",Fall_Participants[[#This Row],[Species 1]]="-"),0,1)+IF(OR(Fall_Participants[[#This Row],[Species 2]]="",Fall_Participants[[#This Row],[Species 2]]="-"),0,1)</f>
        <v>2</v>
      </c>
      <c r="S42" s="4" t="str">
        <f>_xlfn.CONCAT("Disctrict ",Fall_Participants[[#This Row],[City Dist]])</f>
        <v>Disctrict 3</v>
      </c>
      <c r="T42" s="4" t="str">
        <f>IF(Fall_Participants[[#This Row],[Tree quantity]]=0,"Cancelled",IF(Fall_Participants[[#This Row],[Tree quantity]]&gt;0,"Confirmed","Not scheduled"))</f>
        <v>Confirmed</v>
      </c>
      <c r="U42" t="str">
        <f>_xlfn.CONCAT(Fall_Participants[[#This Row],[Address of the Tree]], " - ",Fall_Participants[[#This Row],[First and Last Name:]])</f>
        <v>6909 Carleton Terrace - Marc M Wilson</v>
      </c>
    </row>
    <row r="43" spans="1:21" ht="13.5" customHeight="1" x14ac:dyDescent="0.25">
      <c r="A43" s="13">
        <f>IF(Fall_Participants[[#This Row],[First and Last Name:]]&lt;&gt;"",ROW(B43)-1,"")</f>
        <v>42</v>
      </c>
      <c r="B43" s="1">
        <v>2</v>
      </c>
      <c r="C43" s="4" t="s">
        <v>22</v>
      </c>
      <c r="D43" s="5" t="s">
        <v>23</v>
      </c>
      <c r="E43" s="4">
        <v>2403501084</v>
      </c>
      <c r="F43" s="4" t="str">
        <f t="shared" si="3"/>
        <v>240-350-1084</v>
      </c>
      <c r="G43" s="4" t="s">
        <v>24</v>
      </c>
      <c r="H43" s="4" t="str">
        <f t="shared" si="4"/>
        <v>9052 Rhode Island Ave, College Park MD</v>
      </c>
      <c r="I43" s="4" t="s">
        <v>268</v>
      </c>
      <c r="J43" s="4" t="s">
        <v>317</v>
      </c>
      <c r="K43" s="4" t="s">
        <v>339</v>
      </c>
      <c r="L43" s="4" t="s">
        <v>135</v>
      </c>
      <c r="M43" s="4" t="s">
        <v>256</v>
      </c>
      <c r="N43" s="2"/>
      <c r="O43" s="10" t="s">
        <v>271</v>
      </c>
      <c r="P43" s="11">
        <f t="shared" si="5"/>
        <v>45796</v>
      </c>
      <c r="Q43" s="4" t="s">
        <v>284</v>
      </c>
      <c r="R43" s="4">
        <f>IF(OR(Fall_Participants[[#This Row],[Species 1]]="",Fall_Participants[[#This Row],[Species 1]]="-"),0,1)+IF(OR(Fall_Participants[[#This Row],[Species 2]]="",Fall_Participants[[#This Row],[Species 2]]="-"),0,1)</f>
        <v>2</v>
      </c>
      <c r="S43" s="4" t="str">
        <f>_xlfn.CONCAT("Disctrict ",Fall_Participants[[#This Row],[City Dist]])</f>
        <v>Disctrict 2</v>
      </c>
      <c r="T43" s="4" t="str">
        <f>IF(Fall_Participants[[#This Row],[Tree quantity]]=0,"Cancelled",IF(Fall_Participants[[#This Row],[Tree quantity]]&gt;0,"Confirmed","Not scheduled"))</f>
        <v>Confirmed</v>
      </c>
      <c r="U43" t="str">
        <f>_xlfn.CONCAT(Fall_Participants[[#This Row],[Address of the Tree]], " - ",Fall_Participants[[#This Row],[First and Last Name:]])</f>
        <v>9052 Rhode Island Ave - Maria Acevedo-Schanz</v>
      </c>
    </row>
    <row r="44" spans="1:21" ht="13.5" customHeight="1" x14ac:dyDescent="0.25">
      <c r="A44" s="13">
        <f>IF(Fall_Participants[[#This Row],[First and Last Name:]]&lt;&gt;"",ROW(B44)-1,"")</f>
        <v>43</v>
      </c>
      <c r="B44" s="1">
        <v>1</v>
      </c>
      <c r="C44" s="4" t="s">
        <v>262</v>
      </c>
      <c r="D44" s="5" t="s">
        <v>263</v>
      </c>
      <c r="E44" s="4">
        <v>3016463537</v>
      </c>
      <c r="F44" s="4" t="str">
        <f t="shared" si="3"/>
        <v>301-646-3537</v>
      </c>
      <c r="G44" s="4" t="s">
        <v>264</v>
      </c>
      <c r="H44" s="4" t="str">
        <f t="shared" si="4"/>
        <v>5117 Iroquois Street, College Park MD</v>
      </c>
      <c r="I44" s="4" t="s">
        <v>294</v>
      </c>
      <c r="J44" s="4" t="s">
        <v>291</v>
      </c>
      <c r="K44" s="4" t="s">
        <v>340</v>
      </c>
      <c r="L44" s="4" t="s">
        <v>139</v>
      </c>
      <c r="M44" s="4" t="s">
        <v>256</v>
      </c>
      <c r="N44" s="2"/>
      <c r="O44" s="10">
        <v>45838</v>
      </c>
      <c r="P44" s="11">
        <f t="shared" si="5"/>
        <v>45838</v>
      </c>
      <c r="Q44" s="4" t="s">
        <v>348</v>
      </c>
      <c r="R44" s="4">
        <f>IF(OR(Fall_Participants[[#This Row],[Species 1]]="",Fall_Participants[[#This Row],[Species 1]]="-"),0,1)+IF(OR(Fall_Participants[[#This Row],[Species 2]]="",Fall_Participants[[#This Row],[Species 2]]="-"),0,1)</f>
        <v>1</v>
      </c>
      <c r="S44" s="4" t="str">
        <f>_xlfn.CONCAT("Disctrict ",Fall_Participants[[#This Row],[City Dist]])</f>
        <v>Disctrict 1</v>
      </c>
      <c r="T44" s="4" t="str">
        <f>IF(Fall_Participants[[#This Row],[Tree quantity]]=0,"Cancelled",IF(Fall_Participants[[#This Row],[Tree quantity]]&gt;0,"Confirmed","Not scheduled"))</f>
        <v>Confirmed</v>
      </c>
      <c r="U44" t="str">
        <f>_xlfn.CONCAT(Fall_Participants[[#This Row],[Address of the Tree]], " - ",Fall_Participants[[#This Row],[First and Last Name:]])</f>
        <v>5117 Iroquois Street - Mark Altobelli</v>
      </c>
    </row>
    <row r="45" spans="1:21" ht="13.5" customHeight="1" x14ac:dyDescent="0.25">
      <c r="A45" s="13">
        <f>IF(Fall_Participants[[#This Row],[First and Last Name:]]&lt;&gt;"",ROW(B45)-1,"")</f>
        <v>44</v>
      </c>
      <c r="B45" s="1">
        <v>1</v>
      </c>
      <c r="C45" s="4" t="s">
        <v>48</v>
      </c>
      <c r="D45" s="5" t="s">
        <v>49</v>
      </c>
      <c r="E45" s="4">
        <v>24003045016</v>
      </c>
      <c r="F45" s="4" t="str">
        <f t="shared" si="3"/>
        <v>240-030-5016</v>
      </c>
      <c r="G45" s="4" t="s">
        <v>50</v>
      </c>
      <c r="H45" s="4" t="str">
        <f t="shared" si="4"/>
        <v>4927 Hollywood Rd, College Park MD</v>
      </c>
      <c r="I45" s="4" t="s">
        <v>293</v>
      </c>
      <c r="J45" s="4" t="s">
        <v>291</v>
      </c>
      <c r="K45" s="4" t="s">
        <v>340</v>
      </c>
      <c r="L45" s="4" t="s">
        <v>139</v>
      </c>
      <c r="M45" s="4" t="s">
        <v>256</v>
      </c>
      <c r="N45" s="2" t="s">
        <v>259</v>
      </c>
      <c r="O45" s="10">
        <v>45818</v>
      </c>
      <c r="P45" s="11">
        <f t="shared" si="5"/>
        <v>45818</v>
      </c>
      <c r="Q45" s="4" t="s">
        <v>327</v>
      </c>
      <c r="R45" s="4">
        <f>IF(OR(Fall_Participants[[#This Row],[Species 1]]="",Fall_Participants[[#This Row],[Species 1]]="-"),0,1)+IF(OR(Fall_Participants[[#This Row],[Species 2]]="",Fall_Participants[[#This Row],[Species 2]]="-"),0,1)</f>
        <v>1</v>
      </c>
      <c r="S45" s="4" t="str">
        <f>_xlfn.CONCAT("Disctrict ",Fall_Participants[[#This Row],[City Dist]])</f>
        <v>Disctrict 1</v>
      </c>
      <c r="T45" s="4" t="str">
        <f>IF(Fall_Participants[[#This Row],[Tree quantity]]=0,"Cancelled",IF(Fall_Participants[[#This Row],[Tree quantity]]&gt;0,"Confirmed","Not scheduled"))</f>
        <v>Confirmed</v>
      </c>
      <c r="U45" t="str">
        <f>_xlfn.CONCAT(Fall_Participants[[#This Row],[Address of the Tree]], " - ",Fall_Participants[[#This Row],[First and Last Name:]])</f>
        <v>4927 Hollywood Rd - Michael Garner</v>
      </c>
    </row>
    <row r="46" spans="1:21" ht="13.5" customHeight="1" x14ac:dyDescent="0.25">
      <c r="A46" s="13">
        <f>IF(Fall_Participants[[#This Row],[First and Last Name:]]&lt;&gt;"",ROW(B46)-1,"")</f>
        <v>45</v>
      </c>
      <c r="B46" s="1">
        <v>4</v>
      </c>
      <c r="C46" s="4" t="s">
        <v>220</v>
      </c>
      <c r="D46" s="5" t="s">
        <v>43</v>
      </c>
      <c r="E46" s="4">
        <v>3019747979</v>
      </c>
      <c r="F46" s="4" t="str">
        <f t="shared" si="3"/>
        <v>301-974-7979</v>
      </c>
      <c r="G46" s="4" t="s">
        <v>44</v>
      </c>
      <c r="H46" s="4" t="str">
        <f t="shared" si="4"/>
        <v>9211 Wofford Lane, College Park MD</v>
      </c>
      <c r="I46" s="4" t="s">
        <v>293</v>
      </c>
      <c r="J46" s="4" t="s">
        <v>293</v>
      </c>
      <c r="K46" s="4" t="s">
        <v>340</v>
      </c>
      <c r="L46" s="4" t="s">
        <v>139</v>
      </c>
      <c r="M46" s="4" t="s">
        <v>256</v>
      </c>
      <c r="N46" s="2"/>
      <c r="O46" s="10" t="s">
        <v>276</v>
      </c>
      <c r="P46" s="11">
        <f t="shared" si="5"/>
        <v>45804</v>
      </c>
      <c r="Q46" s="4" t="s">
        <v>289</v>
      </c>
      <c r="R46" s="4">
        <f>IF(OR(Fall_Participants[[#This Row],[Species 1]]="",Fall_Participants[[#This Row],[Species 1]]="-"),0,1)+IF(OR(Fall_Participants[[#This Row],[Species 2]]="",Fall_Participants[[#This Row],[Species 2]]="-"),0,1)</f>
        <v>2</v>
      </c>
      <c r="S46" s="4" t="str">
        <f>_xlfn.CONCAT("Disctrict ",Fall_Participants[[#This Row],[City Dist]])</f>
        <v>Disctrict 4</v>
      </c>
      <c r="T46" s="4" t="str">
        <f>IF(Fall_Participants[[#This Row],[Tree quantity]]=0,"Cancelled",IF(Fall_Participants[[#This Row],[Tree quantity]]&gt;0,"Confirmed","Not scheduled"))</f>
        <v>Confirmed</v>
      </c>
      <c r="U46" t="str">
        <f>_xlfn.CONCAT(Fall_Participants[[#This Row],[Address of the Tree]], " - ",Fall_Participants[[#This Row],[First and Last Name:]])</f>
        <v>9211 Wofford Lane - Patrick Smith</v>
      </c>
    </row>
    <row r="47" spans="1:21" ht="13.5" customHeight="1" x14ac:dyDescent="0.25">
      <c r="A47" s="13">
        <f>IF(Fall_Participants[[#This Row],[First and Last Name:]]&lt;&gt;"",ROW(B47)-1,"")</f>
        <v>46</v>
      </c>
      <c r="B47" s="1">
        <v>4</v>
      </c>
      <c r="C47" s="4" t="s">
        <v>80</v>
      </c>
      <c r="D47" s="5" t="s">
        <v>113</v>
      </c>
      <c r="E47" s="4">
        <v>3019355041</v>
      </c>
      <c r="F47" s="4" t="str">
        <f t="shared" si="3"/>
        <v>301-935-5041</v>
      </c>
      <c r="G47" s="4" t="s">
        <v>100</v>
      </c>
      <c r="H47" s="4" t="str">
        <f t="shared" si="4"/>
        <v>9238 St Andrews Pl, College Park MD</v>
      </c>
      <c r="I47" s="4" t="s">
        <v>255</v>
      </c>
      <c r="J47" s="4" t="s">
        <v>291</v>
      </c>
      <c r="K47" s="4" t="s">
        <v>340</v>
      </c>
      <c r="L47" s="4" t="s">
        <v>135</v>
      </c>
      <c r="M47" s="4" t="s">
        <v>256</v>
      </c>
      <c r="N47" s="2"/>
      <c r="O47" s="10">
        <v>45825</v>
      </c>
      <c r="P47" s="11">
        <f t="shared" si="5"/>
        <v>45825</v>
      </c>
      <c r="Q47" s="4" t="s">
        <v>342</v>
      </c>
      <c r="R47" s="4">
        <f>IF(OR(Fall_Participants[[#This Row],[Species 1]]="",Fall_Participants[[#This Row],[Species 1]]="-"),0,1)+IF(OR(Fall_Participants[[#This Row],[Species 2]]="",Fall_Participants[[#This Row],[Species 2]]="-"),0,1)</f>
        <v>1</v>
      </c>
      <c r="S47" s="4" t="str">
        <f>_xlfn.CONCAT("Disctrict ",Fall_Participants[[#This Row],[City Dist]])</f>
        <v>Disctrict 4</v>
      </c>
      <c r="T47" s="4" t="str">
        <f>IF(Fall_Participants[[#This Row],[Tree quantity]]=0,"Cancelled",IF(Fall_Participants[[#This Row],[Tree quantity]]&gt;0,"Confirmed","Not scheduled"))</f>
        <v>Confirmed</v>
      </c>
      <c r="U47" t="str">
        <f>_xlfn.CONCAT(Fall_Participants[[#This Row],[Address of the Tree]], " - ",Fall_Participants[[#This Row],[First and Last Name:]])</f>
        <v>9238 St Andrews Pl - Raymond St Leger</v>
      </c>
    </row>
    <row r="48" spans="1:21" ht="13.5" customHeight="1" x14ac:dyDescent="0.25">
      <c r="A48" s="28">
        <f>IF(Fall_Participants[[#This Row],[First and Last Name:]]&lt;&gt;"",ROW(B48)-1,"")</f>
        <v>47</v>
      </c>
      <c r="B48" s="23">
        <v>1</v>
      </c>
      <c r="C48" s="24" t="s">
        <v>396</v>
      </c>
      <c r="D48" s="25" t="s">
        <v>397</v>
      </c>
      <c r="E48" s="24">
        <v>7036777404</v>
      </c>
      <c r="F48" s="24" t="str">
        <f t="shared" si="3"/>
        <v>703-677-7404</v>
      </c>
      <c r="G48" s="24" t="s">
        <v>398</v>
      </c>
      <c r="H48" s="24" t="str">
        <f t="shared" si="4"/>
        <v>5223 Edgewood Rd, College Park MD</v>
      </c>
      <c r="I48" s="4" t="s">
        <v>306</v>
      </c>
      <c r="J48" s="24" t="s">
        <v>291</v>
      </c>
      <c r="K48" s="24" t="s">
        <v>340</v>
      </c>
      <c r="L48" s="24" t="s">
        <v>135</v>
      </c>
      <c r="M48" s="24" t="s">
        <v>256</v>
      </c>
      <c r="N48" s="29"/>
      <c r="O48" s="26">
        <v>45861</v>
      </c>
      <c r="P48" s="27">
        <f t="shared" si="5"/>
        <v>45861</v>
      </c>
      <c r="Q48" s="4"/>
      <c r="R48" s="24">
        <f>IF(OR(Fall_Participants[[#This Row],[Species 1]]="",Fall_Participants[[#This Row],[Species 1]]="-"),0,1)+IF(OR(Fall_Participants[[#This Row],[Species 2]]="",Fall_Participants[[#This Row],[Species 2]]="-"),0,1)</f>
        <v>1</v>
      </c>
      <c r="S48" s="24" t="str">
        <f>_xlfn.CONCAT("Disctrict ",Fall_Participants[[#This Row],[City Dist]])</f>
        <v>Disctrict 1</v>
      </c>
      <c r="T48" s="24" t="str">
        <f>IF(Fall_Participants[[#This Row],[Tree quantity]]=0,"Cancelled",IF(Fall_Participants[[#This Row],[Tree quantity]]&gt;0,"Confirmed","Not scheduled"))</f>
        <v>Confirmed</v>
      </c>
      <c r="U48" t="str">
        <f>_xlfn.CONCAT(Fall_Participants[[#This Row],[Address of the Tree]], " - ",Fall_Participants[[#This Row],[First and Last Name:]])</f>
        <v>5223 Edgewood Rd - Sandra Capriles</v>
      </c>
    </row>
    <row r="49" spans="1:21" ht="13.5" customHeight="1" x14ac:dyDescent="0.25">
      <c r="A49" s="28">
        <f>IF(Fall_Participants[[#This Row],[First and Last Name:]]&lt;&gt;"",ROW(B49)-1,"")</f>
        <v>48</v>
      </c>
      <c r="B49" s="23">
        <v>3</v>
      </c>
      <c r="C49" s="24" t="s">
        <v>373</v>
      </c>
      <c r="D49" s="25" t="s">
        <v>380</v>
      </c>
      <c r="E49" s="24">
        <v>3012540239</v>
      </c>
      <c r="F49" s="24" t="str">
        <f t="shared" si="3"/>
        <v>301-254-0239</v>
      </c>
      <c r="G49" s="24" t="s">
        <v>408</v>
      </c>
      <c r="H49" s="24" t="str">
        <f t="shared" si="4"/>
        <v>6815 Dartmouth Avenue, College Park MD</v>
      </c>
      <c r="I49" s="24" t="s">
        <v>292</v>
      </c>
      <c r="J49" s="24" t="s">
        <v>303</v>
      </c>
      <c r="K49" s="4" t="s">
        <v>340</v>
      </c>
      <c r="L49" s="24" t="s">
        <v>135</v>
      </c>
      <c r="M49" s="24" t="s">
        <v>256</v>
      </c>
      <c r="N49" s="29"/>
      <c r="O49" s="26">
        <v>45860</v>
      </c>
      <c r="P49" s="27">
        <f t="shared" si="5"/>
        <v>45860</v>
      </c>
      <c r="Q49" s="4"/>
      <c r="R49" s="24">
        <f>IF(OR(Fall_Participants[[#This Row],[Species 1]]="",Fall_Participants[[#This Row],[Species 1]]="-"),0,1)+IF(OR(Fall_Participants[[#This Row],[Species 2]]="",Fall_Participants[[#This Row],[Species 2]]="-"),0,1)</f>
        <v>2</v>
      </c>
      <c r="S49" s="24" t="str">
        <f>_xlfn.CONCAT("Disctrict ",Fall_Participants[[#This Row],[City Dist]])</f>
        <v>Disctrict 3</v>
      </c>
      <c r="T49" s="24" t="str">
        <f>IF(Fall_Participants[[#This Row],[Tree quantity]]=0,"Cancelled",IF(Fall_Participants[[#This Row],[Tree quantity]]&gt;0,"Confirmed","Not scheduled"))</f>
        <v>Confirmed</v>
      </c>
      <c r="U49" t="str">
        <f>_xlfn.CONCAT(Fall_Participants[[#This Row],[Address of the Tree]], " - ",Fall_Participants[[#This Row],[First and Last Name:]])</f>
        <v>6815 Dartmouth Avenue - Sean Cooney</v>
      </c>
    </row>
    <row r="50" spans="1:21" ht="13.5" customHeight="1" x14ac:dyDescent="0.25">
      <c r="A50" s="28">
        <f>IF(Fall_Participants[[#This Row],[First and Last Name:]]&lt;&gt;"",ROW(B50)-1,"")</f>
        <v>49</v>
      </c>
      <c r="B50" s="23">
        <v>1</v>
      </c>
      <c r="C50" s="24" t="s">
        <v>51</v>
      </c>
      <c r="D50" s="25" t="s">
        <v>52</v>
      </c>
      <c r="E50" s="24">
        <v>3017689069</v>
      </c>
      <c r="F50" s="24" t="str">
        <f t="shared" si="3"/>
        <v>301-768-9069</v>
      </c>
      <c r="G50" s="24" t="s">
        <v>53</v>
      </c>
      <c r="H50" s="24" t="str">
        <f t="shared" si="4"/>
        <v>5006 Hollywood Rd, College Park MD</v>
      </c>
      <c r="I50" s="24" t="s">
        <v>303</v>
      </c>
      <c r="J50" s="24" t="s">
        <v>303</v>
      </c>
      <c r="K50" s="24" t="s">
        <v>340</v>
      </c>
      <c r="L50" s="24" t="s">
        <v>139</v>
      </c>
      <c r="M50" s="24" t="s">
        <v>256</v>
      </c>
      <c r="N50" s="32"/>
      <c r="O50" s="26">
        <v>45814</v>
      </c>
      <c r="P50" s="27">
        <f t="shared" si="5"/>
        <v>45814</v>
      </c>
      <c r="Q50" s="24" t="s">
        <v>287</v>
      </c>
      <c r="R50" s="24">
        <f>IF(OR(Fall_Participants[[#This Row],[Species 1]]="",Fall_Participants[[#This Row],[Species 1]]="-"),0,1)+IF(OR(Fall_Participants[[#This Row],[Species 2]]="",Fall_Participants[[#This Row],[Species 2]]="-"),0,1)</f>
        <v>2</v>
      </c>
      <c r="S50" s="24" t="str">
        <f>_xlfn.CONCAT("Disctrict ",Fall_Participants[[#This Row],[City Dist]])</f>
        <v>Disctrict 1</v>
      </c>
      <c r="T50" s="24" t="str">
        <f>IF(Fall_Participants[[#This Row],[Tree quantity]]=0,"Cancelled",IF(Fall_Participants[[#This Row],[Tree quantity]]&gt;0,"Confirmed","Not scheduled"))</f>
        <v>Confirmed</v>
      </c>
      <c r="U50" t="str">
        <f>_xlfn.CONCAT(Fall_Participants[[#This Row],[Address of the Tree]], " - ",Fall_Participants[[#This Row],[First and Last Name:]])</f>
        <v>5006 Hollywood Rd - Sean Lin</v>
      </c>
    </row>
    <row r="51" spans="1:21" ht="13.5" customHeight="1" x14ac:dyDescent="0.25">
      <c r="A51" s="28">
        <f>IF(Fall_Participants[[#This Row],[First and Last Name:]]&lt;&gt;"",ROW(B51)-1,"")</f>
        <v>50</v>
      </c>
      <c r="B51" s="23">
        <v>1</v>
      </c>
      <c r="C51" s="24" t="s">
        <v>329</v>
      </c>
      <c r="D51" s="25" t="s">
        <v>330</v>
      </c>
      <c r="E51" s="24">
        <v>3015373311</v>
      </c>
      <c r="F51" s="24" t="str">
        <f t="shared" si="3"/>
        <v>301-537-3311</v>
      </c>
      <c r="G51" s="24" t="s">
        <v>331</v>
      </c>
      <c r="H51" s="24" t="str">
        <f t="shared" si="4"/>
        <v>9724 53rd Avenue, College Park MD</v>
      </c>
      <c r="I51" s="24" t="s">
        <v>303</v>
      </c>
      <c r="J51" s="24" t="s">
        <v>254</v>
      </c>
      <c r="K51" s="24" t="s">
        <v>340</v>
      </c>
      <c r="L51" s="24" t="s">
        <v>135</v>
      </c>
      <c r="M51" s="24" t="s">
        <v>256</v>
      </c>
      <c r="N51" s="32"/>
      <c r="O51" s="26">
        <v>45821</v>
      </c>
      <c r="P51" s="27">
        <f t="shared" si="5"/>
        <v>45821</v>
      </c>
      <c r="Q51" s="24" t="s">
        <v>349</v>
      </c>
      <c r="R51" s="24">
        <f>IF(OR(Fall_Participants[[#This Row],[Species 1]]="",Fall_Participants[[#This Row],[Species 1]]="-"),0,1)+IF(OR(Fall_Participants[[#This Row],[Species 2]]="",Fall_Participants[[#This Row],[Species 2]]="-"),0,1)</f>
        <v>2</v>
      </c>
      <c r="S51" s="24" t="str">
        <f>_xlfn.CONCAT("Disctrict ",Fall_Participants[[#This Row],[City Dist]])</f>
        <v>Disctrict 1</v>
      </c>
      <c r="T51" s="24" t="str">
        <f>IF(Fall_Participants[[#This Row],[Tree quantity]]=0,"Cancelled",IF(Fall_Participants[[#This Row],[Tree quantity]]&gt;0,"Confirmed","Not scheduled"))</f>
        <v>Confirmed</v>
      </c>
      <c r="U51" t="str">
        <f>_xlfn.CONCAT(Fall_Participants[[#This Row],[Address of the Tree]], " - ",Fall_Participants[[#This Row],[First and Last Name:]])</f>
        <v>9724 53rd Avenue - Sharon Salmon</v>
      </c>
    </row>
    <row r="52" spans="1:21" ht="13.5" customHeight="1" x14ac:dyDescent="0.25">
      <c r="A52" s="28">
        <f>IF(Fall_Participants[[#This Row],[First and Last Name:]]&lt;&gt;"",ROW(B52)-1,"")</f>
        <v>51</v>
      </c>
      <c r="B52" s="23">
        <v>2</v>
      </c>
      <c r="C52" s="24" t="s">
        <v>359</v>
      </c>
      <c r="D52" s="25" t="s">
        <v>360</v>
      </c>
      <c r="E52" s="24">
        <v>3015205720</v>
      </c>
      <c r="F52" s="24" t="str">
        <f t="shared" si="3"/>
        <v>301-520-5720</v>
      </c>
      <c r="G52" s="24" t="s">
        <v>361</v>
      </c>
      <c r="H52" s="24" t="str">
        <f t="shared" si="4"/>
        <v>8403 Patuxent Ave, College Park MD</v>
      </c>
      <c r="I52" s="4" t="s">
        <v>311</v>
      </c>
      <c r="J52" s="24" t="s">
        <v>294</v>
      </c>
      <c r="K52" s="4" t="s">
        <v>340</v>
      </c>
      <c r="L52" s="24" t="s">
        <v>135</v>
      </c>
      <c r="M52" s="24" t="s">
        <v>256</v>
      </c>
      <c r="N52" s="29"/>
      <c r="O52" s="26">
        <v>45834</v>
      </c>
      <c r="P52" s="27">
        <f t="shared" si="5"/>
        <v>45834</v>
      </c>
      <c r="Q52" s="24" t="s">
        <v>368</v>
      </c>
      <c r="R52" s="24">
        <f>IF(OR(Fall_Participants[[#This Row],[Species 1]]="",Fall_Participants[[#This Row],[Species 1]]="-"),0,1)+IF(OR(Fall_Participants[[#This Row],[Species 2]]="",Fall_Participants[[#This Row],[Species 2]]="-"),0,1)</f>
        <v>2</v>
      </c>
      <c r="S52" s="24" t="str">
        <f>_xlfn.CONCAT("Disctrict ",Fall_Participants[[#This Row],[City Dist]])</f>
        <v>Disctrict 2</v>
      </c>
      <c r="T52" s="24" t="str">
        <f>IF(Fall_Participants[[#This Row],[Tree quantity]]=0,"Cancelled",IF(Fall_Participants[[#This Row],[Tree quantity]]&gt;0,"Confirmed","Not scheduled"))</f>
        <v>Confirmed</v>
      </c>
      <c r="U52" t="str">
        <f>_xlfn.CONCAT(Fall_Participants[[#This Row],[Address of the Tree]], " - ",Fall_Participants[[#This Row],[First and Last Name:]])</f>
        <v>8403 Patuxent Ave - Sheilah Kast</v>
      </c>
    </row>
    <row r="53" spans="1:21" ht="13.5" customHeight="1" x14ac:dyDescent="0.25">
      <c r="A53" s="28">
        <f>IF(Fall_Participants[[#This Row],[First and Last Name:]]&lt;&gt;"",ROW(B53)-1,"")</f>
        <v>52</v>
      </c>
      <c r="B53" s="23">
        <v>1</v>
      </c>
      <c r="C53" s="24" t="s">
        <v>76</v>
      </c>
      <c r="D53" s="25" t="s">
        <v>109</v>
      </c>
      <c r="E53" s="24">
        <v>2406444438</v>
      </c>
      <c r="F53" s="24" t="str">
        <f t="shared" si="3"/>
        <v>240-644-4438</v>
      </c>
      <c r="G53" s="24" t="s">
        <v>91</v>
      </c>
      <c r="H53" s="24" t="str">
        <f t="shared" si="4"/>
        <v>4906 Laguna rd, College Park MD</v>
      </c>
      <c r="I53" s="24" t="s">
        <v>317</v>
      </c>
      <c r="J53" s="24" t="s">
        <v>304</v>
      </c>
      <c r="K53" s="4" t="s">
        <v>340</v>
      </c>
      <c r="L53" s="24" t="s">
        <v>168</v>
      </c>
      <c r="M53" s="24" t="s">
        <v>256</v>
      </c>
      <c r="N53" s="32"/>
      <c r="O53" s="26" t="s">
        <v>280</v>
      </c>
      <c r="P53" s="27">
        <f t="shared" si="5"/>
        <v>45805</v>
      </c>
      <c r="Q53" s="24" t="s">
        <v>285</v>
      </c>
      <c r="R53" s="24">
        <f>IF(OR(Fall_Participants[[#This Row],[Species 1]]="",Fall_Participants[[#This Row],[Species 1]]="-"),0,1)+IF(OR(Fall_Participants[[#This Row],[Species 2]]="",Fall_Participants[[#This Row],[Species 2]]="-"),0,1)</f>
        <v>2</v>
      </c>
      <c r="S53" s="24" t="str">
        <f>_xlfn.CONCAT("Disctrict ",Fall_Participants[[#This Row],[City Dist]])</f>
        <v>Disctrict 1</v>
      </c>
      <c r="T53" s="24" t="str">
        <f>IF(Fall_Participants[[#This Row],[Tree quantity]]=0,"Cancelled",IF(Fall_Participants[[#This Row],[Tree quantity]]&gt;0,"Confirmed","Not scheduled"))</f>
        <v>Confirmed</v>
      </c>
      <c r="U53" t="str">
        <f>_xlfn.CONCAT(Fall_Participants[[#This Row],[Address of the Tree]], " - ",Fall_Participants[[#This Row],[First and Last Name:]])</f>
        <v>4906 Laguna rd - Sifredo Zavala</v>
      </c>
    </row>
    <row r="54" spans="1:21" ht="13.5" customHeight="1" x14ac:dyDescent="0.25">
      <c r="A54" s="28">
        <f>IF(Fall_Participants[[#This Row],[First and Last Name:]]&lt;&gt;"",ROW(B54)-1,"")</f>
        <v>53</v>
      </c>
      <c r="B54" s="23">
        <v>2</v>
      </c>
      <c r="C54" s="24" t="s">
        <v>81</v>
      </c>
      <c r="D54" s="25" t="s">
        <v>114</v>
      </c>
      <c r="E54" s="24">
        <v>2404674576</v>
      </c>
      <c r="F54" s="24" t="str">
        <f t="shared" si="3"/>
        <v>240-467-4576</v>
      </c>
      <c r="G54" s="24" t="s">
        <v>101</v>
      </c>
      <c r="H54" s="24" t="str">
        <f t="shared" si="4"/>
        <v>9032 49th Pl, College Park MD</v>
      </c>
      <c r="I54" s="24" t="s">
        <v>324</v>
      </c>
      <c r="J54" s="24" t="s">
        <v>316</v>
      </c>
      <c r="K54" s="24" t="s">
        <v>340</v>
      </c>
      <c r="L54" s="24" t="s">
        <v>139</v>
      </c>
      <c r="M54" s="24" t="s">
        <v>256</v>
      </c>
      <c r="N54" s="32" t="s">
        <v>347</v>
      </c>
      <c r="O54" s="26">
        <v>45818</v>
      </c>
      <c r="P54" s="27">
        <f t="shared" si="5"/>
        <v>45818</v>
      </c>
      <c r="Q54" s="24" t="s">
        <v>296</v>
      </c>
      <c r="R54" s="24">
        <f>IF(OR(Fall_Participants[[#This Row],[Species 1]]="",Fall_Participants[[#This Row],[Species 1]]="-"),0,1)+IF(OR(Fall_Participants[[#This Row],[Species 2]]="",Fall_Participants[[#This Row],[Species 2]]="-"),0,1)</f>
        <v>2</v>
      </c>
      <c r="S54" s="24" t="str">
        <f>_xlfn.CONCAT("Disctrict ",Fall_Participants[[#This Row],[City Dist]])</f>
        <v>Disctrict 2</v>
      </c>
      <c r="T54" s="24" t="str">
        <f>IF(Fall_Participants[[#This Row],[Tree quantity]]=0,"Cancelled",IF(Fall_Participants[[#This Row],[Tree quantity]]&gt;0,"Confirmed","Not scheduled"))</f>
        <v>Confirmed</v>
      </c>
      <c r="U54" t="str">
        <f>_xlfn.CONCAT(Fall_Participants[[#This Row],[Address of the Tree]], " - ",Fall_Participants[[#This Row],[First and Last Name:]])</f>
        <v>9032 49th Pl - Steve Ugbor</v>
      </c>
    </row>
    <row r="55" spans="1:21" ht="13.5" customHeight="1" x14ac:dyDescent="0.25">
      <c r="A55" s="28">
        <f>IF(Fall_Participants[[#This Row],[First and Last Name:]]&lt;&gt;"",ROW(B55)-1,"")</f>
        <v>54</v>
      </c>
      <c r="B55" s="23">
        <v>1</v>
      </c>
      <c r="C55" s="24" t="s">
        <v>77</v>
      </c>
      <c r="D55" s="25" t="s">
        <v>110</v>
      </c>
      <c r="E55" s="24">
        <v>3015182052</v>
      </c>
      <c r="F55" s="24" t="str">
        <f t="shared" si="3"/>
        <v>301-518-2052</v>
      </c>
      <c r="G55" s="24" t="s">
        <v>92</v>
      </c>
      <c r="H55" s="24" t="str">
        <f t="shared" si="4"/>
        <v>4902 Lackawanna St, College Park MD</v>
      </c>
      <c r="I55" s="24" t="s">
        <v>255</v>
      </c>
      <c r="J55" s="24" t="s">
        <v>254</v>
      </c>
      <c r="K55" s="24" t="s">
        <v>340</v>
      </c>
      <c r="L55" s="24" t="s">
        <v>168</v>
      </c>
      <c r="M55" s="24" t="s">
        <v>256</v>
      </c>
      <c r="N55" s="32"/>
      <c r="O55" s="26">
        <v>45821</v>
      </c>
      <c r="P55" s="27">
        <f t="shared" si="5"/>
        <v>45821</v>
      </c>
      <c r="Q55" s="24" t="s">
        <v>348</v>
      </c>
      <c r="R55" s="24">
        <f>IF(OR(Fall_Participants[[#This Row],[Species 1]]="",Fall_Participants[[#This Row],[Species 1]]="-"),0,1)+IF(OR(Fall_Participants[[#This Row],[Species 2]]="",Fall_Participants[[#This Row],[Species 2]]="-"),0,1)</f>
        <v>2</v>
      </c>
      <c r="S55" s="24" t="str">
        <f>_xlfn.CONCAT("Disctrict ",Fall_Participants[[#This Row],[City Dist]])</f>
        <v>Disctrict 1</v>
      </c>
      <c r="T55" s="24" t="str">
        <f>IF(Fall_Participants[[#This Row],[Tree quantity]]=0,"Cancelled",IF(Fall_Participants[[#This Row],[Tree quantity]]&gt;0,"Confirmed","Not scheduled"))</f>
        <v>Confirmed</v>
      </c>
      <c r="U55" t="str">
        <f>_xlfn.CONCAT(Fall_Participants[[#This Row],[Address of the Tree]], " - ",Fall_Participants[[#This Row],[First and Last Name:]])</f>
        <v>4902 Lackawanna St - Terra Virsilas</v>
      </c>
    </row>
    <row r="56" spans="1:21" ht="13.5" customHeight="1" x14ac:dyDescent="0.25">
      <c r="A56" s="28">
        <f>IF(Fall_Participants[[#This Row],[First and Last Name:]]&lt;&gt;"",ROW(B56)-1,"")</f>
        <v>55</v>
      </c>
      <c r="B56" s="23">
        <v>1</v>
      </c>
      <c r="C56" s="24" t="s">
        <v>78</v>
      </c>
      <c r="D56" s="25" t="s">
        <v>111</v>
      </c>
      <c r="E56" s="24">
        <v>2406066156</v>
      </c>
      <c r="F56" s="24" t="str">
        <f t="shared" si="3"/>
        <v>240-606-6156</v>
      </c>
      <c r="G56" s="24" t="s">
        <v>97</v>
      </c>
      <c r="H56" s="24" t="str">
        <f t="shared" si="4"/>
        <v>4704 Mangum Rd, College Park MD</v>
      </c>
      <c r="I56" s="24" t="s">
        <v>293</v>
      </c>
      <c r="J56" s="24" t="s">
        <v>291</v>
      </c>
      <c r="K56" s="24" t="s">
        <v>340</v>
      </c>
      <c r="L56" s="24" t="s">
        <v>135</v>
      </c>
      <c r="M56" s="24" t="s">
        <v>256</v>
      </c>
      <c r="N56" s="32"/>
      <c r="O56" s="26">
        <v>45811</v>
      </c>
      <c r="P56" s="27">
        <f t="shared" si="5"/>
        <v>45811</v>
      </c>
      <c r="Q56" s="24" t="s">
        <v>288</v>
      </c>
      <c r="R56" s="24">
        <f>IF(OR(Fall_Participants[[#This Row],[Species 1]]="",Fall_Participants[[#This Row],[Species 1]]="-"),0,1)+IF(OR(Fall_Participants[[#This Row],[Species 2]]="",Fall_Participants[[#This Row],[Species 2]]="-"),0,1)</f>
        <v>1</v>
      </c>
      <c r="S56" s="24" t="str">
        <f>_xlfn.CONCAT("Disctrict ",Fall_Participants[[#This Row],[City Dist]])</f>
        <v>Disctrict 1</v>
      </c>
      <c r="T56" s="24" t="str">
        <f>IF(Fall_Participants[[#This Row],[Tree quantity]]=0,"Cancelled",IF(Fall_Participants[[#This Row],[Tree quantity]]&gt;0,"Confirmed","Not scheduled"))</f>
        <v>Confirmed</v>
      </c>
      <c r="U56" t="str">
        <f>_xlfn.CONCAT(Fall_Participants[[#This Row],[Address of the Tree]], " - ",Fall_Participants[[#This Row],[First and Last Name:]])</f>
        <v>4704 Mangum Rd - Thomas Donahue</v>
      </c>
    </row>
    <row r="57" spans="1:21" ht="13.5" customHeight="1" x14ac:dyDescent="0.25">
      <c r="A57" s="28">
        <f>IF(Fall_Participants[[#This Row],[First and Last Name:]]&lt;&gt;"",ROW(B57)-1,"")</f>
        <v>56</v>
      </c>
      <c r="B57" s="23">
        <v>1</v>
      </c>
      <c r="C57" s="24" t="s">
        <v>393</v>
      </c>
      <c r="D57" s="25" t="s">
        <v>395</v>
      </c>
      <c r="E57" s="24">
        <v>3019061005</v>
      </c>
      <c r="F57" s="24" t="str">
        <f t="shared" si="3"/>
        <v>301-906-1005</v>
      </c>
      <c r="G57" s="33" t="s">
        <v>394</v>
      </c>
      <c r="H57" s="24" t="str">
        <f t="shared" si="4"/>
        <v>5001 Indian Ln, College Park MD</v>
      </c>
      <c r="I57" s="24" t="s">
        <v>294</v>
      </c>
      <c r="J57" s="24" t="s">
        <v>254</v>
      </c>
      <c r="K57" s="24" t="s">
        <v>340</v>
      </c>
      <c r="L57" s="24" t="s">
        <v>135</v>
      </c>
      <c r="M57" s="24" t="s">
        <v>256</v>
      </c>
      <c r="N57" s="29"/>
      <c r="O57" s="26">
        <v>45860</v>
      </c>
      <c r="P57" s="27">
        <f t="shared" si="5"/>
        <v>45860</v>
      </c>
      <c r="Q57" s="24"/>
      <c r="R57" s="24">
        <f>IF(OR(Fall_Participants[[#This Row],[Species 1]]="",Fall_Participants[[#This Row],[Species 1]]="-"),0,1)+IF(OR(Fall_Participants[[#This Row],[Species 2]]="",Fall_Participants[[#This Row],[Species 2]]="-"),0,1)</f>
        <v>2</v>
      </c>
      <c r="S57" s="24" t="str">
        <f>_xlfn.CONCAT("Disctrict ",Fall_Participants[[#This Row],[City Dist]])</f>
        <v>Disctrict 1</v>
      </c>
      <c r="T57" s="24" t="str">
        <f>IF(Fall_Participants[[#This Row],[Tree quantity]]=0,"Cancelled",IF(Fall_Participants[[#This Row],[Tree quantity]]&gt;0,"Confirmed","Not scheduled"))</f>
        <v>Confirmed</v>
      </c>
      <c r="U57" t="str">
        <f>_xlfn.CONCAT(Fall_Participants[[#This Row],[Address of the Tree]], " - ",Fall_Participants[[#This Row],[First and Last Name:]])</f>
        <v>5001 Indian Ln - William Clark</v>
      </c>
    </row>
    <row r="58" spans="1:21" ht="13.5" customHeight="1" x14ac:dyDescent="0.25">
      <c r="A58" s="28">
        <f>IF(Fall_Participants[[#This Row],[First and Last Name:]]&lt;&gt;"",ROW(B58)-1,"")</f>
        <v>57</v>
      </c>
      <c r="B58" s="23">
        <v>4</v>
      </c>
      <c r="C58" s="24" t="s">
        <v>86</v>
      </c>
      <c r="D58" s="25" t="s">
        <v>120</v>
      </c>
      <c r="E58" s="24">
        <v>2404752435</v>
      </c>
      <c r="F58" s="24" t="str">
        <f t="shared" si="3"/>
        <v>240-475-2435</v>
      </c>
      <c r="G58" s="24" t="s">
        <v>105</v>
      </c>
      <c r="H58" s="24" t="str">
        <f t="shared" si="4"/>
        <v>3433 Duke St, College Park MD</v>
      </c>
      <c r="I58" s="24" t="s">
        <v>268</v>
      </c>
      <c r="J58" s="24" t="s">
        <v>309</v>
      </c>
      <c r="K58" s="24" t="s">
        <v>340</v>
      </c>
      <c r="L58" s="24" t="s">
        <v>135</v>
      </c>
      <c r="M58" s="24" t="s">
        <v>256</v>
      </c>
      <c r="N58" s="32"/>
      <c r="O58" s="26">
        <v>45810</v>
      </c>
      <c r="P58" s="27">
        <f t="shared" si="5"/>
        <v>45810</v>
      </c>
      <c r="Q58" s="24" t="s">
        <v>296</v>
      </c>
      <c r="R58" s="24">
        <f>IF(OR(Fall_Participants[[#This Row],[Species 1]]="",Fall_Participants[[#This Row],[Species 1]]="-"),0,1)+IF(OR(Fall_Participants[[#This Row],[Species 2]]="",Fall_Participants[[#This Row],[Species 2]]="-"),0,1)</f>
        <v>2</v>
      </c>
      <c r="S58" s="24" t="str">
        <f>_xlfn.CONCAT("Disctrict ",Fall_Participants[[#This Row],[City Dist]])</f>
        <v>Disctrict 4</v>
      </c>
      <c r="T58" s="24" t="str">
        <f>IF(Fall_Participants[[#This Row],[Tree quantity]]=0,"Cancelled",IF(Fall_Participants[[#This Row],[Tree quantity]]&gt;0,"Confirmed","Not scheduled"))</f>
        <v>Confirmed</v>
      </c>
      <c r="U58" t="str">
        <f>_xlfn.CONCAT(Fall_Participants[[#This Row],[Address of the Tree]], " - ",Fall_Participants[[#This Row],[First and Last Name:]])</f>
        <v>3433 Duke St - Zari Malsawma</v>
      </c>
    </row>
    <row r="59" spans="1:21" ht="13.5" customHeight="1" x14ac:dyDescent="0.25">
      <c r="A59" s="28">
        <f>IF(Fall_Participants[[#This Row],[First and Last Name:]]&lt;&gt;"",ROW(B59)-1,"")</f>
        <v>58</v>
      </c>
      <c r="B59" s="23">
        <v>1</v>
      </c>
      <c r="C59" s="24" t="s">
        <v>38</v>
      </c>
      <c r="D59" s="25" t="s">
        <v>39</v>
      </c>
      <c r="E59" s="24">
        <v>4107391112</v>
      </c>
      <c r="F59" s="24" t="str">
        <f t="shared" si="3"/>
        <v>410-739-1112</v>
      </c>
      <c r="G59" s="24" t="s">
        <v>731</v>
      </c>
      <c r="H59" s="24" t="str">
        <f t="shared" si="4"/>
        <v>4809 Indian Ln, College Park MD</v>
      </c>
      <c r="I59" s="24" t="s">
        <v>303</v>
      </c>
      <c r="J59" s="24" t="s">
        <v>311</v>
      </c>
      <c r="K59" s="24" t="s">
        <v>340</v>
      </c>
      <c r="L59" s="24" t="s">
        <v>135</v>
      </c>
      <c r="M59" s="24" t="s">
        <v>256</v>
      </c>
      <c r="N59" s="32"/>
      <c r="O59" s="26">
        <v>45807</v>
      </c>
      <c r="P59" s="27">
        <f t="shared" si="5"/>
        <v>45807</v>
      </c>
      <c r="Q59" s="24" t="s">
        <v>290</v>
      </c>
      <c r="R59" s="24">
        <f>IF(OR(Fall_Participants[[#This Row],[Species 1]]="",Fall_Participants[[#This Row],[Species 1]]="-"),0,1)+IF(OR(Fall_Participants[[#This Row],[Species 2]]="",Fall_Participants[[#This Row],[Species 2]]="-"),0,1)</f>
        <v>2</v>
      </c>
      <c r="S59" s="24" t="str">
        <f>_xlfn.CONCAT("Disctrict ",Fall_Participants[[#This Row],[City Dist]])</f>
        <v>Disctrict 1</v>
      </c>
      <c r="T59" s="24" t="str">
        <f>IF(Fall_Participants[[#This Row],[Tree quantity]]=0,"Cancelled",IF(Fall_Participants[[#This Row],[Tree quantity]]&gt;0,"Confirmed","Not scheduled"))</f>
        <v>Confirmed</v>
      </c>
      <c r="U59" t="str">
        <f>_xlfn.CONCAT(Fall_Participants[[#This Row],[Address of the Tree]], " - ",Fall_Participants[[#This Row],[First and Last Name:]])</f>
        <v>4809 Indian Ln - Joyce Lewis</v>
      </c>
    </row>
    <row r="60" spans="1:21" ht="13.5" customHeight="1" x14ac:dyDescent="0.25">
      <c r="A60" s="28">
        <f>IF(Fall_Participants[[#This Row],[First and Last Name:]]&lt;&gt;"",ROW(B60)-1,"")</f>
        <v>59</v>
      </c>
      <c r="B60" s="23">
        <v>2</v>
      </c>
      <c r="C60" s="24" t="s">
        <v>83</v>
      </c>
      <c r="D60" s="25" t="s">
        <v>116</v>
      </c>
      <c r="E60" s="24">
        <v>2022943314</v>
      </c>
      <c r="F60" s="24" t="str">
        <f t="shared" si="3"/>
        <v>202-294-3314</v>
      </c>
      <c r="G60" s="24" t="s">
        <v>93</v>
      </c>
      <c r="H60" s="24" t="str">
        <f t="shared" si="4"/>
        <v>8711 Rhode Island Ave, College Park MD</v>
      </c>
      <c r="I60" s="24" t="s">
        <v>291</v>
      </c>
      <c r="J60" s="24" t="s">
        <v>291</v>
      </c>
      <c r="K60" s="24" t="s">
        <v>341</v>
      </c>
      <c r="L60" s="24" t="s">
        <v>135</v>
      </c>
      <c r="M60" s="24" t="s">
        <v>256</v>
      </c>
      <c r="N60" s="32" t="s">
        <v>328</v>
      </c>
      <c r="O60" s="26">
        <v>45806</v>
      </c>
      <c r="P60" s="27">
        <f t="shared" si="5"/>
        <v>45806</v>
      </c>
      <c r="Q60" s="24" t="s">
        <v>284</v>
      </c>
      <c r="R60" s="24">
        <f>IF(OR(Fall_Participants[[#This Row],[Species 1]]="",Fall_Participants[[#This Row],[Species 1]]="-"),0,1)+IF(OR(Fall_Participants[[#This Row],[Species 2]]="",Fall_Participants[[#This Row],[Species 2]]="-"),0,1)</f>
        <v>0</v>
      </c>
      <c r="S60" s="24" t="str">
        <f>_xlfn.CONCAT("Disctrict ",Fall_Participants[[#This Row],[City Dist]])</f>
        <v>Disctrict 2</v>
      </c>
      <c r="T60" s="24" t="str">
        <f>IF(Fall_Participants[[#This Row],[Tree quantity]]=0,"Cancelled",IF(Fall_Participants[[#This Row],[Tree quantity]]&gt;0,"Confirmed","Not scheduled"))</f>
        <v>Cancelled</v>
      </c>
      <c r="U60" t="str">
        <f>_xlfn.CONCAT(Fall_Participants[[#This Row],[Address of the Tree]], " - ",Fall_Participants[[#This Row],[First and Last Name:]])</f>
        <v>8711 Rhode Island Ave - Todd Larsen</v>
      </c>
    </row>
    <row r="61" spans="1:21" ht="13.5" customHeight="1" x14ac:dyDescent="0.25">
      <c r="A61" s="28">
        <f>IF(Fall_Participants[[#This Row],[First and Last Name:]]&lt;&gt;"",ROW(B61)-1,"")</f>
        <v>60</v>
      </c>
      <c r="B61" s="23">
        <v>1</v>
      </c>
      <c r="C61" s="24" t="s">
        <v>45</v>
      </c>
      <c r="D61" s="25" t="s">
        <v>46</v>
      </c>
      <c r="E61" s="24">
        <v>3472613821</v>
      </c>
      <c r="F61" s="24" t="str">
        <f t="shared" si="3"/>
        <v>347-261-3821</v>
      </c>
      <c r="G61" s="24" t="s">
        <v>47</v>
      </c>
      <c r="H61" s="24" t="str">
        <f t="shared" si="4"/>
        <v>5105 Edgewood Rd, College Park MD</v>
      </c>
      <c r="I61" s="24" t="s">
        <v>318</v>
      </c>
      <c r="J61" s="24" t="s">
        <v>318</v>
      </c>
      <c r="K61" s="24" t="s">
        <v>340</v>
      </c>
      <c r="L61" s="24" t="s">
        <v>168</v>
      </c>
      <c r="M61" s="24" t="s">
        <v>256</v>
      </c>
      <c r="N61" s="32"/>
      <c r="O61" s="26" t="s">
        <v>277</v>
      </c>
      <c r="P61" s="27">
        <f t="shared" si="5"/>
        <v>45797</v>
      </c>
      <c r="Q61" s="24" t="s">
        <v>286</v>
      </c>
      <c r="R61" s="24">
        <f>IF(OR(Fall_Participants[[#This Row],[Species 1]]="",Fall_Participants[[#This Row],[Species 1]]="-"),0,1)+IF(OR(Fall_Participants[[#This Row],[Species 2]]="",Fall_Participants[[#This Row],[Species 2]]="-"),0,1)</f>
        <v>2</v>
      </c>
      <c r="S61" s="24" t="str">
        <f>_xlfn.CONCAT("Disctrict ",Fall_Participants[[#This Row],[City Dist]])</f>
        <v>Disctrict 1</v>
      </c>
      <c r="T61" s="24" t="str">
        <f>IF(Fall_Participants[[#This Row],[Tree quantity]]=0,"Cancelled",IF(Fall_Participants[[#This Row],[Tree quantity]]&gt;0,"Confirmed","Not scheduled"))</f>
        <v>Confirmed</v>
      </c>
      <c r="U61" t="str">
        <f>_xlfn.CONCAT(Fall_Participants[[#This Row],[Address of the Tree]], " - ",Fall_Participants[[#This Row],[First and Last Name:]])</f>
        <v>5105 Edgewood Rd - Syed Hassan</v>
      </c>
    </row>
    <row r="62" spans="1:21" ht="13.5" customHeight="1" x14ac:dyDescent="0.25">
      <c r="A62" s="28">
        <f>IF(Fall_Participants[[#This Row],[First and Last Name:]]&lt;&gt;"",ROW(B62)-1,"")</f>
        <v>61</v>
      </c>
      <c r="B62" s="23">
        <v>4</v>
      </c>
      <c r="C62" s="24" t="s">
        <v>34</v>
      </c>
      <c r="D62" s="25" t="s">
        <v>35</v>
      </c>
      <c r="E62" s="24">
        <v>3017289983</v>
      </c>
      <c r="F62" s="24" t="str">
        <f t="shared" si="3"/>
        <v>301-728-9983</v>
      </c>
      <c r="G62" s="24" t="s">
        <v>36</v>
      </c>
      <c r="H62" s="24" t="str">
        <f t="shared" si="4"/>
        <v>8717 36th Ave, College Park MD</v>
      </c>
      <c r="I62" s="24" t="s">
        <v>303</v>
      </c>
      <c r="J62" s="24" t="s">
        <v>255</v>
      </c>
      <c r="K62" s="24" t="s">
        <v>340</v>
      </c>
      <c r="L62" s="24" t="s">
        <v>135</v>
      </c>
      <c r="M62" s="24" t="s">
        <v>256</v>
      </c>
      <c r="N62" s="32" t="s">
        <v>258</v>
      </c>
      <c r="O62" s="26">
        <v>45814</v>
      </c>
      <c r="P62" s="27">
        <f t="shared" si="5"/>
        <v>45814</v>
      </c>
      <c r="Q62" s="24" t="s">
        <v>283</v>
      </c>
      <c r="R62" s="24">
        <f>IF(OR(Fall_Participants[[#This Row],[Species 1]]="",Fall_Participants[[#This Row],[Species 1]]="-"),0,1)+IF(OR(Fall_Participants[[#This Row],[Species 2]]="",Fall_Participants[[#This Row],[Species 2]]="-"),0,1)</f>
        <v>2</v>
      </c>
      <c r="S62" s="24" t="str">
        <f>_xlfn.CONCAT("Disctrict ",Fall_Participants[[#This Row],[City Dist]])</f>
        <v>Disctrict 4</v>
      </c>
      <c r="T62" s="24" t="str">
        <f>IF(Fall_Participants[[#This Row],[Tree quantity]]=0,"Cancelled",IF(Fall_Participants[[#This Row],[Tree quantity]]&gt;0,"Confirmed","Not scheduled"))</f>
        <v>Confirmed</v>
      </c>
      <c r="U62" t="str">
        <f>_xlfn.CONCAT(Fall_Participants[[#This Row],[Address of the Tree]], " - ",Fall_Participants[[#This Row],[First and Last Name:]])</f>
        <v>8717 36th Ave - Thresa Keeler</v>
      </c>
    </row>
    <row r="63" spans="1:21" ht="13.5" customHeight="1" x14ac:dyDescent="0.25">
      <c r="A63" s="28">
        <f>IF(Fall_Participants[[#This Row],[First and Last Name:]]&lt;&gt;"",ROW(B63)-1,"")</f>
        <v>62</v>
      </c>
      <c r="B63" s="23"/>
      <c r="C63" s="24" t="s">
        <v>416</v>
      </c>
      <c r="D63" s="25" t="s">
        <v>417</v>
      </c>
      <c r="E63" s="24">
        <v>5164594992</v>
      </c>
      <c r="F63" s="24" t="str">
        <f t="shared" si="3"/>
        <v>516-459-4992</v>
      </c>
      <c r="G63" s="24" t="s">
        <v>418</v>
      </c>
      <c r="H63" s="24" t="str">
        <f t="shared" si="4"/>
        <v>4904 Erie St, College Park MD</v>
      </c>
      <c r="I63" s="24" t="s">
        <v>291</v>
      </c>
      <c r="J63" s="24" t="s">
        <v>291</v>
      </c>
      <c r="K63" s="24" t="s">
        <v>341</v>
      </c>
      <c r="L63" s="24" t="s">
        <v>135</v>
      </c>
      <c r="M63" s="24" t="s">
        <v>256</v>
      </c>
      <c r="N63" s="29" t="s">
        <v>328</v>
      </c>
      <c r="O63" s="26">
        <v>45868</v>
      </c>
      <c r="P63" s="27">
        <f t="shared" si="5"/>
        <v>45868</v>
      </c>
      <c r="Q63" s="24"/>
      <c r="R63" s="24">
        <f>IF(OR(Fall_Participants[[#This Row],[Species 1]]="",Fall_Participants[[#This Row],[Species 1]]="-"),0,1)+IF(OR(Fall_Participants[[#This Row],[Species 2]]="",Fall_Participants[[#This Row],[Species 2]]="-"),0,1)</f>
        <v>0</v>
      </c>
      <c r="S63" s="24" t="str">
        <f>_xlfn.CONCAT("Disctrict ",Fall_Participants[[#This Row],[City Dist]])</f>
        <v xml:space="preserve">Disctrict </v>
      </c>
      <c r="T63" s="24" t="str">
        <f>IF(Fall_Participants[[#This Row],[Tree quantity]]=0,"Cancelled",IF(Fall_Participants[[#This Row],[Tree quantity]]&gt;0,"Confirmed","Not scheduled"))</f>
        <v>Cancelled</v>
      </c>
      <c r="U63" t="str">
        <f>_xlfn.CONCAT(Fall_Participants[[#This Row],[Address of the Tree]], " - ",Fall_Participants[[#This Row],[First and Last Name:]])</f>
        <v>4904 Erie St - Daniel Walfield</v>
      </c>
    </row>
    <row r="64" spans="1:21" ht="13.5" customHeight="1" x14ac:dyDescent="0.25">
      <c r="A64" s="28">
        <f>IF(Fall_Participants[[#This Row],[First and Last Name:]]&lt;&gt;"",ROW(B64)-1,"")</f>
        <v>63</v>
      </c>
      <c r="B64" s="23">
        <v>3</v>
      </c>
      <c r="C64" s="24" t="s">
        <v>399</v>
      </c>
      <c r="D64" s="25" t="s">
        <v>400</v>
      </c>
      <c r="E64" s="24">
        <v>2083105130</v>
      </c>
      <c r="F64" s="24" t="str">
        <f t="shared" si="3"/>
        <v>208-310-5130</v>
      </c>
      <c r="G64" s="24" t="s">
        <v>409</v>
      </c>
      <c r="H64" s="24" t="str">
        <f t="shared" si="4"/>
        <v>6800 Dartmouth Avenue, College Park MD</v>
      </c>
      <c r="I64" s="24" t="s">
        <v>291</v>
      </c>
      <c r="J64" s="24" t="s">
        <v>291</v>
      </c>
      <c r="K64" s="24" t="s">
        <v>341</v>
      </c>
      <c r="L64" s="24" t="s">
        <v>135</v>
      </c>
      <c r="M64" s="24" t="s">
        <v>256</v>
      </c>
      <c r="N64" s="29" t="s">
        <v>328</v>
      </c>
      <c r="O64" s="26">
        <v>45873</v>
      </c>
      <c r="P64" s="27">
        <f t="shared" si="5"/>
        <v>45873</v>
      </c>
      <c r="Q64" s="24"/>
      <c r="R64" s="24">
        <f>IF(OR(Fall_Participants[[#This Row],[Species 1]]="",Fall_Participants[[#This Row],[Species 1]]="-"),0,1)+IF(OR(Fall_Participants[[#This Row],[Species 2]]="",Fall_Participants[[#This Row],[Species 2]]="-"),0,1)</f>
        <v>0</v>
      </c>
      <c r="S64" s="24" t="str">
        <f>_xlfn.CONCAT("Disctrict ",Fall_Participants[[#This Row],[City Dist]])</f>
        <v>Disctrict 3</v>
      </c>
      <c r="T64" s="24" t="str">
        <f>IF(Fall_Participants[[#This Row],[Tree quantity]]=0,"Cancelled",IF(Fall_Participants[[#This Row],[Tree quantity]]&gt;0,"Confirmed","Not scheduled"))</f>
        <v>Cancelled</v>
      </c>
      <c r="U64" t="str">
        <f>_xlfn.CONCAT(Fall_Participants[[#This Row],[Address of the Tree]], " - ",Fall_Participants[[#This Row],[First and Last Name:]])</f>
        <v>6800 Dartmouth Avenue - Anahi Espinola</v>
      </c>
    </row>
    <row r="65" spans="1:21" ht="13.5" customHeight="1" x14ac:dyDescent="0.25">
      <c r="A65" s="28">
        <f>IF(Fall_Participants[[#This Row],[First and Last Name:]]&lt;&gt;"",ROW(B65)-1,"")</f>
        <v>64</v>
      </c>
      <c r="B65" s="23">
        <v>2</v>
      </c>
      <c r="C65" s="24" t="s">
        <v>356</v>
      </c>
      <c r="D65" s="25" t="s">
        <v>357</v>
      </c>
      <c r="E65" s="24">
        <v>3018069821</v>
      </c>
      <c r="F65" s="24" t="str">
        <f t="shared" si="3"/>
        <v>301-806-9821</v>
      </c>
      <c r="G65" s="24" t="s">
        <v>358</v>
      </c>
      <c r="H65" s="24" t="str">
        <f t="shared" si="4"/>
        <v>8903 48th Ave, College Park MD</v>
      </c>
      <c r="I65" s="24" t="s">
        <v>291</v>
      </c>
      <c r="J65" s="24" t="s">
        <v>291</v>
      </c>
      <c r="K65" s="24" t="s">
        <v>341</v>
      </c>
      <c r="L65" s="24" t="s">
        <v>135</v>
      </c>
      <c r="M65" s="24" t="s">
        <v>256</v>
      </c>
      <c r="N65" s="29" t="s">
        <v>328</v>
      </c>
      <c r="O65" s="26">
        <v>45873</v>
      </c>
      <c r="P65" s="27">
        <f t="shared" si="5"/>
        <v>45873</v>
      </c>
      <c r="Q65" s="24"/>
      <c r="R65" s="24">
        <f>IF(OR(Fall_Participants[[#This Row],[Species 1]]="",Fall_Participants[[#This Row],[Species 1]]="-"),0,1)+IF(OR(Fall_Participants[[#This Row],[Species 2]]="",Fall_Participants[[#This Row],[Species 2]]="-"),0,1)</f>
        <v>0</v>
      </c>
      <c r="S65" s="24" t="str">
        <f>_xlfn.CONCAT("Disctrict ",Fall_Participants[[#This Row],[City Dist]])</f>
        <v>Disctrict 2</v>
      </c>
      <c r="T65" s="24" t="str">
        <f>IF(Fall_Participants[[#This Row],[Tree quantity]]=0,"Cancelled",IF(Fall_Participants[[#This Row],[Tree quantity]]&gt;0,"Confirmed","Not scheduled"))</f>
        <v>Cancelled</v>
      </c>
      <c r="U65" t="str">
        <f>_xlfn.CONCAT(Fall_Participants[[#This Row],[Address of the Tree]], " - ",Fall_Participants[[#This Row],[First and Last Name:]])</f>
        <v>8903 48th Ave - Feseha Kidane</v>
      </c>
    </row>
    <row r="66" spans="1:21" ht="13.5" customHeight="1" x14ac:dyDescent="0.25">
      <c r="A66" s="28">
        <f>IF(Fall_Participants[[#This Row],[First and Last Name:]]&lt;&gt;"",ROW(B66)-1,"")</f>
        <v>65</v>
      </c>
      <c r="B66" s="23">
        <v>4</v>
      </c>
      <c r="C66" s="24" t="s">
        <v>369</v>
      </c>
      <c r="D66" s="25" t="s">
        <v>370</v>
      </c>
      <c r="E66" s="24">
        <v>7868494396</v>
      </c>
      <c r="F66" s="24" t="str">
        <f t="shared" ref="F66:F67" si="6">_xlfn.CONCAT(LEFT(E66,3),"-",MID(E66,4,3),"-",RIGHT(E66,4))</f>
        <v>786-849-4396</v>
      </c>
      <c r="G66" s="24" t="s">
        <v>371</v>
      </c>
      <c r="H66" s="24" t="str">
        <f t="shared" ref="H66:H67" si="7">_xlfn.CONCAT(G66,","," College Park MD")</f>
        <v>9400 Limestone Pl, College Park MD</v>
      </c>
      <c r="I66" s="24" t="s">
        <v>291</v>
      </c>
      <c r="J66" s="24" t="s">
        <v>291</v>
      </c>
      <c r="K66" s="24" t="s">
        <v>341</v>
      </c>
      <c r="L66" s="24" t="s">
        <v>135</v>
      </c>
      <c r="M66" s="24" t="s">
        <v>256</v>
      </c>
      <c r="N66" s="29" t="s">
        <v>328</v>
      </c>
      <c r="O66" s="26">
        <v>45873</v>
      </c>
      <c r="P66" s="27">
        <f t="shared" ref="P66:P67" si="8">_xlfn.NUMBERVALUE(O66)</f>
        <v>45873</v>
      </c>
      <c r="Q66" s="24"/>
      <c r="R66" s="24">
        <f>IF(OR(Fall_Participants[[#This Row],[Species 1]]="",Fall_Participants[[#This Row],[Species 1]]="-"),0,1)+IF(OR(Fall_Participants[[#This Row],[Species 2]]="",Fall_Participants[[#This Row],[Species 2]]="-"),0,1)</f>
        <v>0</v>
      </c>
      <c r="S66" s="24" t="str">
        <f>_xlfn.CONCAT("Disctrict ",Fall_Participants[[#This Row],[City Dist]])</f>
        <v>Disctrict 4</v>
      </c>
      <c r="T66" s="24" t="str">
        <f>IF(Fall_Participants[[#This Row],[Tree quantity]]=0,"Cancelled",IF(Fall_Participants[[#This Row],[Tree quantity]]&gt;0,"Confirmed","Not scheduled"))</f>
        <v>Cancelled</v>
      </c>
      <c r="U66" t="str">
        <f>_xlfn.CONCAT(Fall_Participants[[#This Row],[Address of the Tree]], " - ",Fall_Participants[[#This Row],[First and Last Name:]])</f>
        <v>9400 Limestone Pl - Michaela A Newham</v>
      </c>
    </row>
    <row r="67" spans="1:21" ht="13.5" customHeight="1" x14ac:dyDescent="0.25">
      <c r="A67" s="28">
        <f>IF(Fall_Participants[[#This Row],[First and Last Name:]]&lt;&gt;"",ROW(B67)-1,"")</f>
        <v>66</v>
      </c>
      <c r="B67" s="23">
        <v>3</v>
      </c>
      <c r="C67" s="24" t="s">
        <v>381</v>
      </c>
      <c r="D67" s="25" t="s">
        <v>382</v>
      </c>
      <c r="E67" s="24">
        <v>3015266660</v>
      </c>
      <c r="F67" s="24" t="str">
        <f t="shared" si="6"/>
        <v>301-526-6660</v>
      </c>
      <c r="G67" s="24" t="s">
        <v>383</v>
      </c>
      <c r="H67" s="24" t="str">
        <f t="shared" si="7"/>
        <v>6803 Rhode Island Ave, College Park MD</v>
      </c>
      <c r="I67" s="24" t="s">
        <v>303</v>
      </c>
      <c r="J67" s="24" t="s">
        <v>303</v>
      </c>
      <c r="K67" s="24"/>
      <c r="L67" s="24" t="s">
        <v>135</v>
      </c>
      <c r="M67" s="24" t="s">
        <v>256</v>
      </c>
      <c r="N67" s="29"/>
      <c r="O67" s="26">
        <v>45869</v>
      </c>
      <c r="P67" s="27">
        <f t="shared" si="8"/>
        <v>45869</v>
      </c>
      <c r="Q67" s="24"/>
      <c r="R67" s="24">
        <f>IF(OR(Fall_Participants[[#This Row],[Species 1]]="",Fall_Participants[[#This Row],[Species 1]]="-"),0,1)+IF(OR(Fall_Participants[[#This Row],[Species 2]]="",Fall_Participants[[#This Row],[Species 2]]="-"),0,1)</f>
        <v>2</v>
      </c>
      <c r="S67" s="24" t="str">
        <f>_xlfn.CONCAT("Disctrict ",Fall_Participants[[#This Row],[City Dist]])</f>
        <v>Disctrict 3</v>
      </c>
      <c r="T67" s="24" t="str">
        <f>IF(Fall_Participants[[#This Row],[Tree quantity]]=0,"Cancelled",IF(Fall_Participants[[#This Row],[Tree quantity]]&gt;0,"Confirmed","Not scheduled"))</f>
        <v>Confirmed</v>
      </c>
      <c r="U67" t="str">
        <f>_xlfn.CONCAT(Fall_Participants[[#This Row],[Address of the Tree]], " - ",Fall_Participants[[#This Row],[First and Last Name:]])</f>
        <v>6803 Rhode Island Ave - Mark Hill</v>
      </c>
    </row>
    <row r="68" spans="1:21" ht="13.5" customHeight="1" x14ac:dyDescent="0.25">
      <c r="A68" s="28">
        <f>IF(Fall_Participants[[#This Row],[First and Last Name:]]&lt;&gt;"",ROW(B68)-1,"")</f>
        <v>67</v>
      </c>
      <c r="B68" s="23">
        <v>3</v>
      </c>
      <c r="C68" s="24" t="s">
        <v>737</v>
      </c>
      <c r="D68" s="25" t="s">
        <v>738</v>
      </c>
      <c r="E68" s="24">
        <v>2022463979</v>
      </c>
      <c r="F68" s="24" t="str">
        <f>_xlfn.CONCAT(LEFT(E68,3),"-",MID(E68,4,3),"-",RIGHT(E68,4))</f>
        <v>202-246-3979</v>
      </c>
      <c r="G68" s="24" t="s">
        <v>739</v>
      </c>
      <c r="H68" s="24" t="str">
        <f>_xlfn.CONCAT(G68,","," College Park MD")</f>
        <v>7307 Baylor Ave, College Park MD</v>
      </c>
      <c r="I68" s="24" t="s">
        <v>294</v>
      </c>
      <c r="J68" s="24" t="s">
        <v>307</v>
      </c>
      <c r="K68" s="24"/>
      <c r="L68" s="24" t="s">
        <v>135</v>
      </c>
      <c r="M68" s="24" t="s">
        <v>256</v>
      </c>
      <c r="N68" s="29"/>
      <c r="O68" s="26">
        <v>45874</v>
      </c>
      <c r="P68" s="27">
        <f>_xlfn.NUMBERVALUE(O68)</f>
        <v>45874</v>
      </c>
      <c r="Q68" s="24"/>
      <c r="R68" s="24">
        <f>IF(OR(Fall_Participants[[#This Row],[Species 1]]="",Fall_Participants[[#This Row],[Species 1]]="-"),0,1)+IF(OR(Fall_Participants[[#This Row],[Species 2]]="",Fall_Participants[[#This Row],[Species 2]]="-"),0,1)</f>
        <v>2</v>
      </c>
      <c r="S68" s="24" t="str">
        <f>_xlfn.CONCAT("Disctrict ",Fall_Participants[[#This Row],[City Dist]])</f>
        <v>Disctrict 3</v>
      </c>
      <c r="T68" s="24" t="str">
        <f>IF(Fall_Participants[[#This Row],[Tree quantity]]=0,"Cancelled",IF(Fall_Participants[[#This Row],[Tree quantity]]&gt;0,"Confirmed","Not scheduled"))</f>
        <v>Confirmed</v>
      </c>
      <c r="U68" t="str">
        <f>_xlfn.CONCAT(Fall_Participants[[#This Row],[Address of the Tree]], " - ",Fall_Participants[[#This Row],[First and Last Name:]])</f>
        <v>7307 Baylor Ave - Wellington Uzamere</v>
      </c>
    </row>
    <row r="69" spans="1:21" ht="13.5" customHeight="1" x14ac:dyDescent="0.25">
      <c r="A69" s="28">
        <f>IF(Fall_Participants[[#This Row],[First and Last Name:]]&lt;&gt;"",ROW(B69)-1,"")</f>
        <v>68</v>
      </c>
      <c r="B69" s="23">
        <v>2</v>
      </c>
      <c r="C69" s="24" t="s">
        <v>784</v>
      </c>
      <c r="D69" s="25" t="s">
        <v>785</v>
      </c>
      <c r="E69" s="24">
        <v>6103064219</v>
      </c>
      <c r="F69" s="24" t="str">
        <f>_xlfn.CONCAT(LEFT(E69,3),"-",MID(E69,4,3),"-",RIGHT(E69,4))</f>
        <v>610-306-4219</v>
      </c>
      <c r="G69" s="24" t="s">
        <v>786</v>
      </c>
      <c r="H69" s="24" t="str">
        <f>_xlfn.CONCAT(G69,","," College Park MD")</f>
        <v>8700 49th Ave, College Park MD</v>
      </c>
      <c r="I69" s="24" t="s">
        <v>318</v>
      </c>
      <c r="J69" s="24" t="s">
        <v>318</v>
      </c>
      <c r="K69" s="24"/>
      <c r="L69" s="24" t="s">
        <v>135</v>
      </c>
      <c r="M69" s="24" t="s">
        <v>256</v>
      </c>
      <c r="N69" s="29"/>
      <c r="O69" s="26"/>
      <c r="P69" s="27">
        <f>_xlfn.NUMBERVALUE(O69)</f>
        <v>0</v>
      </c>
      <c r="Q69" s="24"/>
      <c r="R69" s="24">
        <f>IF(OR(Fall_Participants[[#This Row],[Species 1]]="",Fall_Participants[[#This Row],[Species 1]]="-"),0,1)+IF(OR(Fall_Participants[[#This Row],[Species 2]]="",Fall_Participants[[#This Row],[Species 2]]="-"),0,1)</f>
        <v>2</v>
      </c>
      <c r="S69" s="24" t="str">
        <f>_xlfn.CONCAT("Disctrict ",Fall_Participants[[#This Row],[City Dist]])</f>
        <v>Disctrict 2</v>
      </c>
      <c r="T69" s="24" t="str">
        <f>IF(Fall_Participants[[#This Row],[Tree quantity]]=0,"Cancelled",IF(Fall_Participants[[#This Row],[Tree quantity]]&gt;0,"Confirmed","Not scheduled"))</f>
        <v>Confirmed</v>
      </c>
      <c r="U69" t="str">
        <f>_xlfn.CONCAT(Fall_Participants[[#This Row],[Address of the Tree]], " - ",Fall_Participants[[#This Row],[First and Last Name:]])</f>
        <v>8700 49th Ave - Emily Shohfi</v>
      </c>
    </row>
    <row r="70" spans="1:21" ht="13.5" customHeight="1" x14ac:dyDescent="0.25">
      <c r="A70" s="28">
        <f>IF(Fall_Participants[[#This Row],[First and Last Name:]]&lt;&gt;"",ROW(B70)-1,"")</f>
        <v>69</v>
      </c>
      <c r="B70" s="23">
        <v>3</v>
      </c>
      <c r="C70" s="24" t="s">
        <v>788</v>
      </c>
      <c r="D70" s="25" t="s">
        <v>789</v>
      </c>
      <c r="E70" s="24">
        <v>3017424442</v>
      </c>
      <c r="F70" s="24" t="str">
        <f>_xlfn.CONCAT(LEFT(E70,3),"-",MID(E70,4,3),"-",RIGHT(E70,4))</f>
        <v>301-742-4442</v>
      </c>
      <c r="G70" s="24" t="s">
        <v>790</v>
      </c>
      <c r="H70" s="24" t="str">
        <f>_xlfn.CONCAT(G70,","," College Park MD")</f>
        <v>7400 Dartmouth Ave, College Park MD</v>
      </c>
      <c r="I70" s="24" t="s">
        <v>324</v>
      </c>
      <c r="J70" s="24" t="s">
        <v>291</v>
      </c>
      <c r="K70" s="24"/>
      <c r="L70" s="24" t="s">
        <v>135</v>
      </c>
      <c r="M70" s="24" t="s">
        <v>256</v>
      </c>
      <c r="N70" s="29"/>
      <c r="O70" s="26"/>
      <c r="P70" s="27">
        <f>_xlfn.NUMBERVALUE(O70)</f>
        <v>0</v>
      </c>
      <c r="Q70" s="24"/>
      <c r="R70" s="24">
        <f>IF(OR(Fall_Participants[[#This Row],[Species 1]]="",Fall_Participants[[#This Row],[Species 1]]="-"),0,1)+IF(OR(Fall_Participants[[#This Row],[Species 2]]="",Fall_Participants[[#This Row],[Species 2]]="-"),0,1)</f>
        <v>1</v>
      </c>
      <c r="S70" s="24" t="str">
        <f>_xlfn.CONCAT("Disctrict ",Fall_Participants[[#This Row],[City Dist]])</f>
        <v>Disctrict 3</v>
      </c>
      <c r="T70" s="24" t="str">
        <f>IF(Fall_Participants[[#This Row],[Tree quantity]]=0,"Cancelled",IF(Fall_Participants[[#This Row],[Tree quantity]]&gt;0,"Confirmed","Not scheduled"))</f>
        <v>Confirmed</v>
      </c>
      <c r="U70" t="str">
        <f>_xlfn.CONCAT(Fall_Participants[[#This Row],[Address of the Tree]], " - ",Fall_Participants[[#This Row],[First and Last Name:]])</f>
        <v>7400 Dartmouth Ave - Stephanie Stullich</v>
      </c>
    </row>
  </sheetData>
  <phoneticPr fontId="5" type="noConversion"/>
  <conditionalFormatting sqref="A2:T70">
    <cfRule type="expression" dxfId="10" priority="5">
      <formula>$T2="Not scheduled"</formula>
    </cfRule>
    <cfRule type="expression" dxfId="9" priority="6">
      <formula>$T2="Scheduled"</formula>
    </cfRule>
    <cfRule type="expression" dxfId="8" priority="7">
      <formula>$T2="Cancelled"</formula>
    </cfRule>
    <cfRule type="expression" dxfId="7" priority="8">
      <formula>$T2="Confirmed"</formula>
    </cfRule>
  </conditionalFormatting>
  <conditionalFormatting sqref="C2:C70">
    <cfRule type="duplicateValues" dxfId="6" priority="35"/>
    <cfRule type="duplicateValues" dxfId="5" priority="36"/>
  </conditionalFormatting>
  <conditionalFormatting sqref="D1:D1048576">
    <cfRule type="duplicateValues" dxfId="4" priority="17"/>
  </conditionalFormatting>
  <conditionalFormatting sqref="E1:E1048576">
    <cfRule type="duplicateValues" dxfId="3" priority="16"/>
  </conditionalFormatting>
  <conditionalFormatting sqref="F1:F1048576">
    <cfRule type="duplicateValues" dxfId="2" priority="15"/>
  </conditionalFormatting>
  <conditionalFormatting sqref="G62">
    <cfRule type="duplicateValues" dxfId="1" priority="1"/>
  </conditionalFormatting>
  <conditionalFormatting sqref="G1:H1048576">
    <cfRule type="duplicateValues" dxfId="0" priority="14"/>
  </conditionalFormatting>
  <hyperlinks>
    <hyperlink ref="D14" r:id="rId1" xr:uid="{BCA3490E-AA48-4D63-81FB-1447EAAE1BA6}"/>
    <hyperlink ref="D22" r:id="rId2" xr:uid="{BEDAB678-035A-4513-BFC6-041D68A3A0E7}"/>
    <hyperlink ref="D43" r:id="rId3" xr:uid="{2DE5ECC0-D314-48A0-80D7-046625F7842D}"/>
    <hyperlink ref="D32" r:id="rId4" xr:uid="{C8EBD9FA-8454-4FF9-9435-63B86DEBFF93}"/>
    <hyperlink ref="D31" r:id="rId5" xr:uid="{BA9666BF-823B-42AD-ABB6-B4702DFEB550}"/>
    <hyperlink ref="D3" r:id="rId6" xr:uid="{6C37B054-2753-455C-BA7A-0B5D806C4E20}"/>
    <hyperlink ref="D62" r:id="rId7" xr:uid="{1F1CB126-196F-4E20-9F1E-FB32C360FC61}"/>
    <hyperlink ref="D59" r:id="rId8" xr:uid="{E8EA9776-4ADE-491A-A841-7E63BAE72234}"/>
    <hyperlink ref="D2" r:id="rId9" xr:uid="{503D87C8-A3D2-4C2B-833C-4D62FD9D6F93}"/>
    <hyperlink ref="D46" r:id="rId10" xr:uid="{4504CF8E-62DD-4B11-B27F-1955595682B4}"/>
    <hyperlink ref="D61" r:id="rId11" xr:uid="{04FE10B8-3522-4DD7-B208-A64208D0D154}"/>
    <hyperlink ref="D45" r:id="rId12" xr:uid="{F426D148-23CE-4129-990A-DC8FCA52527E}"/>
    <hyperlink ref="D50" r:id="rId13" xr:uid="{89856E9B-0D5B-4FE4-8A71-F95E844D79B1}"/>
    <hyperlink ref="D5" r:id="rId14" xr:uid="{F1CBC294-5796-4338-B38F-30BEBB08D0AC}"/>
    <hyperlink ref="D7" r:id="rId15" xr:uid="{900DF76F-C7DE-4EC4-8960-68C0ED5352F0}"/>
    <hyperlink ref="D15" r:id="rId16" xr:uid="{660747E3-21F9-48DA-A262-6F1583555759}"/>
    <hyperlink ref="D24" r:id="rId17" xr:uid="{42B6F834-7AC7-4076-8038-E0A6EC74C504}"/>
    <hyperlink ref="D33" r:id="rId18" xr:uid="{6E6C295B-5D13-47D1-ADC6-48E5D79593B0}"/>
    <hyperlink ref="D38" r:id="rId19" xr:uid="{A4DC5C72-69D9-4DEE-A38E-BBF89CB9F953}"/>
    <hyperlink ref="D36" r:id="rId20" xr:uid="{B0DFDB2B-74EB-4C63-B63B-689889E59DD9}"/>
    <hyperlink ref="D40" r:id="rId21" xr:uid="{AFC1E099-F8DF-4D10-8D56-528EDCC6AAF1}"/>
    <hyperlink ref="D30" r:id="rId22" xr:uid="{359CB7B1-4366-4024-AA2D-896A852F2788}"/>
    <hyperlink ref="D21" r:id="rId23" xr:uid="{D8AE7BFF-17BC-47DB-80DC-9C26D71D4E27}"/>
    <hyperlink ref="D44" r:id="rId24" xr:uid="{0A72D0B2-AE76-4474-908F-69E15F37F771}"/>
    <hyperlink ref="D39" r:id="rId25" xr:uid="{33F2931E-7A9E-465F-A3B7-B0288CE7DAC0}"/>
    <hyperlink ref="D37" r:id="rId26" xr:uid="{5209DDC8-EE69-4DC9-A447-4C5E2212B1CA}"/>
    <hyperlink ref="D51" r:id="rId27" xr:uid="{64894327-11CD-465C-B69A-4D5070C66BF7}"/>
    <hyperlink ref="D12" r:id="rId28" xr:uid="{16D22FF0-08D1-4F68-B727-43DCBE277648}"/>
    <hyperlink ref="D13" r:id="rId29" xr:uid="{6F8D8C03-52A5-435A-8466-993E296D2B0D}"/>
    <hyperlink ref="D19" r:id="rId30" xr:uid="{846A919C-D3C1-4815-8116-8320673C9322}"/>
    <hyperlink ref="D26" r:id="rId31" xr:uid="{95B3C607-DB76-4EF6-82B6-FEC1F5986A2E}"/>
    <hyperlink ref="D42" r:id="rId32" xr:uid="{BA4B7943-3F22-45FC-AD37-6B7A146CD1F0}"/>
    <hyperlink ref="D65" r:id="rId33" xr:uid="{3B08A341-AD1E-4F99-876C-2AB2706334A6}"/>
    <hyperlink ref="D52" r:id="rId34" xr:uid="{FA00D3E3-CBFD-4087-BB82-64CD46FCD350}"/>
    <hyperlink ref="D4" r:id="rId35" xr:uid="{802DBD32-C791-41C0-B817-16A4B7A7246A}"/>
    <hyperlink ref="D66" r:id="rId36" xr:uid="{B371829E-F31C-48DF-8E97-3F2D352E3B9C}"/>
    <hyperlink ref="D20" r:id="rId37" xr:uid="{BFB2094B-2C09-4184-9A4A-9E8BA6A3D7FB}"/>
    <hyperlink ref="D29" r:id="rId38" xr:uid="{78B85A09-4226-41BC-BF7E-B76993A0E620}"/>
    <hyperlink ref="D49" r:id="rId39" xr:uid="{874CEEB4-9E98-467C-A923-B01BD1F9310C}"/>
    <hyperlink ref="D67" r:id="rId40" xr:uid="{DBD965C3-F16F-4BAF-B183-92E6B4CA4FE3}"/>
    <hyperlink ref="D8" r:id="rId41" xr:uid="{DE33CE4A-77B5-4B24-9DB0-8E99420FC97A}"/>
    <hyperlink ref="D35" r:id="rId42" xr:uid="{97756E4E-4FE7-4D9D-911C-94C82E915FF0}"/>
    <hyperlink ref="D34" r:id="rId43" xr:uid="{81105A60-C097-4C23-8187-C22F8DD48AD7}"/>
    <hyperlink ref="D57" r:id="rId44" xr:uid="{86054F31-695A-4F64-A334-422B51220906}"/>
    <hyperlink ref="D48" r:id="rId45" xr:uid="{264EEEC4-0B12-4F29-8B6F-EA24B4A309C6}"/>
    <hyperlink ref="D64" r:id="rId46" xr:uid="{1078DE36-13DB-4770-8CA9-27834C957309}"/>
    <hyperlink ref="D23" r:id="rId47" xr:uid="{2CAB5015-D147-4B95-8568-7F5971B3BD1B}"/>
    <hyperlink ref="D16" r:id="rId48" xr:uid="{3BEBF62A-EE95-4C1D-9BAB-88B394E0DE04}"/>
    <hyperlink ref="D63" r:id="rId49" xr:uid="{00E739F5-72B8-46F9-B9D9-54DA59D92104}"/>
    <hyperlink ref="D68" r:id="rId50" xr:uid="{9FD68DF4-42AD-4ACD-A9AB-D7812CA808F9}"/>
    <hyperlink ref="D69" r:id="rId51" xr:uid="{7E24B818-6E2E-48E9-B46F-E138DF93DFAD}"/>
    <hyperlink ref="D70" r:id="rId52" xr:uid="{51932DFD-EDDD-48E2-8E04-36718590204F}"/>
  </hyperlinks>
  <pageMargins left="0.7" right="0.7" top="0.75" bottom="0.75" header="0.3" footer="0.3"/>
  <pageSetup scale="43" fitToHeight="0" orientation="landscape" r:id="rId53"/>
  <headerFooter>
    <oddHeader>&amp;C&amp;"-,Bold"City of College Park-Casey Trees Fall 2025
Residential Tree Planting</oddHeader>
  </headerFooter>
  <tableParts count="1">
    <tablePart r:id="rId5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23803-D04B-4C77-92AE-41B0A441F0C8}">
  <dimension ref="A1:E23"/>
  <sheetViews>
    <sheetView workbookViewId="0">
      <selection activeCell="D17" sqref="D17"/>
    </sheetView>
  </sheetViews>
  <sheetFormatPr defaultRowHeight="15" x14ac:dyDescent="0.25"/>
  <cols>
    <col min="1" max="1" width="27.28515625" bestFit="1" customWidth="1"/>
    <col min="2" max="2" width="11.42578125" bestFit="1" customWidth="1"/>
    <col min="3" max="3" width="19.7109375" bestFit="1" customWidth="1"/>
    <col min="4" max="7" width="11.42578125" bestFit="1" customWidth="1"/>
  </cols>
  <sheetData>
    <row r="1" spans="1:5" x14ac:dyDescent="0.25">
      <c r="A1" t="s">
        <v>300</v>
      </c>
      <c r="B1" t="s">
        <v>301</v>
      </c>
      <c r="C1" t="s">
        <v>322</v>
      </c>
      <c r="D1" t="s">
        <v>321</v>
      </c>
      <c r="E1" t="s">
        <v>323</v>
      </c>
    </row>
    <row r="2" spans="1:5" x14ac:dyDescent="0.25">
      <c r="A2" t="s">
        <v>254</v>
      </c>
      <c r="B2" t="s">
        <v>320</v>
      </c>
      <c r="C2">
        <v>6</v>
      </c>
      <c r="D2">
        <f>SUM(COUNTIF(Fall_2025!$I$2:$I$70,Tree_inventory[[#This Row],[Species]]),COUNTIF(Fall_2025!$J$2:$J$70,Tree_inventory[[#This Row],[Species]]))</f>
        <v>6</v>
      </c>
      <c r="E2">
        <f>Tree_inventory[[#This Row],[Quantity Provided]]-Tree_inventory[[#This Row],[Assigned]]</f>
        <v>0</v>
      </c>
    </row>
    <row r="3" spans="1:5" x14ac:dyDescent="0.25">
      <c r="A3" t="s">
        <v>295</v>
      </c>
      <c r="B3" t="s">
        <v>302</v>
      </c>
      <c r="C3">
        <v>4</v>
      </c>
      <c r="D3">
        <f>SUM(COUNTIF(Fall_2025!$I$2:$I$70,Tree_inventory[[#This Row],[Species]]),COUNTIF(Fall_2025!$J$2:$J$70,Tree_inventory[[#This Row],[Species]]))</f>
        <v>4</v>
      </c>
      <c r="E3">
        <f>Tree_inventory[[#This Row],[Quantity Provided]]-Tree_inventory[[#This Row],[Assigned]]</f>
        <v>0</v>
      </c>
    </row>
    <row r="4" spans="1:5" x14ac:dyDescent="0.25">
      <c r="A4" t="s">
        <v>317</v>
      </c>
      <c r="B4" t="s">
        <v>315</v>
      </c>
      <c r="C4">
        <v>4</v>
      </c>
      <c r="D4">
        <f>SUM(COUNTIF(Fall_2025!$I$2:$I$70,Tree_inventory[[#This Row],[Species]]),COUNTIF(Fall_2025!$J$2:$J$70,Tree_inventory[[#This Row],[Species]]))</f>
        <v>4</v>
      </c>
      <c r="E4">
        <f>Tree_inventory[[#This Row],[Quantity Provided]]-Tree_inventory[[#This Row],[Assigned]]</f>
        <v>0</v>
      </c>
    </row>
    <row r="5" spans="1:5" x14ac:dyDescent="0.25">
      <c r="A5" t="s">
        <v>293</v>
      </c>
      <c r="B5" t="s">
        <v>302</v>
      </c>
      <c r="C5">
        <v>8</v>
      </c>
      <c r="D5">
        <f>SUM(COUNTIF(Fall_2025!$I$2:$I$70,Tree_inventory[[#This Row],[Species]]),COUNTIF(Fall_2025!$J$2:$J$70,Tree_inventory[[#This Row],[Species]]))</f>
        <v>8</v>
      </c>
      <c r="E5">
        <f>Tree_inventory[[#This Row],[Quantity Provided]]-Tree_inventory[[#This Row],[Assigned]]</f>
        <v>0</v>
      </c>
    </row>
    <row r="6" spans="1:5" x14ac:dyDescent="0.25">
      <c r="A6" t="s">
        <v>316</v>
      </c>
      <c r="B6" t="s">
        <v>315</v>
      </c>
      <c r="C6">
        <v>3</v>
      </c>
      <c r="D6">
        <f>SUM(COUNTIF(Fall_2025!$I$2:$I$70,Tree_inventory[[#This Row],[Species]]),COUNTIF(Fall_2025!$J$2:$J$70,Tree_inventory[[#This Row],[Species]]))</f>
        <v>3</v>
      </c>
      <c r="E6">
        <f>Tree_inventory[[#This Row],[Quantity Provided]]-Tree_inventory[[#This Row],[Assigned]]</f>
        <v>0</v>
      </c>
    </row>
    <row r="7" spans="1:5" x14ac:dyDescent="0.25">
      <c r="A7" t="s">
        <v>311</v>
      </c>
      <c r="B7" t="s">
        <v>312</v>
      </c>
      <c r="C7">
        <v>8</v>
      </c>
      <c r="D7">
        <f>SUM(COUNTIF(Fall_2025!$I$2:$I$70,Tree_inventory[[#This Row],[Species]]),COUNTIF(Fall_2025!$J$2:$J$70,Tree_inventory[[#This Row],[Species]]))</f>
        <v>8</v>
      </c>
      <c r="E7">
        <f>Tree_inventory[[#This Row],[Quantity Provided]]-Tree_inventory[[#This Row],[Assigned]]</f>
        <v>0</v>
      </c>
    </row>
    <row r="8" spans="1:5" x14ac:dyDescent="0.25">
      <c r="A8" t="s">
        <v>292</v>
      </c>
      <c r="B8" t="s">
        <v>320</v>
      </c>
      <c r="C8">
        <v>5</v>
      </c>
      <c r="D8">
        <f>SUM(COUNTIF(Fall_2025!$I$2:$I$70,Tree_inventory[[#This Row],[Species]]),COUNTIF(Fall_2025!$J$2:$J$70,Tree_inventory[[#This Row],[Species]]))</f>
        <v>5</v>
      </c>
      <c r="E8">
        <f>Tree_inventory[[#This Row],[Quantity Provided]]-Tree_inventory[[#This Row],[Assigned]]</f>
        <v>0</v>
      </c>
    </row>
    <row r="9" spans="1:5" x14ac:dyDescent="0.25">
      <c r="A9" t="s">
        <v>306</v>
      </c>
      <c r="B9" t="s">
        <v>302</v>
      </c>
      <c r="C9">
        <v>4</v>
      </c>
      <c r="D9">
        <f>SUM(COUNTIF(Fall_2025!$I$2:$I$70,Tree_inventory[[#This Row],[Species]]),COUNTIF(Fall_2025!$J$2:$J$70,Tree_inventory[[#This Row],[Species]]))</f>
        <v>4</v>
      </c>
      <c r="E9">
        <f>Tree_inventory[[#This Row],[Quantity Provided]]-Tree_inventory[[#This Row],[Assigned]]</f>
        <v>0</v>
      </c>
    </row>
    <row r="10" spans="1:5" x14ac:dyDescent="0.25">
      <c r="A10" t="s">
        <v>324</v>
      </c>
      <c r="B10" t="s">
        <v>315</v>
      </c>
      <c r="C10">
        <v>2</v>
      </c>
      <c r="D10">
        <f>SUM(COUNTIF(Fall_2025!$I$2:$I$70,Tree_inventory[[#This Row],[Species]]),COUNTIF(Fall_2025!$J$2:$J$70,Tree_inventory[[#This Row],[Species]]))</f>
        <v>2</v>
      </c>
      <c r="E10">
        <f>Tree_inventory[[#This Row],[Quantity Provided]]-Tree_inventory[[#This Row],[Assigned]]</f>
        <v>0</v>
      </c>
    </row>
    <row r="11" spans="1:5" x14ac:dyDescent="0.25">
      <c r="A11" t="s">
        <v>314</v>
      </c>
      <c r="B11" t="s">
        <v>312</v>
      </c>
      <c r="C11">
        <v>2</v>
      </c>
      <c r="D11">
        <f>SUM(COUNTIF(Fall_2025!$I$2:$I$70,Tree_inventory[[#This Row],[Species]]),COUNTIF(Fall_2025!$J$2:$J$70,Tree_inventory[[#This Row],[Species]]))</f>
        <v>1</v>
      </c>
      <c r="E11">
        <f>Tree_inventory[[#This Row],[Quantity Provided]]-Tree_inventory[[#This Row],[Assigned]]</f>
        <v>1</v>
      </c>
    </row>
    <row r="12" spans="1:5" x14ac:dyDescent="0.25">
      <c r="A12" t="s">
        <v>255</v>
      </c>
      <c r="B12" t="s">
        <v>320</v>
      </c>
      <c r="C12">
        <v>8</v>
      </c>
      <c r="D12">
        <f>SUM(COUNTIF(Fall_2025!$I$2:$I$70,Tree_inventory[[#This Row],[Species]]),COUNTIF(Fall_2025!$J$2:$J$70,Tree_inventory[[#This Row],[Species]]))</f>
        <v>7</v>
      </c>
      <c r="E12">
        <f>Tree_inventory[[#This Row],[Quantity Provided]]-Tree_inventory[[#This Row],[Assigned]]</f>
        <v>1</v>
      </c>
    </row>
    <row r="13" spans="1:5" x14ac:dyDescent="0.25">
      <c r="A13" t="s">
        <v>309</v>
      </c>
      <c r="B13" t="s">
        <v>302</v>
      </c>
      <c r="C13">
        <v>8</v>
      </c>
      <c r="D13">
        <f>SUM(COUNTIF(Fall_2025!$I$2:$I$70,Tree_inventory[[#This Row],[Species]]),COUNTIF(Fall_2025!$J$2:$J$70,Tree_inventory[[#This Row],[Species]]))</f>
        <v>7</v>
      </c>
      <c r="E13">
        <f>Tree_inventory[[#This Row],[Quantity Provided]]-Tree_inventory[[#This Row],[Assigned]]</f>
        <v>1</v>
      </c>
    </row>
    <row r="14" spans="1:5" x14ac:dyDescent="0.25">
      <c r="A14" t="s">
        <v>304</v>
      </c>
      <c r="B14" t="s">
        <v>302</v>
      </c>
      <c r="C14">
        <v>6</v>
      </c>
      <c r="D14">
        <f>SUM(COUNTIF(Fall_2025!$I$2:$I$70,Tree_inventory[[#This Row],[Species]]),COUNTIF(Fall_2025!$J$2:$J$70,Tree_inventory[[#This Row],[Species]]))</f>
        <v>4</v>
      </c>
      <c r="E14">
        <f>Tree_inventory[[#This Row],[Quantity Provided]]-Tree_inventory[[#This Row],[Assigned]]</f>
        <v>2</v>
      </c>
    </row>
    <row r="15" spans="1:5" x14ac:dyDescent="0.25">
      <c r="A15" t="s">
        <v>294</v>
      </c>
      <c r="B15" t="s">
        <v>302</v>
      </c>
      <c r="C15">
        <v>9</v>
      </c>
      <c r="D15">
        <f>SUM(COUNTIF(Fall_2025!$I$2:$I$70,Tree_inventory[[#This Row],[Species]]),COUNTIF(Fall_2025!$J$2:$J$70,Tree_inventory[[#This Row],[Species]]))</f>
        <v>7</v>
      </c>
      <c r="E15">
        <f>Tree_inventory[[#This Row],[Quantity Provided]]-Tree_inventory[[#This Row],[Assigned]]</f>
        <v>2</v>
      </c>
    </row>
    <row r="16" spans="1:5" x14ac:dyDescent="0.25">
      <c r="A16" t="s">
        <v>303</v>
      </c>
      <c r="B16" t="s">
        <v>302</v>
      </c>
      <c r="C16">
        <v>10</v>
      </c>
      <c r="D16">
        <f>SUM(COUNTIF(Fall_2025!$I$2:$I$70,Tree_inventory[[#This Row],[Species]]),COUNTIF(Fall_2025!$J$2:$J$70,Tree_inventory[[#This Row],[Species]]))</f>
        <v>8</v>
      </c>
      <c r="E16">
        <f>Tree_inventory[[#This Row],[Quantity Provided]]-Tree_inventory[[#This Row],[Assigned]]</f>
        <v>2</v>
      </c>
    </row>
    <row r="17" spans="1:5" x14ac:dyDescent="0.25">
      <c r="A17" t="s">
        <v>318</v>
      </c>
      <c r="B17" t="s">
        <v>319</v>
      </c>
      <c r="C17">
        <v>8</v>
      </c>
      <c r="D17">
        <f>SUM(COUNTIF(Fall_2025!$I$2:$I$70,Tree_inventory[[#This Row],[Species]]),COUNTIF(Fall_2025!$J$2:$J$70,Tree_inventory[[#This Row],[Species]]))</f>
        <v>5</v>
      </c>
      <c r="E17">
        <f>Tree_inventory[[#This Row],[Quantity Provided]]-Tree_inventory[[#This Row],[Assigned]]</f>
        <v>3</v>
      </c>
    </row>
    <row r="18" spans="1:5" x14ac:dyDescent="0.25">
      <c r="A18" t="s">
        <v>305</v>
      </c>
      <c r="B18" t="s">
        <v>302</v>
      </c>
      <c r="C18">
        <v>7</v>
      </c>
      <c r="D18">
        <f>SUM(COUNTIF(Fall_2025!$I$2:$I$70,Tree_inventory[[#This Row],[Species]]),COUNTIF(Fall_2025!$J$2:$J$70,Tree_inventory[[#This Row],[Species]]))</f>
        <v>1</v>
      </c>
      <c r="E18">
        <f>Tree_inventory[[#This Row],[Quantity Provided]]-Tree_inventory[[#This Row],[Assigned]]</f>
        <v>6</v>
      </c>
    </row>
    <row r="19" spans="1:5" x14ac:dyDescent="0.25">
      <c r="A19" t="s">
        <v>310</v>
      </c>
      <c r="B19" t="s">
        <v>302</v>
      </c>
      <c r="C19">
        <v>8</v>
      </c>
      <c r="D19">
        <f>SUM(COUNTIF(Fall_2025!$I$2:$I$70,Tree_inventory[[#This Row],[Species]]),COUNTIF(Fall_2025!$J$2:$J$70,Tree_inventory[[#This Row],[Species]]))</f>
        <v>1</v>
      </c>
      <c r="E19">
        <f>Tree_inventory[[#This Row],[Quantity Provided]]-Tree_inventory[[#This Row],[Assigned]]</f>
        <v>7</v>
      </c>
    </row>
    <row r="20" spans="1:5" x14ac:dyDescent="0.25">
      <c r="A20" t="s">
        <v>313</v>
      </c>
      <c r="B20" t="s">
        <v>302</v>
      </c>
      <c r="C20">
        <v>8</v>
      </c>
      <c r="D20">
        <f>SUM(COUNTIF(Fall_2025!$I$2:$I$70,Tree_inventory[[#This Row],[Species]]),COUNTIF(Fall_2025!$J$2:$J$70,Tree_inventory[[#This Row],[Species]]))</f>
        <v>0</v>
      </c>
      <c r="E20">
        <f>Tree_inventory[[#This Row],[Quantity Provided]]-Tree_inventory[[#This Row],[Assigned]]</f>
        <v>8</v>
      </c>
    </row>
    <row r="21" spans="1:5" x14ac:dyDescent="0.25">
      <c r="A21" t="s">
        <v>308</v>
      </c>
      <c r="B21" t="s">
        <v>302</v>
      </c>
      <c r="C21">
        <v>8</v>
      </c>
      <c r="D21">
        <f>SUM(COUNTIF(Fall_2025!$I$2:$I$70,Tree_inventory[[#This Row],[Species]]),COUNTIF(Fall_2025!$J$2:$J$70,Tree_inventory[[#This Row],[Species]]))</f>
        <v>0</v>
      </c>
      <c r="E21">
        <f>Tree_inventory[[#This Row],[Quantity Provided]]-Tree_inventory[[#This Row],[Assigned]]</f>
        <v>8</v>
      </c>
    </row>
    <row r="22" spans="1:5" x14ac:dyDescent="0.25">
      <c r="A22" t="s">
        <v>307</v>
      </c>
      <c r="B22" t="s">
        <v>302</v>
      </c>
      <c r="C22">
        <v>10</v>
      </c>
      <c r="D22">
        <f>SUM(COUNTIF(Fall_2025!$I$2:$I$70,Tree_inventory[[#This Row],[Species]]),COUNTIF(Fall_2025!$J$2:$J$70,Tree_inventory[[#This Row],[Species]]))</f>
        <v>2</v>
      </c>
      <c r="E22">
        <f>Tree_inventory[[#This Row],[Quantity Provided]]-Tree_inventory[[#This Row],[Assigned]]</f>
        <v>8</v>
      </c>
    </row>
    <row r="23" spans="1:5" x14ac:dyDescent="0.25">
      <c r="C23">
        <f>SUM(Tree_inventory[Quantity Provided])</f>
        <v>136</v>
      </c>
      <c r="D23">
        <f>SUBTOTAL(109,Tree_inventory[Assigned])</f>
        <v>87</v>
      </c>
      <c r="E23">
        <f>SUBTOTAL(109,Tree_inventory[Available])</f>
        <v>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33DF6-6B5F-4B04-BF5A-0ECF17A747A8}">
  <dimension ref="A1:Z56"/>
  <sheetViews>
    <sheetView workbookViewId="0"/>
  </sheetViews>
  <sheetFormatPr defaultRowHeight="15" x14ac:dyDescent="0.25"/>
  <cols>
    <col min="1" max="1" width="9.42578125" customWidth="1"/>
    <col min="2" max="2" width="15.28515625" customWidth="1"/>
    <col min="3" max="3" width="15.5703125" customWidth="1"/>
    <col min="4" max="4" width="10.28515625" customWidth="1"/>
    <col min="5" max="5" width="13" customWidth="1"/>
    <col min="6" max="6" width="16" customWidth="1"/>
    <col min="8" max="8" width="13.5703125" customWidth="1"/>
    <col min="9" max="9" width="12.7109375" customWidth="1"/>
    <col min="11" max="11" width="11.140625" customWidth="1"/>
    <col min="13" max="13" width="9.28515625" customWidth="1"/>
    <col min="14" max="14" width="16.85546875" customWidth="1"/>
    <col min="15" max="15" width="11.5703125" customWidth="1"/>
    <col min="16" max="16" width="13.42578125" customWidth="1"/>
    <col min="18" max="18" width="11.7109375" customWidth="1"/>
    <col min="19" max="19" width="12.140625" customWidth="1"/>
    <col min="20" max="20" width="15.42578125" customWidth="1"/>
    <col min="21" max="21" width="18.42578125" customWidth="1"/>
    <col min="22" max="22" width="17.5703125" customWidth="1"/>
    <col min="23" max="23" width="20.5703125" customWidth="1"/>
    <col min="24" max="24" width="16.28515625" customWidth="1"/>
    <col min="25" max="25" width="19.28515625" customWidth="1"/>
    <col min="26" max="26" width="12.140625" customWidth="1"/>
  </cols>
  <sheetData>
    <row r="1" spans="1:26" x14ac:dyDescent="0.25">
      <c r="A1" t="s">
        <v>421</v>
      </c>
      <c r="B1" t="s">
        <v>422</v>
      </c>
      <c r="C1" t="s">
        <v>423</v>
      </c>
      <c r="D1" t="s">
        <v>424</v>
      </c>
      <c r="E1" t="s">
        <v>425</v>
      </c>
      <c r="F1" t="s">
        <v>426</v>
      </c>
      <c r="G1" t="s">
        <v>427</v>
      </c>
      <c r="H1" t="s">
        <v>428</v>
      </c>
      <c r="I1" t="s">
        <v>429</v>
      </c>
      <c r="J1" t="s">
        <v>430</v>
      </c>
      <c r="K1" t="s">
        <v>431</v>
      </c>
      <c r="L1" t="s">
        <v>432</v>
      </c>
      <c r="M1" t="s">
        <v>433</v>
      </c>
      <c r="N1" t="s">
        <v>434</v>
      </c>
      <c r="O1" t="s">
        <v>435</v>
      </c>
      <c r="P1" t="s">
        <v>436</v>
      </c>
      <c r="Q1" t="s">
        <v>437</v>
      </c>
      <c r="R1" t="s">
        <v>438</v>
      </c>
      <c r="S1" t="s">
        <v>439</v>
      </c>
      <c r="T1" t="s">
        <v>440</v>
      </c>
      <c r="U1" t="s">
        <v>441</v>
      </c>
      <c r="V1" t="s">
        <v>442</v>
      </c>
      <c r="W1" t="s">
        <v>443</v>
      </c>
      <c r="X1" t="s">
        <v>444</v>
      </c>
      <c r="Y1" t="s">
        <v>445</v>
      </c>
      <c r="Z1" t="s">
        <v>446</v>
      </c>
    </row>
    <row r="2" spans="1:26" x14ac:dyDescent="0.25">
      <c r="A2" t="s">
        <v>601</v>
      </c>
      <c r="B2" t="s">
        <v>468</v>
      </c>
      <c r="C2" t="s">
        <v>602</v>
      </c>
      <c r="D2" t="s">
        <v>450</v>
      </c>
      <c r="E2" t="s">
        <v>451</v>
      </c>
      <c r="F2" t="b">
        <v>0</v>
      </c>
      <c r="G2" t="s">
        <v>452</v>
      </c>
      <c r="H2" t="s">
        <v>603</v>
      </c>
      <c r="I2" t="s">
        <v>604</v>
      </c>
      <c r="J2" t="s">
        <v>455</v>
      </c>
      <c r="L2" t="s">
        <v>602</v>
      </c>
      <c r="M2">
        <v>2403351</v>
      </c>
      <c r="N2" t="s">
        <v>472</v>
      </c>
      <c r="O2" t="s">
        <v>472</v>
      </c>
      <c r="P2" t="b">
        <v>0</v>
      </c>
      <c r="Q2" t="b">
        <v>1</v>
      </c>
      <c r="R2" t="s">
        <v>605</v>
      </c>
      <c r="S2" t="s">
        <v>458</v>
      </c>
      <c r="T2" s="7">
        <v>45866.576180555552</v>
      </c>
      <c r="U2" s="7">
        <v>45866.742847222224</v>
      </c>
      <c r="V2" s="7">
        <v>45868.404050925928</v>
      </c>
      <c r="W2" s="7">
        <v>45868.570717592593</v>
      </c>
      <c r="X2" s="7">
        <v>45867.434594907405</v>
      </c>
      <c r="Y2" s="7">
        <v>45867.601261574076</v>
      </c>
      <c r="Z2" t="s">
        <v>459</v>
      </c>
    </row>
    <row r="3" spans="1:26" x14ac:dyDescent="0.25">
      <c r="A3" t="s">
        <v>534</v>
      </c>
      <c r="B3" t="s">
        <v>468</v>
      </c>
      <c r="C3" t="s">
        <v>535</v>
      </c>
      <c r="D3" t="s">
        <v>450</v>
      </c>
      <c r="E3" t="s">
        <v>451</v>
      </c>
      <c r="F3" t="b">
        <v>0</v>
      </c>
      <c r="G3" t="s">
        <v>452</v>
      </c>
      <c r="H3" t="s">
        <v>536</v>
      </c>
      <c r="I3" t="s">
        <v>537</v>
      </c>
      <c r="J3" t="s">
        <v>455</v>
      </c>
      <c r="L3" t="s">
        <v>535</v>
      </c>
      <c r="M3">
        <v>1064531</v>
      </c>
      <c r="N3" t="s">
        <v>472</v>
      </c>
      <c r="O3" t="s">
        <v>472</v>
      </c>
      <c r="P3" t="b">
        <v>0</v>
      </c>
      <c r="Q3" t="b">
        <v>1</v>
      </c>
      <c r="R3" t="s">
        <v>538</v>
      </c>
      <c r="S3" t="s">
        <v>458</v>
      </c>
      <c r="T3" s="7">
        <v>45866.540902777779</v>
      </c>
      <c r="U3" s="7">
        <v>45866.707569444443</v>
      </c>
      <c r="V3" s="7">
        <v>45868.404050925928</v>
      </c>
      <c r="W3" s="7">
        <v>45868.570717592593</v>
      </c>
      <c r="X3" s="7">
        <v>45867.467442129629</v>
      </c>
      <c r="Y3" s="7">
        <v>45867.634108796294</v>
      </c>
      <c r="Z3" t="s">
        <v>459</v>
      </c>
    </row>
    <row r="4" spans="1:26" x14ac:dyDescent="0.25">
      <c r="A4" t="s">
        <v>666</v>
      </c>
      <c r="B4" t="s">
        <v>468</v>
      </c>
      <c r="C4" t="s">
        <v>667</v>
      </c>
      <c r="D4" t="s">
        <v>450</v>
      </c>
      <c r="E4" t="s">
        <v>451</v>
      </c>
      <c r="F4" t="b">
        <v>0</v>
      </c>
      <c r="G4" t="s">
        <v>452</v>
      </c>
      <c r="H4" t="s">
        <v>668</v>
      </c>
      <c r="I4" t="s">
        <v>669</v>
      </c>
      <c r="J4" t="s">
        <v>455</v>
      </c>
      <c r="L4" t="s">
        <v>667</v>
      </c>
      <c r="M4">
        <v>2468091</v>
      </c>
      <c r="N4" t="s">
        <v>472</v>
      </c>
      <c r="O4" t="s">
        <v>472</v>
      </c>
      <c r="P4" t="b">
        <v>0</v>
      </c>
      <c r="Q4" t="b">
        <v>1</v>
      </c>
      <c r="R4" t="s">
        <v>670</v>
      </c>
      <c r="S4" t="s">
        <v>458</v>
      </c>
      <c r="T4" s="7">
        <v>45866.629988425928</v>
      </c>
      <c r="U4" s="7">
        <v>45866.796655092592</v>
      </c>
      <c r="V4" s="7">
        <v>45868.404050925928</v>
      </c>
      <c r="W4" s="7">
        <v>45868.570717592593</v>
      </c>
      <c r="X4" s="7">
        <v>45867.389386574076</v>
      </c>
      <c r="Y4" s="7">
        <v>45867.55605324074</v>
      </c>
      <c r="Z4" t="s">
        <v>459</v>
      </c>
    </row>
    <row r="5" spans="1:26" x14ac:dyDescent="0.25">
      <c r="A5" t="s">
        <v>499</v>
      </c>
      <c r="B5" t="s">
        <v>468</v>
      </c>
      <c r="C5" t="s">
        <v>500</v>
      </c>
      <c r="D5" t="s">
        <v>450</v>
      </c>
      <c r="E5" t="s">
        <v>451</v>
      </c>
      <c r="F5" t="b">
        <v>0</v>
      </c>
      <c r="G5" t="s">
        <v>452</v>
      </c>
      <c r="H5" t="s">
        <v>501</v>
      </c>
      <c r="I5" t="s">
        <v>502</v>
      </c>
      <c r="J5" t="s">
        <v>455</v>
      </c>
      <c r="L5" t="s">
        <v>500</v>
      </c>
      <c r="M5">
        <v>2626714</v>
      </c>
      <c r="N5" t="s">
        <v>472</v>
      </c>
      <c r="O5" t="s">
        <v>472</v>
      </c>
      <c r="P5" t="b">
        <v>0</v>
      </c>
      <c r="Q5" t="b">
        <v>1</v>
      </c>
      <c r="R5" t="s">
        <v>503</v>
      </c>
      <c r="S5" t="s">
        <v>458</v>
      </c>
      <c r="T5" s="7">
        <v>45866.494571759256</v>
      </c>
      <c r="U5" s="7">
        <v>45866.661238425928</v>
      </c>
      <c r="V5" s="7">
        <v>45868.404050925928</v>
      </c>
      <c r="W5" s="7">
        <v>45868.570717592593</v>
      </c>
      <c r="X5" s="7">
        <v>45867.477129629631</v>
      </c>
      <c r="Y5" s="7">
        <v>45867.643796296295</v>
      </c>
      <c r="Z5" t="s">
        <v>459</v>
      </c>
    </row>
    <row r="6" spans="1:26" x14ac:dyDescent="0.25">
      <c r="A6" t="s">
        <v>732</v>
      </c>
      <c r="B6" t="s">
        <v>468</v>
      </c>
      <c r="C6" t="s">
        <v>733</v>
      </c>
      <c r="D6" t="s">
        <v>450</v>
      </c>
      <c r="E6" t="s">
        <v>451</v>
      </c>
      <c r="F6" t="b">
        <v>0</v>
      </c>
      <c r="G6" t="s">
        <v>452</v>
      </c>
      <c r="H6" t="s">
        <v>734</v>
      </c>
      <c r="I6" t="s">
        <v>735</v>
      </c>
      <c r="J6" t="s">
        <v>455</v>
      </c>
      <c r="L6" t="s">
        <v>733</v>
      </c>
      <c r="M6">
        <v>2643825</v>
      </c>
      <c r="N6" t="s">
        <v>472</v>
      </c>
      <c r="O6" t="s">
        <v>472</v>
      </c>
      <c r="P6" t="b">
        <v>0</v>
      </c>
      <c r="Q6" t="b">
        <v>1</v>
      </c>
      <c r="R6" t="s">
        <v>736</v>
      </c>
      <c r="S6" t="s">
        <v>458</v>
      </c>
      <c r="T6" s="7">
        <v>45868.577708333331</v>
      </c>
      <c r="U6" s="7">
        <v>45868.744375000002</v>
      </c>
      <c r="V6" s="7">
        <v>45868.579884259256</v>
      </c>
      <c r="W6" s="7">
        <v>45868.746550925927</v>
      </c>
      <c r="X6" s="7">
        <v>45868.57917824074</v>
      </c>
      <c r="Y6" s="7">
        <v>45868.745844907404</v>
      </c>
      <c r="Z6" t="s">
        <v>459</v>
      </c>
    </row>
    <row r="7" spans="1:26" x14ac:dyDescent="0.25">
      <c r="A7" t="s">
        <v>504</v>
      </c>
      <c r="B7" t="s">
        <v>468</v>
      </c>
      <c r="C7" t="s">
        <v>505</v>
      </c>
      <c r="D7" t="s">
        <v>450</v>
      </c>
      <c r="E7" t="s">
        <v>451</v>
      </c>
      <c r="F7" t="b">
        <v>0</v>
      </c>
      <c r="G7" t="s">
        <v>452</v>
      </c>
      <c r="H7" t="s">
        <v>506</v>
      </c>
      <c r="I7" t="s">
        <v>507</v>
      </c>
      <c r="J7" t="s">
        <v>455</v>
      </c>
      <c r="L7" t="s">
        <v>505</v>
      </c>
      <c r="M7">
        <v>2386964</v>
      </c>
      <c r="N7" t="s">
        <v>472</v>
      </c>
      <c r="O7" t="s">
        <v>472</v>
      </c>
      <c r="P7" t="b">
        <v>0</v>
      </c>
      <c r="Q7" t="b">
        <v>1</v>
      </c>
      <c r="R7" t="s">
        <v>508</v>
      </c>
      <c r="S7" t="s">
        <v>458</v>
      </c>
      <c r="T7" s="7">
        <v>45866.49628472222</v>
      </c>
      <c r="U7" s="7">
        <v>45866.662951388891</v>
      </c>
      <c r="V7" s="7">
        <v>45868.404050925928</v>
      </c>
      <c r="W7" s="7">
        <v>45868.570717592593</v>
      </c>
      <c r="X7" s="7">
        <v>45867.474432870367</v>
      </c>
      <c r="Y7" s="7">
        <v>45867.641099537039</v>
      </c>
      <c r="Z7" t="s">
        <v>459</v>
      </c>
    </row>
    <row r="8" spans="1:26" x14ac:dyDescent="0.25">
      <c r="A8" t="s">
        <v>686</v>
      </c>
      <c r="B8" t="s">
        <v>468</v>
      </c>
      <c r="C8" t="s">
        <v>687</v>
      </c>
      <c r="D8" t="s">
        <v>450</v>
      </c>
      <c r="E8" t="s">
        <v>451</v>
      </c>
      <c r="F8" t="b">
        <v>0</v>
      </c>
      <c r="G8" t="s">
        <v>452</v>
      </c>
      <c r="H8" t="s">
        <v>688</v>
      </c>
      <c r="I8" t="s">
        <v>689</v>
      </c>
      <c r="J8" t="s">
        <v>455</v>
      </c>
      <c r="L8" t="s">
        <v>687</v>
      </c>
      <c r="M8">
        <v>1099299</v>
      </c>
      <c r="N8" t="s">
        <v>472</v>
      </c>
      <c r="O8" t="s">
        <v>472</v>
      </c>
      <c r="P8" t="b">
        <v>0</v>
      </c>
      <c r="Q8" t="b">
        <v>1</v>
      </c>
      <c r="R8" t="s">
        <v>690</v>
      </c>
      <c r="S8" t="s">
        <v>458</v>
      </c>
      <c r="T8" s="7">
        <v>45866.64634259259</v>
      </c>
      <c r="U8" s="7">
        <v>45866.813009259262</v>
      </c>
      <c r="V8" s="7">
        <v>45868.404050925928</v>
      </c>
      <c r="W8" s="7">
        <v>45868.570717592593</v>
      </c>
      <c r="X8" s="7">
        <v>45867.376898148148</v>
      </c>
      <c r="Y8" s="7">
        <v>45867.543564814812</v>
      </c>
      <c r="Z8" t="s">
        <v>459</v>
      </c>
    </row>
    <row r="9" spans="1:26" x14ac:dyDescent="0.25">
      <c r="A9" t="s">
        <v>626</v>
      </c>
      <c r="B9" t="s">
        <v>468</v>
      </c>
      <c r="C9" t="s">
        <v>627</v>
      </c>
      <c r="D9" t="s">
        <v>450</v>
      </c>
      <c r="E9" t="s">
        <v>451</v>
      </c>
      <c r="F9" t="b">
        <v>0</v>
      </c>
      <c r="G9" t="s">
        <v>452</v>
      </c>
      <c r="H9" t="s">
        <v>628</v>
      </c>
      <c r="I9" t="s">
        <v>629</v>
      </c>
      <c r="J9" t="s">
        <v>455</v>
      </c>
      <c r="L9" t="s">
        <v>627</v>
      </c>
      <c r="M9">
        <v>2401503</v>
      </c>
      <c r="N9" t="s">
        <v>472</v>
      </c>
      <c r="O9" t="s">
        <v>472</v>
      </c>
      <c r="P9" t="b">
        <v>0</v>
      </c>
      <c r="Q9" t="b">
        <v>1</v>
      </c>
      <c r="R9" t="s">
        <v>630</v>
      </c>
      <c r="S9" t="s">
        <v>458</v>
      </c>
      <c r="T9" s="7">
        <v>45866.595949074072</v>
      </c>
      <c r="U9" s="7">
        <v>45866.762615740743</v>
      </c>
      <c r="V9" s="7">
        <v>45868.404062499998</v>
      </c>
      <c r="W9" s="7">
        <v>45868.570729166669</v>
      </c>
      <c r="X9" s="7">
        <v>45867.428564814814</v>
      </c>
      <c r="Y9" s="7">
        <v>45867.595231481479</v>
      </c>
      <c r="Z9" t="s">
        <v>459</v>
      </c>
    </row>
    <row r="10" spans="1:26" x14ac:dyDescent="0.25">
      <c r="A10" t="s">
        <v>494</v>
      </c>
      <c r="B10" t="s">
        <v>468</v>
      </c>
      <c r="C10" t="s">
        <v>495</v>
      </c>
      <c r="D10" t="s">
        <v>450</v>
      </c>
      <c r="E10" t="s">
        <v>451</v>
      </c>
      <c r="F10" t="b">
        <v>0</v>
      </c>
      <c r="G10" t="s">
        <v>452</v>
      </c>
      <c r="H10" t="s">
        <v>496</v>
      </c>
      <c r="I10" t="s">
        <v>497</v>
      </c>
      <c r="J10" t="s">
        <v>455</v>
      </c>
      <c r="L10" t="s">
        <v>495</v>
      </c>
      <c r="M10">
        <v>2501798</v>
      </c>
      <c r="N10" t="s">
        <v>472</v>
      </c>
      <c r="O10" t="s">
        <v>472</v>
      </c>
      <c r="P10" t="b">
        <v>0</v>
      </c>
      <c r="Q10" t="b">
        <v>1</v>
      </c>
      <c r="R10" t="s">
        <v>498</v>
      </c>
      <c r="S10" t="s">
        <v>458</v>
      </c>
      <c r="T10" s="7">
        <v>45866.492812500001</v>
      </c>
      <c r="U10" s="7">
        <v>45866.659479166665</v>
      </c>
      <c r="V10" s="7">
        <v>45868.404062499998</v>
      </c>
      <c r="W10" s="7">
        <v>45868.570729166669</v>
      </c>
      <c r="X10" s="7">
        <v>45867.478263888886</v>
      </c>
      <c r="Y10" s="7">
        <v>45867.644930555558</v>
      </c>
      <c r="Z10" t="s">
        <v>459</v>
      </c>
    </row>
    <row r="11" spans="1:26" x14ac:dyDescent="0.25">
      <c r="A11" t="s">
        <v>696</v>
      </c>
      <c r="B11" t="s">
        <v>468</v>
      </c>
      <c r="C11" t="s">
        <v>697</v>
      </c>
      <c r="D11" t="s">
        <v>450</v>
      </c>
      <c r="E11" t="s">
        <v>451</v>
      </c>
      <c r="F11" t="b">
        <v>0</v>
      </c>
      <c r="G11" t="s">
        <v>452</v>
      </c>
      <c r="H11" t="s">
        <v>698</v>
      </c>
      <c r="I11" t="s">
        <v>699</v>
      </c>
      <c r="J11" t="s">
        <v>455</v>
      </c>
      <c r="L11" t="s">
        <v>697</v>
      </c>
      <c r="M11">
        <v>2378888</v>
      </c>
      <c r="N11" t="s">
        <v>472</v>
      </c>
      <c r="O11" t="s">
        <v>472</v>
      </c>
      <c r="P11" t="b">
        <v>0</v>
      </c>
      <c r="Q11" t="b">
        <v>1</v>
      </c>
      <c r="R11" t="s">
        <v>700</v>
      </c>
      <c r="S11" t="s">
        <v>458</v>
      </c>
      <c r="T11" s="7">
        <v>45867.351134259261</v>
      </c>
      <c r="U11" s="7">
        <v>45867.517800925925</v>
      </c>
      <c r="V11" s="7">
        <v>45868.404062499998</v>
      </c>
      <c r="W11" s="7">
        <v>45868.570729166669</v>
      </c>
      <c r="X11" s="7">
        <v>45867.351215277777</v>
      </c>
      <c r="Y11" s="7">
        <v>45867.517881944441</v>
      </c>
      <c r="Z11" t="s">
        <v>459</v>
      </c>
    </row>
    <row r="12" spans="1:26" x14ac:dyDescent="0.25">
      <c r="A12" t="s">
        <v>467</v>
      </c>
      <c r="B12" t="s">
        <v>468</v>
      </c>
      <c r="C12" t="s">
        <v>469</v>
      </c>
      <c r="D12" t="s">
        <v>450</v>
      </c>
      <c r="E12" t="s">
        <v>451</v>
      </c>
      <c r="F12" t="b">
        <v>0</v>
      </c>
      <c r="G12" t="s">
        <v>452</v>
      </c>
      <c r="H12" t="s">
        <v>470</v>
      </c>
      <c r="I12" t="s">
        <v>471</v>
      </c>
      <c r="J12" t="s">
        <v>455</v>
      </c>
      <c r="L12" t="s">
        <v>469</v>
      </c>
      <c r="M12">
        <v>2457207</v>
      </c>
      <c r="N12" t="s">
        <v>472</v>
      </c>
      <c r="O12" t="s">
        <v>472</v>
      </c>
      <c r="P12" t="b">
        <v>0</v>
      </c>
      <c r="Q12" t="b">
        <v>1</v>
      </c>
      <c r="R12" t="s">
        <v>473</v>
      </c>
      <c r="S12" t="s">
        <v>458</v>
      </c>
      <c r="T12" s="7">
        <v>45866.429236111115</v>
      </c>
      <c r="U12" s="7">
        <v>45866.595902777779</v>
      </c>
      <c r="V12" s="7">
        <v>45868.404062499998</v>
      </c>
      <c r="W12" s="7">
        <v>45868.570729166669</v>
      </c>
      <c r="X12" s="7">
        <v>45867.487743055557</v>
      </c>
      <c r="Y12" s="7">
        <v>45867.654409722221</v>
      </c>
      <c r="Z12" t="s">
        <v>459</v>
      </c>
    </row>
    <row r="13" spans="1:26" x14ac:dyDescent="0.25">
      <c r="A13" t="s">
        <v>474</v>
      </c>
      <c r="B13" t="s">
        <v>468</v>
      </c>
      <c r="C13" t="s">
        <v>475</v>
      </c>
      <c r="D13" t="s">
        <v>450</v>
      </c>
      <c r="E13" t="s">
        <v>451</v>
      </c>
      <c r="F13" t="b">
        <v>0</v>
      </c>
      <c r="G13" t="s">
        <v>452</v>
      </c>
      <c r="H13" t="s">
        <v>476</v>
      </c>
      <c r="I13" t="s">
        <v>477</v>
      </c>
      <c r="J13" t="s">
        <v>455</v>
      </c>
      <c r="L13" t="s">
        <v>475</v>
      </c>
      <c r="M13">
        <v>1033519</v>
      </c>
      <c r="N13" t="s">
        <v>472</v>
      </c>
      <c r="O13" t="s">
        <v>472</v>
      </c>
      <c r="P13" t="b">
        <v>0</v>
      </c>
      <c r="Q13" t="b">
        <v>1</v>
      </c>
      <c r="R13" t="s">
        <v>478</v>
      </c>
      <c r="S13" t="s">
        <v>458</v>
      </c>
      <c r="T13" s="7">
        <v>45866.413414351853</v>
      </c>
      <c r="U13" s="7">
        <v>45866.580081018517</v>
      </c>
      <c r="V13" s="7">
        <v>45868.404062499998</v>
      </c>
      <c r="W13" s="7">
        <v>45868.570729166669</v>
      </c>
      <c r="X13" s="7">
        <v>45867.484675925924</v>
      </c>
      <c r="Y13" s="7">
        <v>45867.651342592595</v>
      </c>
      <c r="Z13" t="s">
        <v>459</v>
      </c>
    </row>
    <row r="14" spans="1:26" x14ac:dyDescent="0.25">
      <c r="A14" t="s">
        <v>721</v>
      </c>
      <c r="B14" t="s">
        <v>468</v>
      </c>
      <c r="C14" t="s">
        <v>722</v>
      </c>
      <c r="D14" t="s">
        <v>450</v>
      </c>
      <c r="E14" t="s">
        <v>451</v>
      </c>
      <c r="F14" t="b">
        <v>0</v>
      </c>
      <c r="G14" t="s">
        <v>452</v>
      </c>
      <c r="H14" t="s">
        <v>723</v>
      </c>
      <c r="I14" t="s">
        <v>724</v>
      </c>
      <c r="J14" t="s">
        <v>455</v>
      </c>
      <c r="L14" t="s">
        <v>722</v>
      </c>
      <c r="M14">
        <v>2307567</v>
      </c>
      <c r="N14" t="s">
        <v>472</v>
      </c>
      <c r="O14" t="s">
        <v>472</v>
      </c>
      <c r="P14" t="b">
        <v>0</v>
      </c>
      <c r="Q14" t="b">
        <v>1</v>
      </c>
      <c r="R14" t="s">
        <v>725</v>
      </c>
      <c r="S14" t="s">
        <v>458</v>
      </c>
      <c r="T14" s="7">
        <v>45868.402233796296</v>
      </c>
      <c r="U14" s="7">
        <v>45868.56890046296</v>
      </c>
      <c r="V14" s="7">
        <v>45868.404062499998</v>
      </c>
      <c r="W14" s="7">
        <v>45868.570729166669</v>
      </c>
      <c r="X14" s="7">
        <v>45868.402326388888</v>
      </c>
      <c r="Y14" s="7">
        <v>45868.568993055553</v>
      </c>
      <c r="Z14" t="s">
        <v>459</v>
      </c>
    </row>
    <row r="15" spans="1:26" x14ac:dyDescent="0.25">
      <c r="A15" t="s">
        <v>596</v>
      </c>
      <c r="B15" t="s">
        <v>468</v>
      </c>
      <c r="C15" t="s">
        <v>597</v>
      </c>
      <c r="D15" t="s">
        <v>450</v>
      </c>
      <c r="E15" t="s">
        <v>451</v>
      </c>
      <c r="F15" t="b">
        <v>0</v>
      </c>
      <c r="G15" t="s">
        <v>452</v>
      </c>
      <c r="H15" t="s">
        <v>598</v>
      </c>
      <c r="I15" t="s">
        <v>599</v>
      </c>
      <c r="J15" t="s">
        <v>455</v>
      </c>
      <c r="L15" t="s">
        <v>597</v>
      </c>
      <c r="M15">
        <v>2383714</v>
      </c>
      <c r="N15" t="s">
        <v>472</v>
      </c>
      <c r="O15" t="s">
        <v>472</v>
      </c>
      <c r="P15" t="b">
        <v>0</v>
      </c>
      <c r="Q15" t="b">
        <v>1</v>
      </c>
      <c r="R15" t="s">
        <v>600</v>
      </c>
      <c r="S15" t="s">
        <v>458</v>
      </c>
      <c r="T15" s="7">
        <v>45866.573819444442</v>
      </c>
      <c r="U15" s="7">
        <v>45866.740486111114</v>
      </c>
      <c r="V15" s="7">
        <v>45868.404062499998</v>
      </c>
      <c r="W15" s="7">
        <v>45868.570729166669</v>
      </c>
      <c r="X15" s="7">
        <v>45867.43644675926</v>
      </c>
      <c r="Y15" s="7">
        <v>45867.603113425925</v>
      </c>
      <c r="Z15" t="s">
        <v>459</v>
      </c>
    </row>
    <row r="16" spans="1:26" x14ac:dyDescent="0.25">
      <c r="A16" t="s">
        <v>711</v>
      </c>
      <c r="B16" t="s">
        <v>468</v>
      </c>
      <c r="C16" t="s">
        <v>712</v>
      </c>
      <c r="D16" t="s">
        <v>450</v>
      </c>
      <c r="E16" t="s">
        <v>451</v>
      </c>
      <c r="F16" t="b">
        <v>0</v>
      </c>
      <c r="G16" t="s">
        <v>452</v>
      </c>
      <c r="H16" t="s">
        <v>713</v>
      </c>
      <c r="I16" t="s">
        <v>714</v>
      </c>
      <c r="J16" t="s">
        <v>455</v>
      </c>
      <c r="L16" t="s">
        <v>712</v>
      </c>
      <c r="M16">
        <v>2539014</v>
      </c>
      <c r="N16" t="s">
        <v>472</v>
      </c>
      <c r="O16" t="s">
        <v>472</v>
      </c>
      <c r="P16" t="b">
        <v>0</v>
      </c>
      <c r="Q16" t="b">
        <v>1</v>
      </c>
      <c r="R16" t="s">
        <v>715</v>
      </c>
      <c r="S16" t="s">
        <v>458</v>
      </c>
      <c r="T16" s="7">
        <v>45867.387465277781</v>
      </c>
      <c r="U16" s="7">
        <v>45867.554131944446</v>
      </c>
      <c r="V16" s="7">
        <v>45868.404062499998</v>
      </c>
      <c r="W16" s="7">
        <v>45868.570729166669</v>
      </c>
      <c r="X16" s="7">
        <v>45867.38753472222</v>
      </c>
      <c r="Y16" s="7">
        <v>45867.554201388892</v>
      </c>
      <c r="Z16" t="s">
        <v>459</v>
      </c>
    </row>
    <row r="17" spans="1:26" x14ac:dyDescent="0.25">
      <c r="A17" t="s">
        <v>661</v>
      </c>
      <c r="B17" t="s">
        <v>468</v>
      </c>
      <c r="C17" t="s">
        <v>662</v>
      </c>
      <c r="D17" t="s">
        <v>450</v>
      </c>
      <c r="E17" t="s">
        <v>451</v>
      </c>
      <c r="F17" t="b">
        <v>0</v>
      </c>
      <c r="G17" t="s">
        <v>452</v>
      </c>
      <c r="H17" t="s">
        <v>663</v>
      </c>
      <c r="I17" t="s">
        <v>664</v>
      </c>
      <c r="J17" t="s">
        <v>455</v>
      </c>
      <c r="L17" t="s">
        <v>662</v>
      </c>
      <c r="M17">
        <v>2586638</v>
      </c>
      <c r="N17" t="s">
        <v>472</v>
      </c>
      <c r="O17" t="s">
        <v>472</v>
      </c>
      <c r="P17" t="b">
        <v>0</v>
      </c>
      <c r="Q17" t="b">
        <v>1</v>
      </c>
      <c r="R17" t="s">
        <v>665</v>
      </c>
      <c r="S17" t="s">
        <v>458</v>
      </c>
      <c r="T17" s="7">
        <v>45866.62773148148</v>
      </c>
      <c r="U17" s="7">
        <v>45866.794398148151</v>
      </c>
      <c r="V17" s="7">
        <v>45868.404062499998</v>
      </c>
      <c r="W17" s="7">
        <v>45868.570729166669</v>
      </c>
      <c r="X17" s="7">
        <v>45867.390625</v>
      </c>
      <c r="Y17" s="7">
        <v>45867.557291666664</v>
      </c>
      <c r="Z17" t="s">
        <v>459</v>
      </c>
    </row>
    <row r="18" spans="1:26" x14ac:dyDescent="0.25">
      <c r="A18" t="s">
        <v>489</v>
      </c>
      <c r="B18" t="s">
        <v>468</v>
      </c>
      <c r="C18" t="s">
        <v>490</v>
      </c>
      <c r="D18" t="s">
        <v>450</v>
      </c>
      <c r="E18" t="s">
        <v>451</v>
      </c>
      <c r="F18" t="b">
        <v>0</v>
      </c>
      <c r="G18" t="s">
        <v>452</v>
      </c>
      <c r="H18" t="s">
        <v>491</v>
      </c>
      <c r="I18" t="s">
        <v>492</v>
      </c>
      <c r="J18" t="s">
        <v>455</v>
      </c>
      <c r="L18" t="s">
        <v>490</v>
      </c>
      <c r="M18">
        <v>2439679</v>
      </c>
      <c r="N18" t="s">
        <v>472</v>
      </c>
      <c r="O18" t="s">
        <v>472</v>
      </c>
      <c r="P18" t="b">
        <v>0</v>
      </c>
      <c r="Q18" t="b">
        <v>1</v>
      </c>
      <c r="R18" t="s">
        <v>493</v>
      </c>
      <c r="S18" t="s">
        <v>458</v>
      </c>
      <c r="T18" s="7">
        <v>45866.490891203706</v>
      </c>
      <c r="U18" s="7">
        <v>45866.657557870371</v>
      </c>
      <c r="V18" s="7">
        <v>45868.404062499998</v>
      </c>
      <c r="W18" s="7">
        <v>45868.570729166669</v>
      </c>
      <c r="X18" s="7">
        <v>45867.479398148149</v>
      </c>
      <c r="Y18" s="7">
        <v>45867.646064814813</v>
      </c>
      <c r="Z18" t="s">
        <v>459</v>
      </c>
    </row>
    <row r="19" spans="1:26" x14ac:dyDescent="0.25">
      <c r="A19" t="s">
        <v>524</v>
      </c>
      <c r="B19" t="s">
        <v>468</v>
      </c>
      <c r="C19" t="s">
        <v>525</v>
      </c>
      <c r="D19" t="s">
        <v>450</v>
      </c>
      <c r="E19" t="s">
        <v>451</v>
      </c>
      <c r="F19" t="b">
        <v>0</v>
      </c>
      <c r="G19" t="s">
        <v>452</v>
      </c>
      <c r="H19" t="s">
        <v>526</v>
      </c>
      <c r="I19" t="s">
        <v>527</v>
      </c>
      <c r="J19" t="s">
        <v>455</v>
      </c>
      <c r="L19" t="s">
        <v>525</v>
      </c>
      <c r="M19">
        <v>2406799</v>
      </c>
      <c r="N19" t="s">
        <v>472</v>
      </c>
      <c r="O19" t="s">
        <v>472</v>
      </c>
      <c r="P19" t="b">
        <v>0</v>
      </c>
      <c r="Q19" t="b">
        <v>1</v>
      </c>
      <c r="R19" t="s">
        <v>528</v>
      </c>
      <c r="S19" t="s">
        <v>458</v>
      </c>
      <c r="T19" s="7">
        <v>45866.536157407405</v>
      </c>
      <c r="U19" s="7">
        <v>45866.702824074076</v>
      </c>
      <c r="V19" s="7">
        <v>45868.404062499998</v>
      </c>
      <c r="W19" s="7">
        <v>45868.570729166669</v>
      </c>
      <c r="X19" s="7">
        <v>45867.46974537037</v>
      </c>
      <c r="Y19" s="7">
        <v>45867.636412037034</v>
      </c>
      <c r="Z19" t="s">
        <v>459</v>
      </c>
    </row>
    <row r="20" spans="1:26" x14ac:dyDescent="0.25">
      <c r="A20" t="s">
        <v>581</v>
      </c>
      <c r="B20" t="s">
        <v>468</v>
      </c>
      <c r="C20" t="s">
        <v>582</v>
      </c>
      <c r="D20" t="s">
        <v>450</v>
      </c>
      <c r="E20" t="s">
        <v>451</v>
      </c>
      <c r="F20" t="b">
        <v>0</v>
      </c>
      <c r="G20" t="s">
        <v>452</v>
      </c>
      <c r="H20" t="s">
        <v>583</v>
      </c>
      <c r="I20" t="s">
        <v>584</v>
      </c>
      <c r="J20" t="s">
        <v>455</v>
      </c>
      <c r="L20" t="s">
        <v>582</v>
      </c>
      <c r="M20">
        <v>1053470</v>
      </c>
      <c r="N20" t="s">
        <v>472</v>
      </c>
      <c r="O20" t="s">
        <v>472</v>
      </c>
      <c r="P20" t="b">
        <v>0</v>
      </c>
      <c r="Q20" t="b">
        <v>1</v>
      </c>
      <c r="R20" t="s">
        <v>585</v>
      </c>
      <c r="S20" t="s">
        <v>458</v>
      </c>
      <c r="T20" s="7">
        <v>45866.566134259258</v>
      </c>
      <c r="U20" s="7">
        <v>45866.732800925929</v>
      </c>
      <c r="V20" s="7">
        <v>45868.404062499998</v>
      </c>
      <c r="W20" s="7">
        <v>45868.570729166669</v>
      </c>
      <c r="X20" s="7">
        <v>45867.455648148149</v>
      </c>
      <c r="Y20" s="7">
        <v>45867.622314814813</v>
      </c>
      <c r="Z20" t="s">
        <v>459</v>
      </c>
    </row>
    <row r="21" spans="1:26" x14ac:dyDescent="0.25">
      <c r="A21" t="s">
        <v>529</v>
      </c>
      <c r="B21" t="s">
        <v>468</v>
      </c>
      <c r="C21" t="s">
        <v>530</v>
      </c>
      <c r="D21" t="s">
        <v>450</v>
      </c>
      <c r="E21" t="s">
        <v>451</v>
      </c>
      <c r="F21" t="b">
        <v>0</v>
      </c>
      <c r="G21" t="s">
        <v>452</v>
      </c>
      <c r="H21" t="s">
        <v>531</v>
      </c>
      <c r="I21" t="s">
        <v>532</v>
      </c>
      <c r="J21" t="s">
        <v>455</v>
      </c>
      <c r="L21" t="s">
        <v>530</v>
      </c>
      <c r="M21">
        <v>2393290</v>
      </c>
      <c r="N21" t="s">
        <v>472</v>
      </c>
      <c r="O21" t="s">
        <v>472</v>
      </c>
      <c r="P21" t="b">
        <v>0</v>
      </c>
      <c r="Q21" t="b">
        <v>1</v>
      </c>
      <c r="R21" t="s">
        <v>533</v>
      </c>
      <c r="S21" t="s">
        <v>458</v>
      </c>
      <c r="T21" s="7">
        <v>45866.538877314815</v>
      </c>
      <c r="U21" s="7">
        <v>45866.705543981479</v>
      </c>
      <c r="V21" s="7">
        <v>45868.404062499998</v>
      </c>
      <c r="W21" s="7">
        <v>45868.570729166669</v>
      </c>
      <c r="X21" s="7">
        <v>45867.468495370369</v>
      </c>
      <c r="Y21" s="7">
        <v>45867.635162037041</v>
      </c>
      <c r="Z21" t="s">
        <v>459</v>
      </c>
    </row>
    <row r="22" spans="1:26" x14ac:dyDescent="0.25">
      <c r="A22" t="s">
        <v>484</v>
      </c>
      <c r="B22" t="s">
        <v>468</v>
      </c>
      <c r="C22" t="s">
        <v>485</v>
      </c>
      <c r="D22" t="s">
        <v>450</v>
      </c>
      <c r="E22" t="s">
        <v>451</v>
      </c>
      <c r="F22" t="b">
        <v>0</v>
      </c>
      <c r="G22" t="s">
        <v>452</v>
      </c>
      <c r="H22" t="s">
        <v>486</v>
      </c>
      <c r="I22" t="s">
        <v>487</v>
      </c>
      <c r="J22" t="s">
        <v>455</v>
      </c>
      <c r="L22" t="s">
        <v>485</v>
      </c>
      <c r="M22">
        <v>999040</v>
      </c>
      <c r="N22" t="s">
        <v>472</v>
      </c>
      <c r="O22" t="s">
        <v>472</v>
      </c>
      <c r="P22" t="b">
        <v>0</v>
      </c>
      <c r="Q22" t="b">
        <v>1</v>
      </c>
      <c r="R22" t="s">
        <v>488</v>
      </c>
      <c r="S22" t="s">
        <v>458</v>
      </c>
      <c r="T22" s="7">
        <v>45866.489108796297</v>
      </c>
      <c r="U22" s="7">
        <v>45866.655775462961</v>
      </c>
      <c r="V22" s="7">
        <v>45868.404062499998</v>
      </c>
      <c r="W22" s="7">
        <v>45868.570729166669</v>
      </c>
      <c r="X22" s="7">
        <v>45867.480428240742</v>
      </c>
      <c r="Y22" s="7">
        <v>45867.647094907406</v>
      </c>
      <c r="Z22" t="s">
        <v>459</v>
      </c>
    </row>
    <row r="23" spans="1:26" x14ac:dyDescent="0.25">
      <c r="A23" t="s">
        <v>514</v>
      </c>
      <c r="B23" t="s">
        <v>468</v>
      </c>
      <c r="C23" t="s">
        <v>515</v>
      </c>
      <c r="D23" t="s">
        <v>450</v>
      </c>
      <c r="E23" t="s">
        <v>451</v>
      </c>
      <c r="F23" t="b">
        <v>0</v>
      </c>
      <c r="G23" t="s">
        <v>452</v>
      </c>
      <c r="H23" t="s">
        <v>516</v>
      </c>
      <c r="I23" t="s">
        <v>517</v>
      </c>
      <c r="J23" t="s">
        <v>455</v>
      </c>
      <c r="L23" t="s">
        <v>515</v>
      </c>
      <c r="M23">
        <v>2337683</v>
      </c>
      <c r="N23" t="s">
        <v>472</v>
      </c>
      <c r="O23" t="s">
        <v>472</v>
      </c>
      <c r="P23" t="b">
        <v>0</v>
      </c>
      <c r="Q23" t="b">
        <v>1</v>
      </c>
      <c r="R23" t="s">
        <v>518</v>
      </c>
      <c r="S23" t="s">
        <v>458</v>
      </c>
      <c r="T23" s="7">
        <v>45866.526585648149</v>
      </c>
      <c r="U23" s="7">
        <v>45866.693252314813</v>
      </c>
      <c r="V23" s="7">
        <v>45868.404062499998</v>
      </c>
      <c r="W23" s="7">
        <v>45868.570729166669</v>
      </c>
      <c r="X23" s="7">
        <v>45867.471851851849</v>
      </c>
      <c r="Y23" s="7">
        <v>45867.638518518521</v>
      </c>
      <c r="Z23" t="s">
        <v>459</v>
      </c>
    </row>
    <row r="24" spans="1:26" x14ac:dyDescent="0.25">
      <c r="A24" t="s">
        <v>519</v>
      </c>
      <c r="B24" t="s">
        <v>468</v>
      </c>
      <c r="C24" t="s">
        <v>520</v>
      </c>
      <c r="D24" t="s">
        <v>450</v>
      </c>
      <c r="E24" t="s">
        <v>451</v>
      </c>
      <c r="F24" t="b">
        <v>0</v>
      </c>
      <c r="G24" t="s">
        <v>452</v>
      </c>
      <c r="H24" t="s">
        <v>521</v>
      </c>
      <c r="I24" t="s">
        <v>522</v>
      </c>
      <c r="J24" t="s">
        <v>455</v>
      </c>
      <c r="L24" t="s">
        <v>520</v>
      </c>
      <c r="M24">
        <v>2397034</v>
      </c>
      <c r="N24" t="s">
        <v>472</v>
      </c>
      <c r="O24" t="s">
        <v>472</v>
      </c>
      <c r="P24" t="b">
        <v>0</v>
      </c>
      <c r="Q24" t="b">
        <v>1</v>
      </c>
      <c r="R24" t="s">
        <v>523</v>
      </c>
      <c r="S24" t="s">
        <v>458</v>
      </c>
      <c r="T24" s="7">
        <v>45866.528194444443</v>
      </c>
      <c r="U24" s="7">
        <v>45866.694861111115</v>
      </c>
      <c r="V24" s="7">
        <v>45868.404062499998</v>
      </c>
      <c r="W24" s="7">
        <v>45868.570729166669</v>
      </c>
      <c r="X24" s="7">
        <v>45867.470949074072</v>
      </c>
      <c r="Y24" s="7">
        <v>45867.637615740743</v>
      </c>
      <c r="Z24" t="s">
        <v>459</v>
      </c>
    </row>
    <row r="25" spans="1:26" x14ac:dyDescent="0.25">
      <c r="A25" t="s">
        <v>636</v>
      </c>
      <c r="B25" t="s">
        <v>468</v>
      </c>
      <c r="C25" t="s">
        <v>637</v>
      </c>
      <c r="D25" t="s">
        <v>450</v>
      </c>
      <c r="E25" t="s">
        <v>451</v>
      </c>
      <c r="F25" t="b">
        <v>0</v>
      </c>
      <c r="G25" t="s">
        <v>452</v>
      </c>
      <c r="H25" t="s">
        <v>638</v>
      </c>
      <c r="I25" t="s">
        <v>639</v>
      </c>
      <c r="J25" t="s">
        <v>455</v>
      </c>
      <c r="L25" t="s">
        <v>637</v>
      </c>
      <c r="M25">
        <v>2530781</v>
      </c>
      <c r="N25" t="s">
        <v>472</v>
      </c>
      <c r="O25" t="s">
        <v>472</v>
      </c>
      <c r="P25" t="b">
        <v>0</v>
      </c>
      <c r="Q25" t="b">
        <v>1</v>
      </c>
      <c r="R25" t="s">
        <v>640</v>
      </c>
      <c r="S25" t="s">
        <v>458</v>
      </c>
      <c r="T25" s="7">
        <v>45866.610486111109</v>
      </c>
      <c r="U25" s="7">
        <v>45866.77715277778</v>
      </c>
      <c r="V25" s="7">
        <v>45868.404062499998</v>
      </c>
      <c r="W25" s="7">
        <v>45868.570729166669</v>
      </c>
      <c r="X25" s="7">
        <v>45867.423310185186</v>
      </c>
      <c r="Y25" s="7">
        <v>45867.58997685185</v>
      </c>
      <c r="Z25" t="s">
        <v>459</v>
      </c>
    </row>
    <row r="26" spans="1:26" x14ac:dyDescent="0.25">
      <c r="A26" t="s">
        <v>509</v>
      </c>
      <c r="B26" t="s">
        <v>468</v>
      </c>
      <c r="C26" t="s">
        <v>510</v>
      </c>
      <c r="D26" t="s">
        <v>450</v>
      </c>
      <c r="E26" t="s">
        <v>451</v>
      </c>
      <c r="F26" t="b">
        <v>0</v>
      </c>
      <c r="G26" t="s">
        <v>452</v>
      </c>
      <c r="H26" t="s">
        <v>511</v>
      </c>
      <c r="I26" t="s">
        <v>512</v>
      </c>
      <c r="J26" t="s">
        <v>455</v>
      </c>
      <c r="L26" t="s">
        <v>510</v>
      </c>
      <c r="M26">
        <v>1097388</v>
      </c>
      <c r="N26" t="s">
        <v>472</v>
      </c>
      <c r="O26" t="s">
        <v>472</v>
      </c>
      <c r="P26" t="b">
        <v>0</v>
      </c>
      <c r="Q26" t="b">
        <v>1</v>
      </c>
      <c r="R26" t="s">
        <v>513</v>
      </c>
      <c r="S26" t="s">
        <v>458</v>
      </c>
      <c r="T26" s="7">
        <v>45866.524224537039</v>
      </c>
      <c r="U26" s="7">
        <v>45866.690891203703</v>
      </c>
      <c r="V26" s="7">
        <v>45868.404062499998</v>
      </c>
      <c r="W26" s="7">
        <v>45868.570729166669</v>
      </c>
      <c r="X26" s="7">
        <v>45867.473055555558</v>
      </c>
      <c r="Y26" s="7">
        <v>45867.639722222222</v>
      </c>
      <c r="Z26" t="s">
        <v>459</v>
      </c>
    </row>
    <row r="27" spans="1:26" x14ac:dyDescent="0.25">
      <c r="A27" t="s">
        <v>606</v>
      </c>
      <c r="B27" t="s">
        <v>468</v>
      </c>
      <c r="C27" t="s">
        <v>607</v>
      </c>
      <c r="D27" t="s">
        <v>450</v>
      </c>
      <c r="E27" t="s">
        <v>451</v>
      </c>
      <c r="F27" t="b">
        <v>0</v>
      </c>
      <c r="G27" t="s">
        <v>452</v>
      </c>
      <c r="H27" t="s">
        <v>608</v>
      </c>
      <c r="I27" t="s">
        <v>609</v>
      </c>
      <c r="J27" t="s">
        <v>455</v>
      </c>
      <c r="L27" t="s">
        <v>607</v>
      </c>
      <c r="M27">
        <v>2396466</v>
      </c>
      <c r="N27" t="s">
        <v>472</v>
      </c>
      <c r="O27" t="s">
        <v>472</v>
      </c>
      <c r="P27" t="b">
        <v>0</v>
      </c>
      <c r="Q27" t="b">
        <v>1</v>
      </c>
      <c r="R27" t="s">
        <v>610</v>
      </c>
      <c r="S27" t="s">
        <v>458</v>
      </c>
      <c r="T27" s="7">
        <v>45866.577268518522</v>
      </c>
      <c r="U27" s="7">
        <v>45866.743935185186</v>
      </c>
      <c r="V27" s="7">
        <v>45868.404062499998</v>
      </c>
      <c r="W27" s="7">
        <v>45868.570729166669</v>
      </c>
      <c r="X27" s="7">
        <v>45867.433634259258</v>
      </c>
      <c r="Y27" s="7">
        <v>45867.600300925929</v>
      </c>
      <c r="Z27" t="s">
        <v>459</v>
      </c>
    </row>
    <row r="28" spans="1:26" x14ac:dyDescent="0.25">
      <c r="A28" t="s">
        <v>566</v>
      </c>
      <c r="B28" t="s">
        <v>468</v>
      </c>
      <c r="C28" t="s">
        <v>567</v>
      </c>
      <c r="D28" t="s">
        <v>450</v>
      </c>
      <c r="E28" t="s">
        <v>451</v>
      </c>
      <c r="F28" t="b">
        <v>0</v>
      </c>
      <c r="G28" t="s">
        <v>452</v>
      </c>
      <c r="H28" t="s">
        <v>568</v>
      </c>
      <c r="I28" t="s">
        <v>569</v>
      </c>
      <c r="J28" t="s">
        <v>455</v>
      </c>
      <c r="L28" t="s">
        <v>567</v>
      </c>
      <c r="M28">
        <v>1032398</v>
      </c>
      <c r="N28" t="s">
        <v>472</v>
      </c>
      <c r="O28" t="s">
        <v>472</v>
      </c>
      <c r="P28" t="b">
        <v>0</v>
      </c>
      <c r="Q28" t="b">
        <v>1</v>
      </c>
      <c r="R28" t="s">
        <v>570</v>
      </c>
      <c r="S28" t="s">
        <v>458</v>
      </c>
      <c r="T28" s="7">
        <v>45866.555428240739</v>
      </c>
      <c r="U28" s="7">
        <v>45866.722094907411</v>
      </c>
      <c r="V28" s="7">
        <v>45868.404062499998</v>
      </c>
      <c r="W28" s="7">
        <v>45868.570729166669</v>
      </c>
      <c r="X28" s="7">
        <v>45867.459849537037</v>
      </c>
      <c r="Y28" s="7">
        <v>45867.626516203702</v>
      </c>
      <c r="Z28" t="s">
        <v>459</v>
      </c>
    </row>
    <row r="29" spans="1:26" x14ac:dyDescent="0.25">
      <c r="A29" t="s">
        <v>646</v>
      </c>
      <c r="B29" t="s">
        <v>468</v>
      </c>
      <c r="C29" t="s">
        <v>647</v>
      </c>
      <c r="D29" t="s">
        <v>450</v>
      </c>
      <c r="E29" t="s">
        <v>451</v>
      </c>
      <c r="F29" t="b">
        <v>0</v>
      </c>
      <c r="G29" t="s">
        <v>452</v>
      </c>
      <c r="H29" t="s">
        <v>648</v>
      </c>
      <c r="I29" t="s">
        <v>649</v>
      </c>
      <c r="J29" t="s">
        <v>455</v>
      </c>
      <c r="L29" t="s">
        <v>647</v>
      </c>
      <c r="M29">
        <v>2379293</v>
      </c>
      <c r="N29" t="s">
        <v>472</v>
      </c>
      <c r="O29" t="s">
        <v>472</v>
      </c>
      <c r="P29" t="b">
        <v>0</v>
      </c>
      <c r="Q29" t="b">
        <v>1</v>
      </c>
      <c r="R29" t="s">
        <v>650</v>
      </c>
      <c r="S29" t="s">
        <v>458</v>
      </c>
      <c r="T29" s="7">
        <v>45866.619976851849</v>
      </c>
      <c r="U29" s="7">
        <v>45866.786643518521</v>
      </c>
      <c r="V29" s="7">
        <v>45868.404062499998</v>
      </c>
      <c r="W29" s="7">
        <v>45868.570729166669</v>
      </c>
      <c r="X29" s="7">
        <v>45867.395173611112</v>
      </c>
      <c r="Y29" s="7">
        <v>45867.561840277776</v>
      </c>
      <c r="Z29" t="s">
        <v>459</v>
      </c>
    </row>
    <row r="30" spans="1:26" x14ac:dyDescent="0.25">
      <c r="A30" t="s">
        <v>656</v>
      </c>
      <c r="B30" t="s">
        <v>468</v>
      </c>
      <c r="C30" t="s">
        <v>657</v>
      </c>
      <c r="D30" t="s">
        <v>450</v>
      </c>
      <c r="E30" t="s">
        <v>451</v>
      </c>
      <c r="F30" t="b">
        <v>0</v>
      </c>
      <c r="G30" t="s">
        <v>452</v>
      </c>
      <c r="H30" t="s">
        <v>658</v>
      </c>
      <c r="I30" t="s">
        <v>659</v>
      </c>
      <c r="J30" t="s">
        <v>455</v>
      </c>
      <c r="L30" t="s">
        <v>657</v>
      </c>
      <c r="M30">
        <v>2384502</v>
      </c>
      <c r="N30" t="s">
        <v>472</v>
      </c>
      <c r="O30" t="s">
        <v>472</v>
      </c>
      <c r="P30" t="b">
        <v>0</v>
      </c>
      <c r="Q30" t="b">
        <v>1</v>
      </c>
      <c r="R30" t="s">
        <v>660</v>
      </c>
      <c r="S30" t="s">
        <v>458</v>
      </c>
      <c r="T30" s="7">
        <v>45866.626064814816</v>
      </c>
      <c r="U30" s="7">
        <v>45866.792731481481</v>
      </c>
      <c r="V30" s="7">
        <v>45868.404062499998</v>
      </c>
      <c r="W30" s="7">
        <v>45868.570729166669</v>
      </c>
      <c r="X30" s="7">
        <v>45866.626134259262</v>
      </c>
      <c r="Y30" s="7">
        <v>45866.792800925927</v>
      </c>
      <c r="Z30" t="s">
        <v>459</v>
      </c>
    </row>
    <row r="31" spans="1:26" x14ac:dyDescent="0.25">
      <c r="A31" t="s">
        <v>716</v>
      </c>
      <c r="B31" t="s">
        <v>468</v>
      </c>
      <c r="C31" t="s">
        <v>717</v>
      </c>
      <c r="D31" t="s">
        <v>450</v>
      </c>
      <c r="E31" t="s">
        <v>451</v>
      </c>
      <c r="F31" t="b">
        <v>0</v>
      </c>
      <c r="G31" t="s">
        <v>452</v>
      </c>
      <c r="H31" t="s">
        <v>718</v>
      </c>
      <c r="I31" t="s">
        <v>719</v>
      </c>
      <c r="J31" t="s">
        <v>455</v>
      </c>
      <c r="L31" t="s">
        <v>717</v>
      </c>
      <c r="M31">
        <v>2460797</v>
      </c>
      <c r="N31" t="s">
        <v>472</v>
      </c>
      <c r="O31" t="s">
        <v>472</v>
      </c>
      <c r="P31" t="b">
        <v>0</v>
      </c>
      <c r="Q31" t="b">
        <v>1</v>
      </c>
      <c r="R31" t="s">
        <v>720</v>
      </c>
      <c r="S31" t="s">
        <v>458</v>
      </c>
      <c r="T31" s="7">
        <v>45867.419583333336</v>
      </c>
      <c r="U31" s="7">
        <v>45867.58625</v>
      </c>
      <c r="V31" s="7">
        <v>45868.404062499998</v>
      </c>
      <c r="W31" s="7">
        <v>45868.570729166669</v>
      </c>
      <c r="X31" s="7">
        <v>45867.419664351852</v>
      </c>
      <c r="Y31" s="7">
        <v>45867.586331018516</v>
      </c>
      <c r="Z31" t="s">
        <v>459</v>
      </c>
    </row>
    <row r="32" spans="1:26" x14ac:dyDescent="0.25">
      <c r="A32" t="s">
        <v>676</v>
      </c>
      <c r="B32" t="s">
        <v>468</v>
      </c>
      <c r="C32" t="s">
        <v>677</v>
      </c>
      <c r="D32" t="s">
        <v>450</v>
      </c>
      <c r="E32" t="s">
        <v>451</v>
      </c>
      <c r="F32" t="b">
        <v>0</v>
      </c>
      <c r="G32" t="s">
        <v>452</v>
      </c>
      <c r="H32" t="s">
        <v>678</v>
      </c>
      <c r="I32" t="s">
        <v>679</v>
      </c>
      <c r="J32" t="s">
        <v>455</v>
      </c>
      <c r="L32" t="s">
        <v>677</v>
      </c>
      <c r="M32">
        <v>2426950</v>
      </c>
      <c r="N32" t="s">
        <v>472</v>
      </c>
      <c r="O32" t="s">
        <v>472</v>
      </c>
      <c r="P32" t="b">
        <v>0</v>
      </c>
      <c r="Q32" t="b">
        <v>1</v>
      </c>
      <c r="R32" t="s">
        <v>680</v>
      </c>
      <c r="S32" t="s">
        <v>458</v>
      </c>
      <c r="T32" s="7">
        <v>45866.636273148149</v>
      </c>
      <c r="U32" s="7">
        <v>45866.802939814814</v>
      </c>
      <c r="V32" s="7">
        <v>45868.404062499998</v>
      </c>
      <c r="W32" s="7">
        <v>45868.570729166669</v>
      </c>
      <c r="X32" s="7">
        <v>45867.38380787037</v>
      </c>
      <c r="Y32" s="7">
        <v>45867.550474537034</v>
      </c>
      <c r="Z32" t="s">
        <v>459</v>
      </c>
    </row>
    <row r="33" spans="1:26" x14ac:dyDescent="0.25">
      <c r="A33" t="s">
        <v>691</v>
      </c>
      <c r="B33" t="s">
        <v>461</v>
      </c>
      <c r="C33" t="s">
        <v>692</v>
      </c>
      <c r="D33" t="s">
        <v>450</v>
      </c>
      <c r="E33" t="s">
        <v>451</v>
      </c>
      <c r="F33" t="b">
        <v>0</v>
      </c>
      <c r="G33" t="s">
        <v>452</v>
      </c>
      <c r="H33" t="s">
        <v>693</v>
      </c>
      <c r="I33" t="s">
        <v>694</v>
      </c>
      <c r="J33" t="s">
        <v>455</v>
      </c>
      <c r="L33" t="s">
        <v>692</v>
      </c>
      <c r="M33">
        <v>2450945</v>
      </c>
      <c r="N33" t="s">
        <v>465</v>
      </c>
      <c r="O33" t="s">
        <v>465</v>
      </c>
      <c r="P33" t="b">
        <v>0</v>
      </c>
      <c r="Q33" t="b">
        <v>1</v>
      </c>
      <c r="R33" t="s">
        <v>695</v>
      </c>
      <c r="S33" t="s">
        <v>458</v>
      </c>
      <c r="T33" s="7">
        <v>45867.344143518516</v>
      </c>
      <c r="U33" s="7">
        <v>45867.510810185187</v>
      </c>
      <c r="V33" s="7">
        <v>45868.404062499998</v>
      </c>
      <c r="W33" s="7">
        <v>45868.570729166669</v>
      </c>
      <c r="X33" s="7">
        <v>45867.344224537039</v>
      </c>
      <c r="Y33" s="7">
        <v>45867.510891203703</v>
      </c>
      <c r="Z33" t="s">
        <v>459</v>
      </c>
    </row>
    <row r="34" spans="1:26" x14ac:dyDescent="0.25">
      <c r="A34" t="s">
        <v>460</v>
      </c>
      <c r="B34" t="s">
        <v>461</v>
      </c>
      <c r="C34" t="s">
        <v>462</v>
      </c>
      <c r="D34" t="s">
        <v>450</v>
      </c>
      <c r="E34" t="s">
        <v>451</v>
      </c>
      <c r="F34" t="b">
        <v>0</v>
      </c>
      <c r="G34" t="s">
        <v>452</v>
      </c>
      <c r="H34" t="s">
        <v>463</v>
      </c>
      <c r="I34" t="s">
        <v>464</v>
      </c>
      <c r="J34" t="s">
        <v>455</v>
      </c>
      <c r="L34" t="s">
        <v>462</v>
      </c>
      <c r="M34">
        <v>2360582</v>
      </c>
      <c r="N34" t="s">
        <v>465</v>
      </c>
      <c r="O34" t="s">
        <v>465</v>
      </c>
      <c r="P34" t="b">
        <v>0</v>
      </c>
      <c r="Q34" t="b">
        <v>1</v>
      </c>
      <c r="R34" t="s">
        <v>466</v>
      </c>
      <c r="S34" t="s">
        <v>458</v>
      </c>
      <c r="T34" s="7">
        <v>45866.456562500003</v>
      </c>
      <c r="U34" s="7">
        <v>45866.623229166667</v>
      </c>
      <c r="V34" s="7">
        <v>45868.404062499998</v>
      </c>
      <c r="W34" s="7">
        <v>45868.570729166669</v>
      </c>
      <c r="X34" s="7">
        <v>45867.491435185184</v>
      </c>
      <c r="Y34" s="7">
        <v>45867.658101851855</v>
      </c>
      <c r="Z34" t="s">
        <v>459</v>
      </c>
    </row>
    <row r="35" spans="1:26" x14ac:dyDescent="0.25">
      <c r="A35" t="s">
        <v>571</v>
      </c>
      <c r="B35" t="s">
        <v>461</v>
      </c>
      <c r="C35" t="s">
        <v>572</v>
      </c>
      <c r="D35" t="s">
        <v>450</v>
      </c>
      <c r="E35" t="s">
        <v>451</v>
      </c>
      <c r="F35" t="b">
        <v>0</v>
      </c>
      <c r="G35" t="s">
        <v>452</v>
      </c>
      <c r="H35" t="s">
        <v>573</v>
      </c>
      <c r="I35" t="s">
        <v>574</v>
      </c>
      <c r="J35" t="s">
        <v>455</v>
      </c>
      <c r="L35" t="s">
        <v>572</v>
      </c>
      <c r="M35">
        <v>1031364</v>
      </c>
      <c r="N35" t="s">
        <v>465</v>
      </c>
      <c r="O35" t="s">
        <v>465</v>
      </c>
      <c r="P35" t="b">
        <v>0</v>
      </c>
      <c r="Q35" t="b">
        <v>1</v>
      </c>
      <c r="R35" t="s">
        <v>575</v>
      </c>
      <c r="S35" t="s">
        <v>458</v>
      </c>
      <c r="T35" s="7">
        <v>45866.559421296297</v>
      </c>
      <c r="U35" s="7">
        <v>45866.726087962961</v>
      </c>
      <c r="V35" s="7">
        <v>45868.404062499998</v>
      </c>
      <c r="W35" s="7">
        <v>45868.570729166669</v>
      </c>
      <c r="X35" s="7">
        <v>45867.45894675926</v>
      </c>
      <c r="Y35" s="7">
        <v>45867.625613425924</v>
      </c>
      <c r="Z35" t="s">
        <v>459</v>
      </c>
    </row>
    <row r="36" spans="1:26" x14ac:dyDescent="0.25">
      <c r="A36" t="s">
        <v>479</v>
      </c>
      <c r="B36" t="s">
        <v>461</v>
      </c>
      <c r="C36" t="s">
        <v>480</v>
      </c>
      <c r="D36" t="s">
        <v>450</v>
      </c>
      <c r="E36" t="s">
        <v>451</v>
      </c>
      <c r="F36" t="b">
        <v>0</v>
      </c>
      <c r="G36" t="s">
        <v>452</v>
      </c>
      <c r="H36" t="s">
        <v>481</v>
      </c>
      <c r="I36" t="s">
        <v>482</v>
      </c>
      <c r="J36" t="s">
        <v>455</v>
      </c>
      <c r="L36" t="s">
        <v>480</v>
      </c>
      <c r="M36">
        <v>2964072</v>
      </c>
      <c r="N36" t="s">
        <v>465</v>
      </c>
      <c r="O36" t="s">
        <v>465</v>
      </c>
      <c r="P36" t="b">
        <v>0</v>
      </c>
      <c r="Q36" t="b">
        <v>1</v>
      </c>
      <c r="R36" t="s">
        <v>483</v>
      </c>
      <c r="S36" t="s">
        <v>458</v>
      </c>
      <c r="T36" s="7">
        <v>45866.487013888887</v>
      </c>
      <c r="U36" s="7">
        <v>45866.653680555559</v>
      </c>
      <c r="V36" s="7">
        <v>45868.404062499998</v>
      </c>
      <c r="W36" s="7">
        <v>45868.570729166669</v>
      </c>
      <c r="X36" s="7">
        <v>45867.482303240744</v>
      </c>
      <c r="Y36" s="7">
        <v>45867.648969907408</v>
      </c>
      <c r="Z36" t="s">
        <v>459</v>
      </c>
    </row>
    <row r="37" spans="1:26" x14ac:dyDescent="0.25">
      <c r="A37" t="s">
        <v>681</v>
      </c>
      <c r="B37" t="s">
        <v>461</v>
      </c>
      <c r="C37" t="s">
        <v>682</v>
      </c>
      <c r="D37" t="s">
        <v>450</v>
      </c>
      <c r="E37" t="s">
        <v>451</v>
      </c>
      <c r="F37" t="b">
        <v>0</v>
      </c>
      <c r="G37" t="s">
        <v>452</v>
      </c>
      <c r="H37" t="s">
        <v>683</v>
      </c>
      <c r="I37" t="s">
        <v>684</v>
      </c>
      <c r="J37" t="s">
        <v>455</v>
      </c>
      <c r="L37" t="s">
        <v>682</v>
      </c>
      <c r="M37">
        <v>2398785</v>
      </c>
      <c r="N37" t="s">
        <v>465</v>
      </c>
      <c r="O37" t="s">
        <v>465</v>
      </c>
      <c r="P37" t="b">
        <v>0</v>
      </c>
      <c r="Q37" t="b">
        <v>1</v>
      </c>
      <c r="R37" t="s">
        <v>685</v>
      </c>
      <c r="S37" t="s">
        <v>458</v>
      </c>
      <c r="T37" s="7">
        <v>45866.641250000001</v>
      </c>
      <c r="U37" s="7">
        <v>45866.807916666665</v>
      </c>
      <c r="V37" s="7">
        <v>45868.404062499998</v>
      </c>
      <c r="W37" s="7">
        <v>45868.570729166669</v>
      </c>
      <c r="X37" s="7">
        <v>45867.378935185188</v>
      </c>
      <c r="Y37" s="7">
        <v>45867.545601851853</v>
      </c>
      <c r="Z37" t="s">
        <v>459</v>
      </c>
    </row>
    <row r="38" spans="1:26" x14ac:dyDescent="0.25">
      <c r="A38" t="s">
        <v>671</v>
      </c>
      <c r="B38" t="s">
        <v>540</v>
      </c>
      <c r="C38" t="s">
        <v>672</v>
      </c>
      <c r="D38" t="s">
        <v>450</v>
      </c>
      <c r="E38" t="s">
        <v>451</v>
      </c>
      <c r="F38" t="b">
        <v>0</v>
      </c>
      <c r="G38" t="s">
        <v>452</v>
      </c>
      <c r="H38" t="s">
        <v>673</v>
      </c>
      <c r="I38" t="s">
        <v>674</v>
      </c>
      <c r="J38" t="s">
        <v>455</v>
      </c>
      <c r="L38" t="s">
        <v>672</v>
      </c>
      <c r="M38">
        <v>1043271</v>
      </c>
      <c r="N38" t="s">
        <v>544</v>
      </c>
      <c r="O38" t="s">
        <v>544</v>
      </c>
      <c r="P38" t="b">
        <v>0</v>
      </c>
      <c r="Q38" t="b">
        <v>1</v>
      </c>
      <c r="R38" t="s">
        <v>675</v>
      </c>
      <c r="S38" t="s">
        <v>458</v>
      </c>
      <c r="T38" s="7">
        <v>45866.633125</v>
      </c>
      <c r="U38" s="7">
        <v>45866.799791666665</v>
      </c>
      <c r="V38" s="7">
        <v>45868.404062499998</v>
      </c>
      <c r="W38" s="7">
        <v>45868.570729166669</v>
      </c>
      <c r="X38" s="7">
        <v>45867.384733796294</v>
      </c>
      <c r="Y38" s="7">
        <v>45867.551400462966</v>
      </c>
      <c r="Z38" t="s">
        <v>459</v>
      </c>
    </row>
    <row r="39" spans="1:26" x14ac:dyDescent="0.25">
      <c r="A39" t="s">
        <v>706</v>
      </c>
      <c r="B39" t="s">
        <v>540</v>
      </c>
      <c r="C39" t="s">
        <v>707</v>
      </c>
      <c r="D39" t="s">
        <v>450</v>
      </c>
      <c r="E39" t="s">
        <v>451</v>
      </c>
      <c r="F39" t="b">
        <v>0</v>
      </c>
      <c r="G39" t="s">
        <v>452</v>
      </c>
      <c r="H39" t="s">
        <v>708</v>
      </c>
      <c r="I39" t="s">
        <v>709</v>
      </c>
      <c r="J39" t="s">
        <v>455</v>
      </c>
      <c r="L39" t="s">
        <v>707</v>
      </c>
      <c r="M39">
        <v>967115</v>
      </c>
      <c r="N39" t="s">
        <v>544</v>
      </c>
      <c r="O39" t="s">
        <v>544</v>
      </c>
      <c r="P39" t="b">
        <v>0</v>
      </c>
      <c r="Q39" t="b">
        <v>1</v>
      </c>
      <c r="R39" t="s">
        <v>710</v>
      </c>
      <c r="S39" t="s">
        <v>458</v>
      </c>
      <c r="T39" s="7">
        <v>45867.364074074074</v>
      </c>
      <c r="U39" s="7">
        <v>45867.530740740738</v>
      </c>
      <c r="V39" s="7">
        <v>45868.404062499998</v>
      </c>
      <c r="W39" s="7">
        <v>45868.570729166669</v>
      </c>
      <c r="X39" s="7">
        <v>45867.36414351852</v>
      </c>
      <c r="Y39" s="7">
        <v>45867.530810185184</v>
      </c>
      <c r="Z39" t="s">
        <v>459</v>
      </c>
    </row>
    <row r="40" spans="1:26" x14ac:dyDescent="0.25">
      <c r="A40" t="s">
        <v>651</v>
      </c>
      <c r="B40" t="s">
        <v>540</v>
      </c>
      <c r="C40" t="s">
        <v>652</v>
      </c>
      <c r="D40" t="s">
        <v>450</v>
      </c>
      <c r="E40" t="s">
        <v>451</v>
      </c>
      <c r="F40" t="b">
        <v>0</v>
      </c>
      <c r="G40" t="s">
        <v>452</v>
      </c>
      <c r="H40" t="s">
        <v>653</v>
      </c>
      <c r="I40" t="s">
        <v>654</v>
      </c>
      <c r="J40" t="s">
        <v>455</v>
      </c>
      <c r="L40" t="s">
        <v>652</v>
      </c>
      <c r="M40">
        <v>2355889</v>
      </c>
      <c r="N40" t="s">
        <v>544</v>
      </c>
      <c r="O40" t="s">
        <v>544</v>
      </c>
      <c r="P40" t="b">
        <v>0</v>
      </c>
      <c r="Q40" t="b">
        <v>1</v>
      </c>
      <c r="R40" t="s">
        <v>655</v>
      </c>
      <c r="S40" t="s">
        <v>458</v>
      </c>
      <c r="T40" s="7">
        <v>45866.624965277777</v>
      </c>
      <c r="U40" s="7">
        <v>45866.791631944441</v>
      </c>
      <c r="V40" s="7">
        <v>45868.404062499998</v>
      </c>
      <c r="W40" s="7">
        <v>45868.570729166669</v>
      </c>
      <c r="X40" s="7">
        <v>45867.393726851849</v>
      </c>
      <c r="Y40" s="7">
        <v>45867.560393518521</v>
      </c>
      <c r="Z40" t="s">
        <v>459</v>
      </c>
    </row>
    <row r="41" spans="1:26" x14ac:dyDescent="0.25">
      <c r="A41" t="s">
        <v>631</v>
      </c>
      <c r="B41" t="s">
        <v>540</v>
      </c>
      <c r="C41" t="s">
        <v>632</v>
      </c>
      <c r="D41" t="s">
        <v>450</v>
      </c>
      <c r="E41" t="s">
        <v>451</v>
      </c>
      <c r="F41" t="b">
        <v>0</v>
      </c>
      <c r="G41" t="s">
        <v>452</v>
      </c>
      <c r="H41" t="s">
        <v>633</v>
      </c>
      <c r="I41" t="s">
        <v>634</v>
      </c>
      <c r="J41" t="s">
        <v>455</v>
      </c>
      <c r="L41" t="s">
        <v>632</v>
      </c>
      <c r="M41">
        <v>2414544</v>
      </c>
      <c r="N41" t="s">
        <v>544</v>
      </c>
      <c r="O41" t="s">
        <v>544</v>
      </c>
      <c r="P41" t="b">
        <v>0</v>
      </c>
      <c r="Q41" t="b">
        <v>1</v>
      </c>
      <c r="R41" t="s">
        <v>635</v>
      </c>
      <c r="S41" t="s">
        <v>458</v>
      </c>
      <c r="T41" s="7">
        <v>45866.608240740738</v>
      </c>
      <c r="U41" s="7">
        <v>45866.774907407409</v>
      </c>
      <c r="V41" s="7">
        <v>45868.404062499998</v>
      </c>
      <c r="W41" s="7">
        <v>45868.570729166669</v>
      </c>
      <c r="X41" s="7">
        <v>45867.425659722219</v>
      </c>
      <c r="Y41" s="7">
        <v>45867.592326388891</v>
      </c>
      <c r="Z41" t="s">
        <v>459</v>
      </c>
    </row>
    <row r="42" spans="1:26" x14ac:dyDescent="0.25">
      <c r="A42" t="s">
        <v>561</v>
      </c>
      <c r="B42" t="s">
        <v>540</v>
      </c>
      <c r="C42" t="s">
        <v>562</v>
      </c>
      <c r="D42" t="s">
        <v>450</v>
      </c>
      <c r="E42" t="s">
        <v>451</v>
      </c>
      <c r="F42" t="b">
        <v>0</v>
      </c>
      <c r="G42" t="s">
        <v>452</v>
      </c>
      <c r="H42" t="s">
        <v>563</v>
      </c>
      <c r="I42" t="s">
        <v>564</v>
      </c>
      <c r="J42" t="s">
        <v>455</v>
      </c>
      <c r="L42" t="s">
        <v>562</v>
      </c>
      <c r="M42">
        <v>1203246</v>
      </c>
      <c r="N42" t="s">
        <v>544</v>
      </c>
      <c r="O42" t="s">
        <v>544</v>
      </c>
      <c r="P42" t="b">
        <v>0</v>
      </c>
      <c r="Q42" t="b">
        <v>1</v>
      </c>
      <c r="R42" t="s">
        <v>565</v>
      </c>
      <c r="S42" t="s">
        <v>458</v>
      </c>
      <c r="T42" s="7">
        <v>45866.552569444444</v>
      </c>
      <c r="U42" s="7">
        <v>45866.719236111108</v>
      </c>
      <c r="V42" s="7">
        <v>45868.404062499998</v>
      </c>
      <c r="W42" s="7">
        <v>45868.570729166669</v>
      </c>
      <c r="X42" s="7">
        <v>45867.461273148147</v>
      </c>
      <c r="Y42" s="7">
        <v>45867.627939814818</v>
      </c>
      <c r="Z42" t="s">
        <v>459</v>
      </c>
    </row>
    <row r="43" spans="1:26" x14ac:dyDescent="0.25">
      <c r="A43" t="s">
        <v>556</v>
      </c>
      <c r="B43" t="s">
        <v>540</v>
      </c>
      <c r="C43" t="s">
        <v>557</v>
      </c>
      <c r="D43" t="s">
        <v>450</v>
      </c>
      <c r="E43" t="s">
        <v>451</v>
      </c>
      <c r="F43" t="b">
        <v>0</v>
      </c>
      <c r="G43" t="s">
        <v>452</v>
      </c>
      <c r="H43" t="s">
        <v>558</v>
      </c>
      <c r="I43" t="s">
        <v>559</v>
      </c>
      <c r="J43" t="s">
        <v>455</v>
      </c>
      <c r="L43" t="s">
        <v>557</v>
      </c>
      <c r="M43">
        <v>972939</v>
      </c>
      <c r="N43" t="s">
        <v>544</v>
      </c>
      <c r="O43" t="s">
        <v>544</v>
      </c>
      <c r="P43" t="b">
        <v>0</v>
      </c>
      <c r="Q43" t="b">
        <v>1</v>
      </c>
      <c r="R43" t="s">
        <v>560</v>
      </c>
      <c r="S43" t="s">
        <v>458</v>
      </c>
      <c r="T43" s="7">
        <v>45866.550636574073</v>
      </c>
      <c r="U43" s="7">
        <v>45866.717303240737</v>
      </c>
      <c r="V43" s="7">
        <v>45868.404062499998</v>
      </c>
      <c r="W43" s="7">
        <v>45868.570729166669</v>
      </c>
      <c r="X43" s="7">
        <v>45867.462175925924</v>
      </c>
      <c r="Y43" s="7">
        <v>45867.628842592596</v>
      </c>
      <c r="Z43" t="s">
        <v>459</v>
      </c>
    </row>
    <row r="44" spans="1:26" x14ac:dyDescent="0.25">
      <c r="A44" t="s">
        <v>591</v>
      </c>
      <c r="B44" t="s">
        <v>540</v>
      </c>
      <c r="C44" t="s">
        <v>592</v>
      </c>
      <c r="D44" t="s">
        <v>450</v>
      </c>
      <c r="E44" t="s">
        <v>451</v>
      </c>
      <c r="F44" t="b">
        <v>0</v>
      </c>
      <c r="G44" t="s">
        <v>452</v>
      </c>
      <c r="H44" t="s">
        <v>593</v>
      </c>
      <c r="I44" t="s">
        <v>594</v>
      </c>
      <c r="J44" t="s">
        <v>455</v>
      </c>
      <c r="L44" t="s">
        <v>592</v>
      </c>
      <c r="M44">
        <v>1049248</v>
      </c>
      <c r="N44" t="s">
        <v>544</v>
      </c>
      <c r="O44" t="s">
        <v>544</v>
      </c>
      <c r="P44" t="b">
        <v>0</v>
      </c>
      <c r="Q44" t="b">
        <v>1</v>
      </c>
      <c r="R44" t="s">
        <v>595</v>
      </c>
      <c r="S44" t="s">
        <v>458</v>
      </c>
      <c r="T44" s="7">
        <v>45866.570659722223</v>
      </c>
      <c r="U44" s="7">
        <v>45866.737326388888</v>
      </c>
      <c r="V44" s="7">
        <v>45868.404062499998</v>
      </c>
      <c r="W44" s="7">
        <v>45868.570729166669</v>
      </c>
      <c r="X44" s="7">
        <v>45867.437638888892</v>
      </c>
      <c r="Y44" s="7">
        <v>45867.604305555556</v>
      </c>
      <c r="Z44" t="s">
        <v>459</v>
      </c>
    </row>
    <row r="45" spans="1:26" x14ac:dyDescent="0.25">
      <c r="A45" t="s">
        <v>701</v>
      </c>
      <c r="B45" t="s">
        <v>540</v>
      </c>
      <c r="C45" t="s">
        <v>702</v>
      </c>
      <c r="D45" t="s">
        <v>450</v>
      </c>
      <c r="E45" t="s">
        <v>451</v>
      </c>
      <c r="F45" t="b">
        <v>0</v>
      </c>
      <c r="G45" t="s">
        <v>452</v>
      </c>
      <c r="H45" t="s">
        <v>703</v>
      </c>
      <c r="I45" t="s">
        <v>704</v>
      </c>
      <c r="J45" t="s">
        <v>455</v>
      </c>
      <c r="L45" t="s">
        <v>702</v>
      </c>
      <c r="M45">
        <v>1006736</v>
      </c>
      <c r="N45" t="s">
        <v>544</v>
      </c>
      <c r="O45" t="s">
        <v>544</v>
      </c>
      <c r="P45" t="b">
        <v>0</v>
      </c>
      <c r="Q45" t="b">
        <v>1</v>
      </c>
      <c r="R45" t="s">
        <v>705</v>
      </c>
      <c r="S45" t="s">
        <v>458</v>
      </c>
      <c r="T45" s="7">
        <v>45867.360127314816</v>
      </c>
      <c r="U45" s="7">
        <v>45867.52679398148</v>
      </c>
      <c r="V45" s="7">
        <v>45868.404062499998</v>
      </c>
      <c r="W45" s="7">
        <v>45868.570729166669</v>
      </c>
      <c r="X45" s="7">
        <v>45867.360208333332</v>
      </c>
      <c r="Y45" s="7">
        <v>45867.526875000003</v>
      </c>
      <c r="Z45" t="s">
        <v>459</v>
      </c>
    </row>
    <row r="46" spans="1:26" x14ac:dyDescent="0.25">
      <c r="A46" t="s">
        <v>641</v>
      </c>
      <c r="B46" t="s">
        <v>540</v>
      </c>
      <c r="C46" t="s">
        <v>642</v>
      </c>
      <c r="D46" t="s">
        <v>450</v>
      </c>
      <c r="E46" t="s">
        <v>451</v>
      </c>
      <c r="F46" t="b">
        <v>0</v>
      </c>
      <c r="G46" t="s">
        <v>452</v>
      </c>
      <c r="H46" t="s">
        <v>643</v>
      </c>
      <c r="I46" t="s">
        <v>644</v>
      </c>
      <c r="J46" t="s">
        <v>455</v>
      </c>
      <c r="L46" t="s">
        <v>642</v>
      </c>
      <c r="M46">
        <v>2472683</v>
      </c>
      <c r="N46" t="s">
        <v>544</v>
      </c>
      <c r="O46" t="s">
        <v>544</v>
      </c>
      <c r="P46" t="b">
        <v>0</v>
      </c>
      <c r="Q46" t="b">
        <v>1</v>
      </c>
      <c r="R46" t="s">
        <v>645</v>
      </c>
      <c r="S46" t="s">
        <v>458</v>
      </c>
      <c r="T46" s="7">
        <v>45866.612986111111</v>
      </c>
      <c r="U46" s="7">
        <v>45866.779652777775</v>
      </c>
      <c r="V46" s="7">
        <v>45868.404062499998</v>
      </c>
      <c r="W46" s="7">
        <v>45868.570729166669</v>
      </c>
      <c r="X46" s="7">
        <v>45867.422210648147</v>
      </c>
      <c r="Y46" s="7">
        <v>45867.588877314818</v>
      </c>
      <c r="Z46" t="s">
        <v>459</v>
      </c>
    </row>
    <row r="47" spans="1:26" x14ac:dyDescent="0.25">
      <c r="A47" t="s">
        <v>551</v>
      </c>
      <c r="B47" t="s">
        <v>540</v>
      </c>
      <c r="C47" t="s">
        <v>552</v>
      </c>
      <c r="D47" t="s">
        <v>450</v>
      </c>
      <c r="E47" t="s">
        <v>451</v>
      </c>
      <c r="F47" t="b">
        <v>0</v>
      </c>
      <c r="G47" t="s">
        <v>452</v>
      </c>
      <c r="H47" t="s">
        <v>553</v>
      </c>
      <c r="I47" t="s">
        <v>554</v>
      </c>
      <c r="J47" t="s">
        <v>455</v>
      </c>
      <c r="L47" t="s">
        <v>552</v>
      </c>
      <c r="M47">
        <v>1020857</v>
      </c>
      <c r="N47" t="s">
        <v>544</v>
      </c>
      <c r="O47" t="s">
        <v>544</v>
      </c>
      <c r="P47" t="b">
        <v>0</v>
      </c>
      <c r="Q47" t="b">
        <v>1</v>
      </c>
      <c r="R47" t="s">
        <v>555</v>
      </c>
      <c r="S47" t="s">
        <v>458</v>
      </c>
      <c r="T47" s="7">
        <v>45866.549375000002</v>
      </c>
      <c r="U47" s="7">
        <v>45866.716041666667</v>
      </c>
      <c r="V47" s="7">
        <v>45868.404062499998</v>
      </c>
      <c r="W47" s="7">
        <v>45868.570729166669</v>
      </c>
      <c r="X47" s="7">
        <v>45867.463564814818</v>
      </c>
      <c r="Y47" s="7">
        <v>45867.630231481482</v>
      </c>
      <c r="Z47" t="s">
        <v>459</v>
      </c>
    </row>
    <row r="48" spans="1:26" x14ac:dyDescent="0.25">
      <c r="A48" t="s">
        <v>586</v>
      </c>
      <c r="B48" t="s">
        <v>540</v>
      </c>
      <c r="C48" t="s">
        <v>587</v>
      </c>
      <c r="D48" t="s">
        <v>450</v>
      </c>
      <c r="E48" t="s">
        <v>451</v>
      </c>
      <c r="F48" t="b">
        <v>0</v>
      </c>
      <c r="G48" t="s">
        <v>452</v>
      </c>
      <c r="H48" t="s">
        <v>588</v>
      </c>
      <c r="I48" t="s">
        <v>589</v>
      </c>
      <c r="J48" t="s">
        <v>455</v>
      </c>
      <c r="L48" t="s">
        <v>587</v>
      </c>
      <c r="M48">
        <v>2593664</v>
      </c>
      <c r="N48" t="s">
        <v>544</v>
      </c>
      <c r="O48" t="s">
        <v>544</v>
      </c>
      <c r="P48" t="b">
        <v>0</v>
      </c>
      <c r="Q48" t="b">
        <v>1</v>
      </c>
      <c r="R48" t="s">
        <v>590</v>
      </c>
      <c r="S48" t="s">
        <v>458</v>
      </c>
      <c r="T48" s="7">
        <v>45866.567569444444</v>
      </c>
      <c r="U48" s="7">
        <v>45866.734236111108</v>
      </c>
      <c r="V48" s="7">
        <v>45868.404062499998</v>
      </c>
      <c r="W48" s="7">
        <v>45868.570729166669</v>
      </c>
      <c r="X48" s="7">
        <v>45867.454606481479</v>
      </c>
      <c r="Y48" s="7">
        <v>45867.62127314815</v>
      </c>
      <c r="Z48" t="s">
        <v>459</v>
      </c>
    </row>
    <row r="49" spans="1:26" x14ac:dyDescent="0.25">
      <c r="A49" t="s">
        <v>546</v>
      </c>
      <c r="B49" t="s">
        <v>540</v>
      </c>
      <c r="C49" t="s">
        <v>547</v>
      </c>
      <c r="D49" t="s">
        <v>450</v>
      </c>
      <c r="E49" t="s">
        <v>451</v>
      </c>
      <c r="F49" t="b">
        <v>0</v>
      </c>
      <c r="G49" t="s">
        <v>452</v>
      </c>
      <c r="H49" t="s">
        <v>548</v>
      </c>
      <c r="I49" t="s">
        <v>549</v>
      </c>
      <c r="J49" t="s">
        <v>455</v>
      </c>
      <c r="L49" t="s">
        <v>547</v>
      </c>
      <c r="M49">
        <v>1054932</v>
      </c>
      <c r="N49" t="s">
        <v>544</v>
      </c>
      <c r="O49" t="s">
        <v>544</v>
      </c>
      <c r="P49" t="b">
        <v>0</v>
      </c>
      <c r="Q49" t="b">
        <v>1</v>
      </c>
      <c r="R49" t="s">
        <v>550</v>
      </c>
      <c r="S49" t="s">
        <v>458</v>
      </c>
      <c r="T49" s="7">
        <v>45866.546168981484</v>
      </c>
      <c r="U49" s="7">
        <v>45866.712835648148</v>
      </c>
      <c r="V49" s="7">
        <v>45868.404062499998</v>
      </c>
      <c r="W49" s="7">
        <v>45868.570729166669</v>
      </c>
      <c r="X49" s="7">
        <v>45867.46434027778</v>
      </c>
      <c r="Y49" s="7">
        <v>45867.631006944444</v>
      </c>
      <c r="Z49" t="s">
        <v>459</v>
      </c>
    </row>
    <row r="50" spans="1:26" x14ac:dyDescent="0.25">
      <c r="A50" t="s">
        <v>539</v>
      </c>
      <c r="B50" t="s">
        <v>540</v>
      </c>
      <c r="C50" t="s">
        <v>541</v>
      </c>
      <c r="D50" t="s">
        <v>450</v>
      </c>
      <c r="E50" t="s">
        <v>451</v>
      </c>
      <c r="F50" t="b">
        <v>0</v>
      </c>
      <c r="G50" t="s">
        <v>452</v>
      </c>
      <c r="H50" t="s">
        <v>542</v>
      </c>
      <c r="I50" t="s">
        <v>543</v>
      </c>
      <c r="J50" t="s">
        <v>455</v>
      </c>
      <c r="L50" t="s">
        <v>541</v>
      </c>
      <c r="M50">
        <v>2400521</v>
      </c>
      <c r="N50" t="s">
        <v>544</v>
      </c>
      <c r="O50" t="s">
        <v>544</v>
      </c>
      <c r="P50" t="b">
        <v>0</v>
      </c>
      <c r="Q50" t="b">
        <v>1</v>
      </c>
      <c r="R50" t="s">
        <v>545</v>
      </c>
      <c r="S50" t="s">
        <v>458</v>
      </c>
      <c r="T50" s="7">
        <v>45866.543229166666</v>
      </c>
      <c r="U50" s="7">
        <v>45866.70989583333</v>
      </c>
      <c r="V50" s="7">
        <v>45868.404062499998</v>
      </c>
      <c r="W50" s="7">
        <v>45868.570729166669</v>
      </c>
      <c r="X50" s="7">
        <v>45867.466203703705</v>
      </c>
      <c r="Y50" s="7">
        <v>45867.632870370369</v>
      </c>
      <c r="Z50" t="s">
        <v>459</v>
      </c>
    </row>
    <row r="51" spans="1:26" x14ac:dyDescent="0.25">
      <c r="A51" t="s">
        <v>611</v>
      </c>
      <c r="B51" t="s">
        <v>448</v>
      </c>
      <c r="C51" t="s">
        <v>612</v>
      </c>
      <c r="D51" t="s">
        <v>450</v>
      </c>
      <c r="E51" t="s">
        <v>451</v>
      </c>
      <c r="F51" t="b">
        <v>0</v>
      </c>
      <c r="G51" t="s">
        <v>452</v>
      </c>
      <c r="H51" t="s">
        <v>613</v>
      </c>
      <c r="I51" t="s">
        <v>614</v>
      </c>
      <c r="J51" t="s">
        <v>455</v>
      </c>
      <c r="L51" t="s">
        <v>612</v>
      </c>
      <c r="M51">
        <v>2480474</v>
      </c>
      <c r="N51" t="s">
        <v>456</v>
      </c>
      <c r="O51" t="s">
        <v>456</v>
      </c>
      <c r="P51" t="b">
        <v>0</v>
      </c>
      <c r="Q51" t="b">
        <v>1</v>
      </c>
      <c r="R51" t="s">
        <v>615</v>
      </c>
      <c r="S51" t="s">
        <v>458</v>
      </c>
      <c r="T51" s="7">
        <v>45866.57953703704</v>
      </c>
      <c r="U51" s="7">
        <v>45866.746203703704</v>
      </c>
      <c r="V51" s="7">
        <v>45868.404062499998</v>
      </c>
      <c r="W51" s="7">
        <v>45868.570729166669</v>
      </c>
      <c r="X51" s="7">
        <v>45867.43240740741</v>
      </c>
      <c r="Y51" s="7">
        <v>45867.599074074074</v>
      </c>
      <c r="Z51" t="s">
        <v>459</v>
      </c>
    </row>
    <row r="52" spans="1:26" x14ac:dyDescent="0.25">
      <c r="A52" t="s">
        <v>726</v>
      </c>
      <c r="B52" t="s">
        <v>448</v>
      </c>
      <c r="C52" t="s">
        <v>727</v>
      </c>
      <c r="D52" t="s">
        <v>450</v>
      </c>
      <c r="E52" t="s">
        <v>451</v>
      </c>
      <c r="F52" t="b">
        <v>0</v>
      </c>
      <c r="G52" t="s">
        <v>452</v>
      </c>
      <c r="H52" t="s">
        <v>728</v>
      </c>
      <c r="I52" t="s">
        <v>729</v>
      </c>
      <c r="J52" t="s">
        <v>455</v>
      </c>
      <c r="L52" t="s">
        <v>727</v>
      </c>
      <c r="M52">
        <v>2467587</v>
      </c>
      <c r="N52" t="s">
        <v>456</v>
      </c>
      <c r="O52" t="s">
        <v>456</v>
      </c>
      <c r="P52" t="b">
        <v>0</v>
      </c>
      <c r="Q52" t="b">
        <v>1</v>
      </c>
      <c r="R52" t="s">
        <v>730</v>
      </c>
      <c r="S52" t="s">
        <v>458</v>
      </c>
      <c r="T52" s="7">
        <v>45868.381527777776</v>
      </c>
      <c r="U52" s="7">
        <v>45868.548194444447</v>
      </c>
      <c r="V52" s="7">
        <v>45868.404062499998</v>
      </c>
      <c r="W52" s="7">
        <v>45868.570729166669</v>
      </c>
      <c r="X52" s="7">
        <v>45868.381608796299</v>
      </c>
      <c r="Y52" s="7">
        <v>45868.548275462963</v>
      </c>
      <c r="Z52" t="s">
        <v>459</v>
      </c>
    </row>
    <row r="53" spans="1:26" x14ac:dyDescent="0.25">
      <c r="A53" t="s">
        <v>616</v>
      </c>
      <c r="B53" t="s">
        <v>448</v>
      </c>
      <c r="C53" t="s">
        <v>617</v>
      </c>
      <c r="D53" t="s">
        <v>450</v>
      </c>
      <c r="E53" t="s">
        <v>451</v>
      </c>
      <c r="F53" t="b">
        <v>0</v>
      </c>
      <c r="G53" t="s">
        <v>452</v>
      </c>
      <c r="H53" t="s">
        <v>618</v>
      </c>
      <c r="I53" t="s">
        <v>619</v>
      </c>
      <c r="J53" t="s">
        <v>455</v>
      </c>
      <c r="L53" t="s">
        <v>617</v>
      </c>
      <c r="M53">
        <v>2560640</v>
      </c>
      <c r="N53" t="s">
        <v>456</v>
      </c>
      <c r="O53" t="s">
        <v>456</v>
      </c>
      <c r="P53" t="b">
        <v>0</v>
      </c>
      <c r="Q53" t="b">
        <v>1</v>
      </c>
      <c r="R53" t="s">
        <v>620</v>
      </c>
      <c r="S53" t="s">
        <v>458</v>
      </c>
      <c r="T53" s="7">
        <v>45866.593113425923</v>
      </c>
      <c r="U53" s="7">
        <v>45866.759780092594</v>
      </c>
      <c r="V53" s="7">
        <v>45868.404062499998</v>
      </c>
      <c r="W53" s="7">
        <v>45868.570729166669</v>
      </c>
      <c r="X53" s="7">
        <v>45867.43136574074</v>
      </c>
      <c r="Y53" s="7">
        <v>45867.598032407404</v>
      </c>
      <c r="Z53" t="s">
        <v>459</v>
      </c>
    </row>
    <row r="54" spans="1:26" x14ac:dyDescent="0.25">
      <c r="A54" t="s">
        <v>621</v>
      </c>
      <c r="B54" t="s">
        <v>448</v>
      </c>
      <c r="C54" t="s">
        <v>622</v>
      </c>
      <c r="D54" t="s">
        <v>450</v>
      </c>
      <c r="E54" t="s">
        <v>451</v>
      </c>
      <c r="F54" t="b">
        <v>0</v>
      </c>
      <c r="G54" t="s">
        <v>452</v>
      </c>
      <c r="H54" t="s">
        <v>623</v>
      </c>
      <c r="I54" t="s">
        <v>624</v>
      </c>
      <c r="J54" t="s">
        <v>455</v>
      </c>
      <c r="L54" t="s">
        <v>622</v>
      </c>
      <c r="M54">
        <v>2643158</v>
      </c>
      <c r="N54" t="s">
        <v>456</v>
      </c>
      <c r="O54" t="s">
        <v>456</v>
      </c>
      <c r="P54" t="b">
        <v>0</v>
      </c>
      <c r="Q54" t="b">
        <v>1</v>
      </c>
      <c r="R54" t="s">
        <v>625</v>
      </c>
      <c r="S54" t="s">
        <v>458</v>
      </c>
      <c r="T54" s="7">
        <v>45866.594247685185</v>
      </c>
      <c r="U54" s="7">
        <v>45866.760914351849</v>
      </c>
      <c r="V54" s="7">
        <v>45868.404062499998</v>
      </c>
      <c r="W54" s="7">
        <v>45868.570729166669</v>
      </c>
      <c r="X54" s="7">
        <v>45867.429965277777</v>
      </c>
      <c r="Y54" s="7">
        <v>45867.596631944441</v>
      </c>
      <c r="Z54" t="s">
        <v>459</v>
      </c>
    </row>
    <row r="55" spans="1:26" x14ac:dyDescent="0.25">
      <c r="A55" t="s">
        <v>576</v>
      </c>
      <c r="B55" t="s">
        <v>448</v>
      </c>
      <c r="C55" t="s">
        <v>577</v>
      </c>
      <c r="D55" t="s">
        <v>450</v>
      </c>
      <c r="E55" t="s">
        <v>451</v>
      </c>
      <c r="F55" t="b">
        <v>0</v>
      </c>
      <c r="G55" t="s">
        <v>452</v>
      </c>
      <c r="H55" t="s">
        <v>578</v>
      </c>
      <c r="I55" t="s">
        <v>579</v>
      </c>
      <c r="J55" t="s">
        <v>455</v>
      </c>
      <c r="L55" t="s">
        <v>577</v>
      </c>
      <c r="M55">
        <v>1160565</v>
      </c>
      <c r="N55" t="s">
        <v>456</v>
      </c>
      <c r="O55" t="s">
        <v>456</v>
      </c>
      <c r="P55" t="b">
        <v>0</v>
      </c>
      <c r="Q55" t="b">
        <v>1</v>
      </c>
      <c r="R55" t="s">
        <v>580</v>
      </c>
      <c r="S55" t="s">
        <v>458</v>
      </c>
      <c r="T55" s="7">
        <v>45866.5621875</v>
      </c>
      <c r="U55" s="7">
        <v>45866.728854166664</v>
      </c>
      <c r="V55" s="7">
        <v>45868.404062499998</v>
      </c>
      <c r="W55" s="7">
        <v>45868.570729166669</v>
      </c>
      <c r="X55" s="7">
        <v>45867.456469907411</v>
      </c>
      <c r="Y55" s="7">
        <v>45867.623136574075</v>
      </c>
      <c r="Z55" t="s">
        <v>459</v>
      </c>
    </row>
    <row r="56" spans="1:26" x14ac:dyDescent="0.25">
      <c r="A56" t="s">
        <v>447</v>
      </c>
      <c r="B56" t="s">
        <v>448</v>
      </c>
      <c r="C56" t="s">
        <v>449</v>
      </c>
      <c r="D56" t="s">
        <v>450</v>
      </c>
      <c r="E56" t="s">
        <v>451</v>
      </c>
      <c r="F56" t="b">
        <v>0</v>
      </c>
      <c r="G56" t="s">
        <v>452</v>
      </c>
      <c r="H56" t="s">
        <v>453</v>
      </c>
      <c r="I56" t="s">
        <v>454</v>
      </c>
      <c r="J56" t="s">
        <v>455</v>
      </c>
      <c r="L56" t="s">
        <v>449</v>
      </c>
      <c r="M56">
        <v>2934718</v>
      </c>
      <c r="N56" t="s">
        <v>456</v>
      </c>
      <c r="O56" t="s">
        <v>456</v>
      </c>
      <c r="P56" t="b">
        <v>0</v>
      </c>
      <c r="Q56" t="b">
        <v>1</v>
      </c>
      <c r="R56" t="s">
        <v>457</v>
      </c>
      <c r="S56" t="s">
        <v>458</v>
      </c>
      <c r="T56" s="7">
        <v>45866.404351851852</v>
      </c>
      <c r="U56" s="7">
        <v>45866.571018518516</v>
      </c>
      <c r="V56" s="7">
        <v>45868.404062499998</v>
      </c>
      <c r="W56" s="7">
        <v>45868.570729166669</v>
      </c>
      <c r="X56" s="7">
        <v>45867.483263888891</v>
      </c>
      <c r="Y56" s="7">
        <v>45867.649930555555</v>
      </c>
      <c r="Z56" t="s">
        <v>459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765-1A74-4C28-8A32-4329D0618F44}">
  <dimension ref="A1:G63"/>
  <sheetViews>
    <sheetView topLeftCell="A21" workbookViewId="0">
      <selection activeCell="E26" sqref="E26"/>
    </sheetView>
  </sheetViews>
  <sheetFormatPr defaultRowHeight="15" x14ac:dyDescent="0.25"/>
  <cols>
    <col min="2" max="2" width="18.42578125" customWidth="1"/>
    <col min="3" max="3" width="21.28515625" customWidth="1"/>
    <col min="4" max="4" width="11" customWidth="1"/>
    <col min="5" max="5" width="32.85546875" bestFit="1" customWidth="1"/>
    <col min="6" max="6" width="17.140625" customWidth="1"/>
    <col min="7" max="7" width="39.140625" customWidth="1"/>
  </cols>
  <sheetData>
    <row r="1" spans="1:7" x14ac:dyDescent="0.25">
      <c r="A1" t="s">
        <v>127</v>
      </c>
      <c r="B1" t="s">
        <v>128</v>
      </c>
      <c r="C1" t="s">
        <v>1</v>
      </c>
      <c r="D1" t="s">
        <v>129</v>
      </c>
      <c r="E1" t="s">
        <v>2</v>
      </c>
      <c r="F1" t="s">
        <v>3</v>
      </c>
      <c r="G1" t="s">
        <v>130</v>
      </c>
    </row>
    <row r="2" spans="1:7" x14ac:dyDescent="0.25">
      <c r="A2">
        <v>4664</v>
      </c>
      <c r="B2" s="7">
        <v>45533.413437499999</v>
      </c>
      <c r="C2" t="s">
        <v>131</v>
      </c>
      <c r="D2" t="s">
        <v>132</v>
      </c>
      <c r="E2" t="s">
        <v>133</v>
      </c>
      <c r="F2" t="s">
        <v>134</v>
      </c>
      <c r="G2" t="s">
        <v>135</v>
      </c>
    </row>
    <row r="3" spans="1:7" x14ac:dyDescent="0.25">
      <c r="A3">
        <v>4683</v>
      </c>
      <c r="B3" s="7">
        <v>45539.582395833335</v>
      </c>
      <c r="C3" t="s">
        <v>136</v>
      </c>
      <c r="D3" t="s">
        <v>137</v>
      </c>
      <c r="E3" t="s">
        <v>138</v>
      </c>
      <c r="F3">
        <v>3012757942</v>
      </c>
      <c r="G3" t="s">
        <v>139</v>
      </c>
    </row>
    <row r="4" spans="1:7" x14ac:dyDescent="0.25">
      <c r="A4">
        <v>4687</v>
      </c>
      <c r="B4" s="7">
        <v>45540.354907407411</v>
      </c>
      <c r="C4" t="s">
        <v>140</v>
      </c>
      <c r="D4" t="s">
        <v>141</v>
      </c>
      <c r="E4" t="s">
        <v>142</v>
      </c>
      <c r="F4" t="s">
        <v>143</v>
      </c>
      <c r="G4" t="s">
        <v>135</v>
      </c>
    </row>
    <row r="5" spans="1:7" x14ac:dyDescent="0.25">
      <c r="A5">
        <v>4700</v>
      </c>
      <c r="B5" s="7">
        <v>45541.793912037036</v>
      </c>
      <c r="C5" t="s">
        <v>144</v>
      </c>
      <c r="D5" t="s">
        <v>145</v>
      </c>
      <c r="E5" t="s">
        <v>146</v>
      </c>
      <c r="F5">
        <v>4433408569</v>
      </c>
      <c r="G5" t="s">
        <v>135</v>
      </c>
    </row>
    <row r="6" spans="1:7" x14ac:dyDescent="0.25">
      <c r="A6">
        <v>4734</v>
      </c>
      <c r="B6" s="7">
        <v>45548.665949074071</v>
      </c>
      <c r="C6" t="s">
        <v>147</v>
      </c>
      <c r="D6" t="s">
        <v>148</v>
      </c>
      <c r="E6" t="s">
        <v>149</v>
      </c>
      <c r="F6">
        <v>2025478865</v>
      </c>
    </row>
    <row r="7" spans="1:7" x14ac:dyDescent="0.25">
      <c r="A7">
        <v>4772</v>
      </c>
      <c r="B7" s="7">
        <v>45559.619363425925</v>
      </c>
      <c r="C7" t="s">
        <v>150</v>
      </c>
      <c r="D7" t="s">
        <v>151</v>
      </c>
      <c r="E7" t="s">
        <v>152</v>
      </c>
      <c r="F7">
        <v>3012541986</v>
      </c>
      <c r="G7" t="s">
        <v>135</v>
      </c>
    </row>
    <row r="8" spans="1:7" x14ac:dyDescent="0.25">
      <c r="A8">
        <v>4808</v>
      </c>
      <c r="B8" s="7">
        <v>45567.660590277781</v>
      </c>
      <c r="C8" t="s">
        <v>153</v>
      </c>
      <c r="D8" t="s">
        <v>154</v>
      </c>
      <c r="E8" t="s">
        <v>155</v>
      </c>
      <c r="F8" t="s">
        <v>156</v>
      </c>
    </row>
    <row r="9" spans="1:7" x14ac:dyDescent="0.25">
      <c r="A9">
        <v>4812</v>
      </c>
      <c r="B9" s="7">
        <v>45568.622349537036</v>
      </c>
      <c r="C9" t="s">
        <v>157</v>
      </c>
      <c r="D9" t="s">
        <v>158</v>
      </c>
      <c r="E9" t="s">
        <v>159</v>
      </c>
      <c r="F9">
        <v>7165332542</v>
      </c>
      <c r="G9" t="s">
        <v>135</v>
      </c>
    </row>
    <row r="10" spans="1:7" x14ac:dyDescent="0.25">
      <c r="A10">
        <v>4824</v>
      </c>
      <c r="B10" s="7">
        <v>45571.763877314814</v>
      </c>
      <c r="C10" t="s">
        <v>160</v>
      </c>
      <c r="D10" t="s">
        <v>161</v>
      </c>
      <c r="E10" t="s">
        <v>162</v>
      </c>
      <c r="F10" t="s">
        <v>163</v>
      </c>
      <c r="G10" t="s">
        <v>139</v>
      </c>
    </row>
    <row r="11" spans="1:7" x14ac:dyDescent="0.25">
      <c r="A11">
        <v>4859</v>
      </c>
      <c r="B11" s="7">
        <v>45582.814097222225</v>
      </c>
      <c r="C11" t="s">
        <v>164</v>
      </c>
      <c r="D11" t="s">
        <v>165</v>
      </c>
      <c r="E11" t="s">
        <v>166</v>
      </c>
      <c r="F11" t="s">
        <v>167</v>
      </c>
      <c r="G11" t="s">
        <v>168</v>
      </c>
    </row>
    <row r="12" spans="1:7" x14ac:dyDescent="0.25">
      <c r="A12">
        <v>4892</v>
      </c>
      <c r="B12" s="7">
        <v>45603.631076388891</v>
      </c>
      <c r="C12" t="s">
        <v>169</v>
      </c>
      <c r="D12" t="s">
        <v>170</v>
      </c>
      <c r="E12" t="s">
        <v>171</v>
      </c>
      <c r="F12" t="s">
        <v>172</v>
      </c>
      <c r="G12" t="s">
        <v>135</v>
      </c>
    </row>
    <row r="13" spans="1:7" x14ac:dyDescent="0.25">
      <c r="A13">
        <v>4895</v>
      </c>
      <c r="B13" s="7">
        <v>45604.555497685185</v>
      </c>
      <c r="C13" t="s">
        <v>173</v>
      </c>
      <c r="D13" t="s">
        <v>174</v>
      </c>
      <c r="E13" t="s">
        <v>175</v>
      </c>
      <c r="F13">
        <v>3013565396</v>
      </c>
      <c r="G13" t="s">
        <v>135</v>
      </c>
    </row>
    <row r="14" spans="1:7" x14ac:dyDescent="0.25">
      <c r="A14">
        <v>4901</v>
      </c>
      <c r="B14" s="7">
        <v>45609.805150462962</v>
      </c>
      <c r="C14" t="s">
        <v>176</v>
      </c>
      <c r="D14" t="s">
        <v>177</v>
      </c>
      <c r="E14" t="s">
        <v>178</v>
      </c>
      <c r="F14">
        <v>9546124550</v>
      </c>
      <c r="G14" t="s">
        <v>168</v>
      </c>
    </row>
    <row r="15" spans="1:7" x14ac:dyDescent="0.25">
      <c r="A15">
        <v>4908</v>
      </c>
      <c r="B15" s="7">
        <v>45611.680902777778</v>
      </c>
      <c r="C15" t="s">
        <v>179</v>
      </c>
      <c r="D15" t="s">
        <v>180</v>
      </c>
      <c r="E15" t="s">
        <v>181</v>
      </c>
      <c r="F15">
        <v>2022464375</v>
      </c>
      <c r="G15" t="s">
        <v>135</v>
      </c>
    </row>
    <row r="16" spans="1:7" x14ac:dyDescent="0.25">
      <c r="A16">
        <v>4910</v>
      </c>
      <c r="B16" s="7">
        <v>45611.844363425924</v>
      </c>
      <c r="C16" t="s">
        <v>182</v>
      </c>
      <c r="D16" t="s">
        <v>183</v>
      </c>
      <c r="E16" t="s">
        <v>184</v>
      </c>
      <c r="F16">
        <v>6156356554</v>
      </c>
      <c r="G16" t="s">
        <v>139</v>
      </c>
    </row>
    <row r="17" spans="1:7" x14ac:dyDescent="0.25">
      <c r="A17">
        <v>4913</v>
      </c>
      <c r="B17" s="7">
        <v>45614.495011574072</v>
      </c>
      <c r="C17" t="s">
        <v>185</v>
      </c>
      <c r="D17" t="s">
        <v>186</v>
      </c>
      <c r="E17" t="s">
        <v>187</v>
      </c>
      <c r="F17">
        <v>4104592148</v>
      </c>
      <c r="G17" t="s">
        <v>135</v>
      </c>
    </row>
    <row r="18" spans="1:7" x14ac:dyDescent="0.25">
      <c r="A18">
        <v>4933</v>
      </c>
      <c r="B18" s="7">
        <v>45623.420902777776</v>
      </c>
      <c r="C18" t="s">
        <v>188</v>
      </c>
      <c r="D18" t="s">
        <v>189</v>
      </c>
      <c r="E18" t="s">
        <v>190</v>
      </c>
      <c r="F18" t="s">
        <v>191</v>
      </c>
      <c r="G18" t="s">
        <v>135</v>
      </c>
    </row>
    <row r="19" spans="1:7" x14ac:dyDescent="0.25">
      <c r="A19">
        <v>4958</v>
      </c>
      <c r="B19" s="7">
        <v>45635.856620370374</v>
      </c>
      <c r="C19" t="s">
        <v>192</v>
      </c>
      <c r="D19" t="s">
        <v>193</v>
      </c>
      <c r="E19" t="s">
        <v>194</v>
      </c>
      <c r="F19">
        <v>9194234955</v>
      </c>
      <c r="G19" t="s">
        <v>168</v>
      </c>
    </row>
    <row r="20" spans="1:7" x14ac:dyDescent="0.25">
      <c r="A20">
        <v>4976</v>
      </c>
      <c r="B20" s="7">
        <v>45642.570069444446</v>
      </c>
      <c r="C20" t="s">
        <v>195</v>
      </c>
      <c r="D20" t="s">
        <v>196</v>
      </c>
      <c r="E20" t="s">
        <v>197</v>
      </c>
      <c r="F20">
        <v>3013661662</v>
      </c>
      <c r="G20" t="s">
        <v>135</v>
      </c>
    </row>
    <row r="21" spans="1:7" x14ac:dyDescent="0.25">
      <c r="A21">
        <v>4978</v>
      </c>
      <c r="B21" s="7">
        <v>45642.578356481485</v>
      </c>
      <c r="C21" t="s">
        <v>195</v>
      </c>
      <c r="D21" t="s">
        <v>198</v>
      </c>
      <c r="E21" t="s">
        <v>199</v>
      </c>
      <c r="F21">
        <v>3013661662</v>
      </c>
      <c r="G21" t="s">
        <v>135</v>
      </c>
    </row>
    <row r="22" spans="1:7" x14ac:dyDescent="0.25">
      <c r="A22">
        <v>4985</v>
      </c>
      <c r="B22" s="7">
        <v>45645.652928240743</v>
      </c>
      <c r="C22" t="s">
        <v>200</v>
      </c>
      <c r="D22" t="s">
        <v>201</v>
      </c>
      <c r="E22" t="s">
        <v>202</v>
      </c>
      <c r="F22">
        <v>3019808396</v>
      </c>
      <c r="G22" t="s">
        <v>139</v>
      </c>
    </row>
    <row r="23" spans="1:7" x14ac:dyDescent="0.25">
      <c r="A23">
        <v>4987</v>
      </c>
      <c r="B23" s="7">
        <v>45646.368750000001</v>
      </c>
      <c r="C23" t="s">
        <v>8</v>
      </c>
      <c r="D23" t="s">
        <v>203</v>
      </c>
      <c r="E23" t="s">
        <v>9</v>
      </c>
      <c r="F23" t="s">
        <v>204</v>
      </c>
      <c r="G23" t="s">
        <v>135</v>
      </c>
    </row>
    <row r="24" spans="1:7" x14ac:dyDescent="0.25">
      <c r="A24">
        <v>4989</v>
      </c>
      <c r="B24" s="7">
        <v>45646.575856481482</v>
      </c>
      <c r="C24" t="s">
        <v>205</v>
      </c>
      <c r="D24" t="s">
        <v>206</v>
      </c>
      <c r="E24" t="s">
        <v>207</v>
      </c>
      <c r="F24">
        <v>2024605615</v>
      </c>
      <c r="G24" t="s">
        <v>135</v>
      </c>
    </row>
    <row r="25" spans="1:7" x14ac:dyDescent="0.25">
      <c r="A25">
        <v>4993</v>
      </c>
      <c r="B25" s="7">
        <v>45646.93822916667</v>
      </c>
      <c r="C25" t="s">
        <v>8</v>
      </c>
      <c r="D25" t="s">
        <v>10</v>
      </c>
      <c r="E25" s="8" t="s">
        <v>9</v>
      </c>
      <c r="F25">
        <v>3013359883</v>
      </c>
      <c r="G25" t="s">
        <v>135</v>
      </c>
    </row>
    <row r="26" spans="1:7" x14ac:dyDescent="0.25">
      <c r="A26">
        <v>5030</v>
      </c>
      <c r="B26" s="7">
        <v>45679.626331018517</v>
      </c>
      <c r="C26" t="s">
        <v>19</v>
      </c>
      <c r="D26" t="s">
        <v>21</v>
      </c>
      <c r="E26" t="s">
        <v>20</v>
      </c>
      <c r="F26" t="s">
        <v>209</v>
      </c>
      <c r="G26" t="s">
        <v>135</v>
      </c>
    </row>
    <row r="27" spans="1:7" x14ac:dyDescent="0.25">
      <c r="A27">
        <v>5062</v>
      </c>
      <c r="B27" s="7">
        <v>45690.727083333331</v>
      </c>
      <c r="C27" t="s">
        <v>210</v>
      </c>
      <c r="D27" t="s">
        <v>211</v>
      </c>
      <c r="E27" t="s">
        <v>23</v>
      </c>
      <c r="F27">
        <v>2403501084</v>
      </c>
      <c r="G27" t="s">
        <v>135</v>
      </c>
    </row>
    <row r="28" spans="1:7" x14ac:dyDescent="0.25">
      <c r="A28">
        <v>5074</v>
      </c>
      <c r="B28" s="7">
        <v>45694.886388888888</v>
      </c>
      <c r="C28" t="s">
        <v>25</v>
      </c>
      <c r="D28" t="s">
        <v>212</v>
      </c>
      <c r="E28" t="s">
        <v>26</v>
      </c>
      <c r="F28">
        <v>3028245989</v>
      </c>
      <c r="G28" t="s">
        <v>135</v>
      </c>
    </row>
    <row r="29" spans="1:7" x14ac:dyDescent="0.25">
      <c r="A29">
        <v>5089</v>
      </c>
      <c r="B29" s="7">
        <v>45700.484525462962</v>
      </c>
      <c r="C29" t="s">
        <v>28</v>
      </c>
      <c r="D29" t="s">
        <v>29</v>
      </c>
      <c r="E29" t="s">
        <v>30</v>
      </c>
      <c r="F29">
        <v>3014556134</v>
      </c>
      <c r="G29" t="s">
        <v>135</v>
      </c>
    </row>
    <row r="30" spans="1:7" x14ac:dyDescent="0.25">
      <c r="A30">
        <v>5090</v>
      </c>
      <c r="B30" s="7">
        <v>45700.685590277775</v>
      </c>
      <c r="C30" t="s">
        <v>213</v>
      </c>
      <c r="D30" t="s">
        <v>214</v>
      </c>
      <c r="E30" t="s">
        <v>32</v>
      </c>
      <c r="F30">
        <v>2024454361</v>
      </c>
      <c r="G30" t="s">
        <v>135</v>
      </c>
    </row>
    <row r="31" spans="1:7" x14ac:dyDescent="0.25">
      <c r="A31">
        <v>5091</v>
      </c>
      <c r="B31" s="7">
        <v>45700.748020833336</v>
      </c>
      <c r="C31" t="s">
        <v>215</v>
      </c>
      <c r="D31" t="s">
        <v>36</v>
      </c>
      <c r="E31" t="s">
        <v>216</v>
      </c>
      <c r="F31">
        <v>3017289983</v>
      </c>
      <c r="G31" t="s">
        <v>135</v>
      </c>
    </row>
    <row r="32" spans="1:7" x14ac:dyDescent="0.25">
      <c r="A32">
        <v>5092</v>
      </c>
      <c r="B32" s="7">
        <v>45701.475393518522</v>
      </c>
      <c r="C32" t="s">
        <v>11</v>
      </c>
      <c r="D32" t="s">
        <v>37</v>
      </c>
      <c r="E32" t="s">
        <v>12</v>
      </c>
      <c r="F32">
        <v>3015236978</v>
      </c>
      <c r="G32" t="s">
        <v>135</v>
      </c>
    </row>
    <row r="33" spans="1:7" x14ac:dyDescent="0.25">
      <c r="A33">
        <v>5111</v>
      </c>
      <c r="B33" s="7">
        <v>45707.636365740742</v>
      </c>
      <c r="C33" t="s">
        <v>217</v>
      </c>
      <c r="D33" t="s">
        <v>218</v>
      </c>
      <c r="E33" t="s">
        <v>39</v>
      </c>
      <c r="F33">
        <v>4107391112</v>
      </c>
      <c r="G33" t="s">
        <v>135</v>
      </c>
    </row>
    <row r="34" spans="1:7" x14ac:dyDescent="0.25">
      <c r="A34">
        <v>5121</v>
      </c>
      <c r="B34" s="7">
        <v>45710.43886574074</v>
      </c>
      <c r="C34" t="s">
        <v>40</v>
      </c>
      <c r="D34" t="s">
        <v>219</v>
      </c>
      <c r="E34" t="s">
        <v>41</v>
      </c>
      <c r="F34">
        <v>3013560282</v>
      </c>
      <c r="G34" t="s">
        <v>135</v>
      </c>
    </row>
    <row r="35" spans="1:7" x14ac:dyDescent="0.25">
      <c r="A35">
        <v>5127</v>
      </c>
      <c r="B35" s="7">
        <v>45712.864259259259</v>
      </c>
      <c r="C35" t="s">
        <v>220</v>
      </c>
      <c r="D35" t="s">
        <v>221</v>
      </c>
      <c r="E35" t="s">
        <v>43</v>
      </c>
      <c r="F35" t="s">
        <v>222</v>
      </c>
      <c r="G35" t="s">
        <v>139</v>
      </c>
    </row>
    <row r="36" spans="1:7" x14ac:dyDescent="0.25">
      <c r="A36">
        <v>5129</v>
      </c>
      <c r="B36" s="7">
        <v>45713.457789351851</v>
      </c>
      <c r="C36" t="s">
        <v>45</v>
      </c>
      <c r="D36" t="s">
        <v>223</v>
      </c>
      <c r="E36" t="s">
        <v>46</v>
      </c>
      <c r="F36" t="s">
        <v>224</v>
      </c>
      <c r="G36" t="s">
        <v>168</v>
      </c>
    </row>
    <row r="37" spans="1:7" x14ac:dyDescent="0.25">
      <c r="A37">
        <v>5132</v>
      </c>
      <c r="B37" s="7">
        <v>45713.895925925928</v>
      </c>
      <c r="C37" t="s">
        <v>48</v>
      </c>
      <c r="D37" t="s">
        <v>50</v>
      </c>
      <c r="E37" t="s">
        <v>225</v>
      </c>
      <c r="F37">
        <v>2403045016</v>
      </c>
      <c r="G37" t="s">
        <v>139</v>
      </c>
    </row>
    <row r="38" spans="1:7" x14ac:dyDescent="0.25">
      <c r="A38">
        <v>5133</v>
      </c>
      <c r="B38" s="7">
        <v>45713.901631944442</v>
      </c>
      <c r="C38" t="s">
        <v>48</v>
      </c>
      <c r="D38" t="s">
        <v>50</v>
      </c>
      <c r="E38" t="s">
        <v>49</v>
      </c>
      <c r="F38">
        <v>2403045016</v>
      </c>
      <c r="G38" t="s">
        <v>139</v>
      </c>
    </row>
    <row r="39" spans="1:7" x14ac:dyDescent="0.25">
      <c r="A39">
        <v>5147</v>
      </c>
      <c r="B39" s="7">
        <v>45719.33326388889</v>
      </c>
      <c r="C39" t="s">
        <v>51</v>
      </c>
      <c r="D39" t="s">
        <v>53</v>
      </c>
      <c r="E39" t="s">
        <v>52</v>
      </c>
      <c r="F39" t="s">
        <v>226</v>
      </c>
    </row>
    <row r="40" spans="1:7" x14ac:dyDescent="0.25">
      <c r="A40">
        <v>5156</v>
      </c>
      <c r="B40" s="7">
        <v>45720.550104166665</v>
      </c>
      <c r="C40" t="s">
        <v>54</v>
      </c>
      <c r="D40" t="s">
        <v>56</v>
      </c>
      <c r="E40" t="s">
        <v>55</v>
      </c>
      <c r="F40" t="s">
        <v>227</v>
      </c>
      <c r="G40" t="s">
        <v>168</v>
      </c>
    </row>
    <row r="41" spans="1:7" x14ac:dyDescent="0.25">
      <c r="A41">
        <v>5309</v>
      </c>
      <c r="B41" s="7">
        <v>45740.869351851848</v>
      </c>
      <c r="C41" t="s">
        <v>66</v>
      </c>
      <c r="D41" t="s">
        <v>228</v>
      </c>
      <c r="E41" t="s">
        <v>229</v>
      </c>
      <c r="F41" t="s">
        <v>230</v>
      </c>
      <c r="G41" t="s">
        <v>139</v>
      </c>
    </row>
    <row r="42" spans="1:7" x14ac:dyDescent="0.25">
      <c r="A42">
        <v>5311</v>
      </c>
      <c r="B42" s="7">
        <v>45741.393437500003</v>
      </c>
      <c r="C42" t="s">
        <v>69</v>
      </c>
      <c r="D42" t="s">
        <v>70</v>
      </c>
      <c r="E42" t="s">
        <v>125</v>
      </c>
      <c r="F42">
        <v>7036354396</v>
      </c>
      <c r="G42" t="s">
        <v>135</v>
      </c>
    </row>
    <row r="43" spans="1:7" x14ac:dyDescent="0.25">
      <c r="A43">
        <v>5319</v>
      </c>
      <c r="B43" s="7">
        <v>45742.487928240742</v>
      </c>
      <c r="C43" t="s">
        <v>8</v>
      </c>
      <c r="D43" t="s">
        <v>10</v>
      </c>
      <c r="E43" t="s">
        <v>208</v>
      </c>
      <c r="F43">
        <v>3013359883</v>
      </c>
      <c r="G43" t="s">
        <v>135</v>
      </c>
    </row>
    <row r="44" spans="1:7" x14ac:dyDescent="0.25">
      <c r="A44">
        <v>5337</v>
      </c>
      <c r="B44" s="7">
        <v>45746.426481481481</v>
      </c>
      <c r="C44" t="s">
        <v>74</v>
      </c>
      <c r="D44" t="s">
        <v>231</v>
      </c>
      <c r="E44" t="s">
        <v>107</v>
      </c>
      <c r="F44">
        <v>9734629755</v>
      </c>
      <c r="G44" t="s">
        <v>135</v>
      </c>
    </row>
    <row r="45" spans="1:7" x14ac:dyDescent="0.25">
      <c r="A45">
        <v>5369</v>
      </c>
      <c r="B45" s="7">
        <v>45751.381076388891</v>
      </c>
      <c r="C45" t="s">
        <v>75</v>
      </c>
      <c r="D45" t="s">
        <v>232</v>
      </c>
      <c r="E45" t="s">
        <v>108</v>
      </c>
      <c r="F45" t="s">
        <v>233</v>
      </c>
      <c r="G45" t="s">
        <v>135</v>
      </c>
    </row>
    <row r="46" spans="1:7" x14ac:dyDescent="0.25">
      <c r="A46">
        <v>5373</v>
      </c>
      <c r="B46" s="7">
        <v>45751.486990740741</v>
      </c>
      <c r="C46" t="s">
        <v>76</v>
      </c>
      <c r="D46" t="s">
        <v>91</v>
      </c>
      <c r="E46" t="s">
        <v>109</v>
      </c>
      <c r="F46">
        <v>2406444438</v>
      </c>
      <c r="G46" t="s">
        <v>168</v>
      </c>
    </row>
    <row r="47" spans="1:7" x14ac:dyDescent="0.25">
      <c r="A47">
        <v>5387</v>
      </c>
      <c r="B47" s="7">
        <v>45754.551018518519</v>
      </c>
      <c r="C47" t="s">
        <v>77</v>
      </c>
      <c r="D47" t="s">
        <v>92</v>
      </c>
      <c r="E47" t="s">
        <v>110</v>
      </c>
      <c r="F47">
        <v>3015182052</v>
      </c>
      <c r="G47" t="s">
        <v>168</v>
      </c>
    </row>
    <row r="48" spans="1:7" x14ac:dyDescent="0.25">
      <c r="A48">
        <v>5388</v>
      </c>
      <c r="B48" s="7">
        <v>45754.682037037041</v>
      </c>
      <c r="C48" t="s">
        <v>78</v>
      </c>
      <c r="D48" t="s">
        <v>234</v>
      </c>
      <c r="E48" t="s">
        <v>111</v>
      </c>
      <c r="F48" t="s">
        <v>235</v>
      </c>
      <c r="G48" t="s">
        <v>135</v>
      </c>
    </row>
    <row r="49" spans="1:7" x14ac:dyDescent="0.25">
      <c r="A49">
        <v>5401</v>
      </c>
      <c r="B49" s="7">
        <v>45757.46607638889</v>
      </c>
      <c r="C49" t="s">
        <v>79</v>
      </c>
      <c r="D49" t="s">
        <v>236</v>
      </c>
      <c r="E49" t="s">
        <v>112</v>
      </c>
      <c r="F49">
        <v>8314306133</v>
      </c>
      <c r="G49" t="s">
        <v>135</v>
      </c>
    </row>
    <row r="50" spans="1:7" x14ac:dyDescent="0.25">
      <c r="A50">
        <v>5402</v>
      </c>
      <c r="B50" s="7">
        <v>45757.472939814812</v>
      </c>
      <c r="C50" t="s">
        <v>48</v>
      </c>
      <c r="D50" t="s">
        <v>237</v>
      </c>
      <c r="E50" t="s">
        <v>49</v>
      </c>
      <c r="F50" t="s">
        <v>238</v>
      </c>
      <c r="G50" t="s">
        <v>139</v>
      </c>
    </row>
    <row r="51" spans="1:7" x14ac:dyDescent="0.25">
      <c r="A51">
        <v>5411</v>
      </c>
      <c r="B51" s="7">
        <v>45760.735543981478</v>
      </c>
      <c r="C51" t="s">
        <v>80</v>
      </c>
      <c r="D51" t="s">
        <v>239</v>
      </c>
      <c r="E51" t="s">
        <v>113</v>
      </c>
      <c r="F51">
        <v>3019355041</v>
      </c>
      <c r="G51" t="s">
        <v>135</v>
      </c>
    </row>
    <row r="52" spans="1:7" x14ac:dyDescent="0.25">
      <c r="A52">
        <v>5414</v>
      </c>
      <c r="B52" s="7">
        <v>45761.651828703703</v>
      </c>
      <c r="C52" t="s">
        <v>81</v>
      </c>
      <c r="D52" t="s">
        <v>240</v>
      </c>
      <c r="E52" t="s">
        <v>114</v>
      </c>
      <c r="F52" t="s">
        <v>241</v>
      </c>
      <c r="G52" t="s">
        <v>139</v>
      </c>
    </row>
    <row r="53" spans="1:7" x14ac:dyDescent="0.25">
      <c r="A53">
        <v>5418</v>
      </c>
      <c r="B53" s="7">
        <v>45763.040555555555</v>
      </c>
      <c r="C53" t="s">
        <v>82</v>
      </c>
      <c r="D53" t="s">
        <v>242</v>
      </c>
      <c r="E53" t="s">
        <v>115</v>
      </c>
      <c r="F53">
        <v>2024463832</v>
      </c>
      <c r="G53" t="s">
        <v>135</v>
      </c>
    </row>
    <row r="54" spans="1:7" x14ac:dyDescent="0.25">
      <c r="A54">
        <v>5464</v>
      </c>
      <c r="B54" s="7">
        <v>45775.826412037037</v>
      </c>
      <c r="C54" t="s">
        <v>83</v>
      </c>
      <c r="D54" t="s">
        <v>93</v>
      </c>
      <c r="E54" t="s">
        <v>116</v>
      </c>
      <c r="F54">
        <v>2022943314</v>
      </c>
      <c r="G54" t="s">
        <v>135</v>
      </c>
    </row>
    <row r="55" spans="1:7" x14ac:dyDescent="0.25">
      <c r="A55">
        <v>5467</v>
      </c>
      <c r="B55" s="7">
        <v>45776.378344907411</v>
      </c>
      <c r="C55" t="s">
        <v>84</v>
      </c>
      <c r="D55" t="s">
        <v>243</v>
      </c>
      <c r="E55" t="s">
        <v>117</v>
      </c>
      <c r="F55">
        <v>3012195790</v>
      </c>
      <c r="G55" t="s">
        <v>135</v>
      </c>
    </row>
    <row r="56" spans="1:7" x14ac:dyDescent="0.25">
      <c r="A56">
        <v>5469</v>
      </c>
      <c r="B56" s="7">
        <v>45776.800567129627</v>
      </c>
      <c r="C56" t="s">
        <v>85</v>
      </c>
      <c r="D56" t="s">
        <v>94</v>
      </c>
      <c r="E56" t="s">
        <v>118</v>
      </c>
      <c r="F56">
        <v>6153909660</v>
      </c>
      <c r="G56" t="s">
        <v>135</v>
      </c>
    </row>
    <row r="57" spans="1:7" x14ac:dyDescent="0.25">
      <c r="A57">
        <v>5504</v>
      </c>
      <c r="B57" s="7">
        <v>45782.911759259259</v>
      </c>
      <c r="C57" t="s">
        <v>244</v>
      </c>
      <c r="D57" t="s">
        <v>18</v>
      </c>
      <c r="E57" t="s">
        <v>17</v>
      </c>
      <c r="F57">
        <v>5857949860</v>
      </c>
      <c r="G57" t="s">
        <v>135</v>
      </c>
    </row>
    <row r="58" spans="1:7" x14ac:dyDescent="0.25">
      <c r="A58">
        <v>5506</v>
      </c>
      <c r="B58" s="7">
        <v>45782.928749999999</v>
      </c>
      <c r="C58" t="s">
        <v>13</v>
      </c>
      <c r="D58" t="s">
        <v>15</v>
      </c>
      <c r="E58" t="s">
        <v>119</v>
      </c>
      <c r="F58">
        <v>3017756519</v>
      </c>
      <c r="G58" t="s">
        <v>135</v>
      </c>
    </row>
    <row r="59" spans="1:7" x14ac:dyDescent="0.25">
      <c r="A59">
        <v>5511</v>
      </c>
      <c r="B59" s="7">
        <v>45784.322974537034</v>
      </c>
      <c r="C59" t="s">
        <v>86</v>
      </c>
      <c r="D59" t="s">
        <v>245</v>
      </c>
      <c r="E59" t="s">
        <v>120</v>
      </c>
      <c r="F59" t="s">
        <v>246</v>
      </c>
      <c r="G59" t="s">
        <v>135</v>
      </c>
    </row>
    <row r="60" spans="1:7" x14ac:dyDescent="0.25">
      <c r="A60">
        <v>5517</v>
      </c>
      <c r="B60" s="7">
        <v>45785.416875000003</v>
      </c>
      <c r="C60" t="s">
        <v>87</v>
      </c>
      <c r="D60" t="s">
        <v>95</v>
      </c>
      <c r="E60" t="s">
        <v>121</v>
      </c>
      <c r="F60" t="s">
        <v>247</v>
      </c>
    </row>
    <row r="61" spans="1:7" x14ac:dyDescent="0.25">
      <c r="A61">
        <v>5526</v>
      </c>
      <c r="B61" s="7">
        <v>45786.389432870368</v>
      </c>
      <c r="C61" t="s">
        <v>88</v>
      </c>
      <c r="D61" t="s">
        <v>248</v>
      </c>
      <c r="E61" t="s">
        <v>122</v>
      </c>
      <c r="F61" t="s">
        <v>249</v>
      </c>
      <c r="G61" t="s">
        <v>139</v>
      </c>
    </row>
    <row r="62" spans="1:7" x14ac:dyDescent="0.25">
      <c r="A62">
        <v>5530</v>
      </c>
      <c r="B62" s="7">
        <v>45786.478564814817</v>
      </c>
      <c r="C62" t="s">
        <v>89</v>
      </c>
      <c r="D62" t="s">
        <v>250</v>
      </c>
      <c r="E62" t="s">
        <v>123</v>
      </c>
      <c r="F62">
        <v>3016756905</v>
      </c>
      <c r="G62" t="s">
        <v>135</v>
      </c>
    </row>
    <row r="63" spans="1:7" x14ac:dyDescent="0.25">
      <c r="A63">
        <v>5536</v>
      </c>
      <c r="B63" s="7">
        <v>45788.779594907406</v>
      </c>
      <c r="C63" t="s">
        <v>90</v>
      </c>
      <c r="D63" t="s">
        <v>251</v>
      </c>
      <c r="E63" t="s">
        <v>124</v>
      </c>
      <c r="F63">
        <v>8312334744</v>
      </c>
      <c r="G63" t="s">
        <v>168</v>
      </c>
    </row>
  </sheetData>
  <hyperlinks>
    <hyperlink ref="E25" r:id="rId1" xr:uid="{CF20D014-558B-42DD-8C0B-41A63C19FE9E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list</vt:lpstr>
      <vt:lpstr>Fall_2025</vt:lpstr>
      <vt:lpstr>Available_Trees</vt:lpstr>
      <vt:lpstr>Maps_info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Wigglesworth</dc:creator>
  <cp:lastModifiedBy>Paulo Medina Avalos</cp:lastModifiedBy>
  <cp:lastPrinted>2025-08-12T13:40:22Z</cp:lastPrinted>
  <dcterms:created xsi:type="dcterms:W3CDTF">2024-12-31T17:22:20Z</dcterms:created>
  <dcterms:modified xsi:type="dcterms:W3CDTF">2025-08-14T13:13:56Z</dcterms:modified>
</cp:coreProperties>
</file>