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medina\Documents\Projects\Colle_Park_Residential_Tree_Planting_PRogram\data\"/>
    </mc:Choice>
  </mc:AlternateContent>
  <xr:revisionPtr revIDLastSave="0" documentId="13_ncr:1_{4985D6F9-7D3A-40B4-B67B-970D0F050F18}" xr6:coauthVersionLast="47" xr6:coauthVersionMax="47" xr10:uidLastSave="{00000000-0000-0000-0000-000000000000}"/>
  <bookViews>
    <workbookView xWindow="-120" yWindow="-120" windowWidth="29040" windowHeight="15720" xr2:uid="{3C6FE497-7D0E-444E-AD51-25999F992982}"/>
  </bookViews>
  <sheets>
    <sheet name="Applications" sheetId="2" r:id="rId1"/>
    <sheet name="Inventory" sheetId="1" r:id="rId2"/>
  </sheets>
  <definedNames>
    <definedName name="_xlnm._FilterDatabase" localSheetId="0" hidden="1">Applications!$A$1:$A$60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20" i="1"/>
  <c r="C19" i="1"/>
  <c r="C22" i="1"/>
  <c r="C21" i="1"/>
  <c r="C16" i="1"/>
  <c r="C10" i="1"/>
  <c r="C7" i="1"/>
  <c r="C18" i="1"/>
  <c r="C17" i="1"/>
  <c r="C9" i="1"/>
  <c r="C6" i="1"/>
  <c r="C8" i="1"/>
  <c r="C14" i="1"/>
  <c r="C12" i="1"/>
  <c r="C15" i="1"/>
  <c r="C5" i="1"/>
  <c r="C13" i="1"/>
  <c r="C11" i="1"/>
  <c r="C23" i="1" l="1"/>
</calcChain>
</file>

<file path=xl/sharedStrings.xml><?xml version="1.0" encoding="utf-8"?>
<sst xmlns="http://schemas.openxmlformats.org/spreadsheetml/2006/main" count="199" uniqueCount="99">
  <si>
    <t>Species</t>
  </si>
  <si>
    <t>Tally</t>
  </si>
  <si>
    <t>Freeman maple</t>
  </si>
  <si>
    <t>Apple serviceberry</t>
  </si>
  <si>
    <t>River birch</t>
  </si>
  <si>
    <t>Redbud</t>
  </si>
  <si>
    <t>Dogwood</t>
  </si>
  <si>
    <t>Persimmon</t>
  </si>
  <si>
    <t>Honeylocust</t>
  </si>
  <si>
    <t>American holly</t>
  </si>
  <si>
    <t>Sweetgum</t>
  </si>
  <si>
    <t>Tulip tree</t>
  </si>
  <si>
    <t>Southern magnolia</t>
  </si>
  <si>
    <t>Sweetbay magnolia</t>
  </si>
  <si>
    <t>Loblolly pine</t>
  </si>
  <si>
    <t>Swamp white oak</t>
  </si>
  <si>
    <t>Nuttall oak</t>
  </si>
  <si>
    <t>Bald cypress</t>
  </si>
  <si>
    <t>American linden</t>
  </si>
  <si>
    <t>American elm</t>
  </si>
  <si>
    <t>Address of the Tree</t>
  </si>
  <si>
    <t>9116 Saint Andrews Pl</t>
  </si>
  <si>
    <t>5012 Roanoke Pl</t>
  </si>
  <si>
    <t>4713 Berwyn Rd</t>
  </si>
  <si>
    <t>9400 49th Ave</t>
  </si>
  <si>
    <t>9105 Autoville Dr</t>
  </si>
  <si>
    <t>Species 1</t>
  </si>
  <si>
    <t>Species 2</t>
  </si>
  <si>
    <t>Species 3</t>
  </si>
  <si>
    <t>Species 4</t>
  </si>
  <si>
    <t>8611 Rhode Island Ave</t>
  </si>
  <si>
    <t>9629 52nd Ave</t>
  </si>
  <si>
    <t>9621 Narragansett Pkwy</t>
  </si>
  <si>
    <t>5108 Navahoe St</t>
  </si>
  <si>
    <t>4908 Fox St</t>
  </si>
  <si>
    <t>9522 51st Ave</t>
  </si>
  <si>
    <t>5011 Navahoe St</t>
  </si>
  <si>
    <t>9211 Wofford Ln</t>
  </si>
  <si>
    <t>3730 Marlbrough Way</t>
  </si>
  <si>
    <t>8806 36th Ave</t>
  </si>
  <si>
    <t>8615 Rhode Island Ave</t>
  </si>
  <si>
    <t>4710 Mangum Rd</t>
  </si>
  <si>
    <t>4912 Indian Ln</t>
  </si>
  <si>
    <t>9011 Saint Andrews Pl</t>
  </si>
  <si>
    <t>8709 48th Ave</t>
  </si>
  <si>
    <t>7314 Edmonston Rd</t>
  </si>
  <si>
    <t>5025 Kenesaw St</t>
  </si>
  <si>
    <t>6909 Dartmouth Ave</t>
  </si>
  <si>
    <t>Notes</t>
  </si>
  <si>
    <t>9531 48th Ave</t>
  </si>
  <si>
    <t>requested deer protection</t>
  </si>
  <si>
    <t>9603 51st Ave</t>
  </si>
  <si>
    <t>4822 Erie St</t>
  </si>
  <si>
    <t>9713 51st Pl</t>
  </si>
  <si>
    <t>5000 Geronimo St</t>
  </si>
  <si>
    <t xml:space="preserve">	7207 Dartmouth Ave</t>
  </si>
  <si>
    <t>3535 Duke St</t>
  </si>
  <si>
    <t xml:space="preserve">	5026 Laguna Rd</t>
  </si>
  <si>
    <t>8717 36th Ave</t>
  </si>
  <si>
    <t>9743 53rd Avenue</t>
  </si>
  <si>
    <t>5018 Roanoke Pl</t>
  </si>
  <si>
    <t>5002 Indian Ln</t>
  </si>
  <si>
    <t>7329 Radcliffe Dr</t>
  </si>
  <si>
    <t>9524 49th Ave</t>
  </si>
  <si>
    <t>4610 Amherst Rd</t>
  </si>
  <si>
    <t>5020 Geronimo St</t>
  </si>
  <si>
    <t xml:space="preserve">	9726 52nd Ave</t>
  </si>
  <si>
    <t xml:space="preserve">	4912 Blackfoot Rd</t>
  </si>
  <si>
    <t>5 Austin Ct</t>
  </si>
  <si>
    <t xml:space="preserve">	9608 Autoville Dr</t>
  </si>
  <si>
    <t xml:space="preserve">	4516 Albion Road</t>
  </si>
  <si>
    <t>John Littleford (owner)</t>
  </si>
  <si>
    <t xml:space="preserve">                                                                                                                          </t>
  </si>
  <si>
    <t>9224 Saint Andrew’s Pl</t>
  </si>
  <si>
    <t>4806 Indian Ln</t>
  </si>
  <si>
    <t>6917 Carleton Ter</t>
  </si>
  <si>
    <t>TBD</t>
  </si>
  <si>
    <t>8302 Potomac Ave</t>
  </si>
  <si>
    <t>4817 Osage St</t>
  </si>
  <si>
    <t>9802 53rd Ave</t>
  </si>
  <si>
    <t>Total</t>
  </si>
  <si>
    <t>8803 Rhode Island Ave</t>
  </si>
  <si>
    <t>9519 48th Ave</t>
  </si>
  <si>
    <t>4708 Kiernan Rd</t>
  </si>
  <si>
    <t>7406 Edmonston Rd</t>
  </si>
  <si>
    <t xml:space="preserve">	5012 Hollywood Rd</t>
  </si>
  <si>
    <t>7015 Wake Forest Dr</t>
  </si>
  <si>
    <t>College Park Fall '24 Planting</t>
  </si>
  <si>
    <t>Last updated: 8/2 1 pm</t>
  </si>
  <si>
    <t>contact owner to turn off circuit for shed</t>
  </si>
  <si>
    <t>City Dist</t>
  </si>
  <si>
    <t>City Inspetion date</t>
  </si>
  <si>
    <t>Casey Trees date planted</t>
  </si>
  <si>
    <t>11/18/224</t>
  </si>
  <si>
    <t>5004 Fox St</t>
  </si>
  <si>
    <t>7520 Edmonston Rd</t>
  </si>
  <si>
    <t>11/22//2024</t>
  </si>
  <si>
    <t>Eastern Red Cedars</t>
  </si>
  <si>
    <t>4811 Osage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</si>
</sst>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0" xfId="0" applyAlignment="1">
      <alignment horizontal="left"/>
    </xf>
    <xf numFmtId="0" fontId="1" fillId="2" borderId="12" xfId="0" applyFont="1" applyFill="1" applyBorder="1"/>
    <xf numFmtId="0" fontId="0" fillId="0" borderId="9" xfId="0" applyBorder="1"/>
    <xf numFmtId="0" fontId="2" fillId="0" borderId="1" xfId="0" applyFont="1" applyBorder="1"/>
    <xf numFmtId="0" fontId="1" fillId="0" borderId="8" xfId="0" applyFont="1" applyBorder="1"/>
    <xf numFmtId="0" fontId="1" fillId="0" borderId="13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BE146-A09A-4D05-9D3E-0DE92C9B5377}" name="Table1" displayName="Table1" ref="B1:I60" totalsRowShown="0" headerRowDxfId="8">
  <autoFilter ref="B1:I60" xr:uid="{E2FBE146-A09A-4D05-9D3E-0DE92C9B5377}"/>
  <tableColumns count="8">
    <tableColumn id="5" xr3:uid="{22F673AF-7EEB-4613-9F4C-A4C1CCEFBF33}" name="Address of the Tree" dataDxfId="7"/>
    <tableColumn id="10" xr3:uid="{210A7DD1-3B24-4A13-B747-6339FE86FC7B}" name="Species 1"/>
    <tableColumn id="11" xr3:uid="{E3C5BBA3-0DAC-4021-8CCE-BCF10EDA792E}" name="Species 2"/>
    <tableColumn id="12" xr3:uid="{2C427F3F-9DDA-4BB0-8040-1923AC425239}" name="Species 3"/>
    <tableColumn id="13" xr3:uid="{5183CC10-CAE6-43A4-BA1E-4A4F506321AD}" name="Species 4"/>
    <tableColumn id="14" xr3:uid="{06904FBF-8CF0-4BA0-9727-48711413F436}" name="Notes" dataDxfId="6"/>
    <tableColumn id="1" xr3:uid="{D058EDB8-338D-4615-9A8E-BE75782B587E}" name="Casey Trees date planted"/>
    <tableColumn id="6" xr3:uid="{83AC416E-7F5D-4B9F-88E7-7B3056D8ACC9}" name="City Inspetion da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6D098EE-CA15-4E00-B374-1CB4ACEDF2D6}" name="Table4" displayName="Table4" ref="B3:C23" totalsRowShown="0" headerRowDxfId="5" headerRowBorderDxfId="4" tableBorderDxfId="3" totalsRowBorderDxfId="2">
  <autoFilter ref="B3:C23" xr:uid="{96D098EE-CA15-4E00-B374-1CB4ACEDF2D6}"/>
  <tableColumns count="2">
    <tableColumn id="1" xr3:uid="{B868D89C-E071-433A-9F56-25C8AFD0A9AB}" name="Species" dataDxfId="1"/>
    <tableColumn id="3" xr3:uid="{32A2FAB7-4A61-457B-9BE2-421B1B59C47E}" name="Tall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FB77D-B4B8-4CDF-AEF2-39DC965BCCCE}">
  <sheetPr codeName="Sheet1">
    <pageSetUpPr fitToPage="1"/>
  </sheetPr>
  <dimension ref="A1:I60"/>
  <sheetViews>
    <sheetView tabSelected="1" zoomScaleNormal="100" workbookViewId="0">
      <pane ySplit="1" topLeftCell="A11" activePane="bottomLeft" state="frozen"/>
      <selection pane="bottomLeft" activeCell="D20" sqref="D20"/>
    </sheetView>
  </sheetViews>
  <sheetFormatPr defaultRowHeight="15" x14ac:dyDescent="0.25"/>
  <cols>
    <col min="1" max="1" width="4.7109375" customWidth="1"/>
    <col min="2" max="2" width="22.28515625" style="8" bestFit="1" customWidth="1"/>
    <col min="3" max="3" width="17.28515625" bestFit="1" customWidth="1"/>
    <col min="4" max="4" width="16.42578125" bestFit="1" customWidth="1"/>
    <col min="5" max="5" width="11" customWidth="1"/>
    <col min="6" max="6" width="11.7109375" customWidth="1"/>
    <col min="7" max="7" width="23.42578125" style="14" customWidth="1"/>
    <col min="8" max="8" width="10.28515625" customWidth="1"/>
    <col min="9" max="9" width="10.140625" customWidth="1"/>
  </cols>
  <sheetData>
    <row r="1" spans="1:9" ht="44.25" customHeight="1" x14ac:dyDescent="0.25">
      <c r="A1" s="17" t="s">
        <v>90</v>
      </c>
      <c r="B1" s="15" t="s">
        <v>20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48</v>
      </c>
      <c r="H1" s="16" t="s">
        <v>92</v>
      </c>
      <c r="I1" s="16" t="s">
        <v>91</v>
      </c>
    </row>
    <row r="2" spans="1:9" x14ac:dyDescent="0.25">
      <c r="A2">
        <v>1</v>
      </c>
      <c r="B2" s="8" t="s">
        <v>30</v>
      </c>
      <c r="C2" t="s">
        <v>9</v>
      </c>
      <c r="D2" t="s">
        <v>5</v>
      </c>
      <c r="E2" t="s">
        <v>15</v>
      </c>
      <c r="H2" s="18">
        <v>45615</v>
      </c>
      <c r="I2" s="18">
        <v>45615</v>
      </c>
    </row>
    <row r="3" spans="1:9" x14ac:dyDescent="0.25">
      <c r="A3">
        <v>1</v>
      </c>
      <c r="B3" s="8" t="s">
        <v>44</v>
      </c>
      <c r="C3" t="s">
        <v>9</v>
      </c>
      <c r="D3" t="s">
        <v>16</v>
      </c>
      <c r="H3" s="18">
        <v>45615</v>
      </c>
      <c r="I3" s="18">
        <v>45615</v>
      </c>
    </row>
    <row r="4" spans="1:9" x14ac:dyDescent="0.25">
      <c r="A4">
        <v>1</v>
      </c>
      <c r="B4" s="8" t="s">
        <v>31</v>
      </c>
      <c r="C4" t="s">
        <v>5</v>
      </c>
      <c r="H4" s="18">
        <v>45614</v>
      </c>
      <c r="I4" s="18">
        <v>45614</v>
      </c>
    </row>
    <row r="5" spans="1:9" x14ac:dyDescent="0.25">
      <c r="A5">
        <v>1</v>
      </c>
      <c r="B5" s="8" t="s">
        <v>75</v>
      </c>
      <c r="C5" t="s">
        <v>3</v>
      </c>
      <c r="D5" t="s">
        <v>2</v>
      </c>
      <c r="E5" t="s">
        <v>2</v>
      </c>
      <c r="F5" t="s">
        <v>5</v>
      </c>
      <c r="H5" s="18">
        <v>45618</v>
      </c>
      <c r="I5" s="18">
        <v>45618</v>
      </c>
    </row>
    <row r="6" spans="1:9" x14ac:dyDescent="0.25">
      <c r="A6">
        <v>1</v>
      </c>
      <c r="B6" s="8" t="s">
        <v>32</v>
      </c>
      <c r="C6" t="s">
        <v>7</v>
      </c>
      <c r="D6" t="s">
        <v>7</v>
      </c>
      <c r="H6" s="18">
        <v>45614</v>
      </c>
      <c r="I6" s="18">
        <v>45614</v>
      </c>
    </row>
    <row r="7" spans="1:9" x14ac:dyDescent="0.25">
      <c r="A7">
        <v>1</v>
      </c>
      <c r="B7" s="8" t="s">
        <v>45</v>
      </c>
      <c r="C7" s="4" t="s">
        <v>2</v>
      </c>
      <c r="D7" s="4" t="s">
        <v>2</v>
      </c>
      <c r="E7" s="4" t="s">
        <v>12</v>
      </c>
      <c r="F7" s="4"/>
      <c r="H7" s="18">
        <v>45618</v>
      </c>
      <c r="I7" s="18">
        <v>45618</v>
      </c>
    </row>
    <row r="8" spans="1:9" x14ac:dyDescent="0.25">
      <c r="A8">
        <v>1</v>
      </c>
      <c r="B8" s="8" t="s">
        <v>33</v>
      </c>
      <c r="C8" s="4" t="s">
        <v>3</v>
      </c>
      <c r="D8" s="4" t="s">
        <v>2</v>
      </c>
      <c r="E8" s="4"/>
      <c r="F8" s="4"/>
      <c r="H8" s="18">
        <v>45615</v>
      </c>
      <c r="I8" s="18">
        <v>45615</v>
      </c>
    </row>
    <row r="9" spans="1:9" x14ac:dyDescent="0.25">
      <c r="A9">
        <v>1</v>
      </c>
      <c r="B9" s="8" t="s">
        <v>23</v>
      </c>
      <c r="C9" t="s">
        <v>15</v>
      </c>
      <c r="D9" t="s">
        <v>10</v>
      </c>
      <c r="H9" s="18">
        <v>45615</v>
      </c>
      <c r="I9" s="18">
        <v>45615</v>
      </c>
    </row>
    <row r="10" spans="1:9" x14ac:dyDescent="0.25">
      <c r="A10">
        <v>1</v>
      </c>
      <c r="B10" s="8" t="s">
        <v>21</v>
      </c>
      <c r="C10" t="s">
        <v>3</v>
      </c>
      <c r="H10" s="18">
        <v>45615</v>
      </c>
      <c r="I10" s="18">
        <v>45615</v>
      </c>
    </row>
    <row r="11" spans="1:9" x14ac:dyDescent="0.25">
      <c r="A11">
        <v>1</v>
      </c>
      <c r="B11" s="8" t="s">
        <v>46</v>
      </c>
      <c r="C11" t="s">
        <v>6</v>
      </c>
      <c r="D11" t="s">
        <v>7</v>
      </c>
      <c r="E11" t="s">
        <v>7</v>
      </c>
      <c r="H11" s="18">
        <v>45614</v>
      </c>
      <c r="I11" s="18">
        <v>45614</v>
      </c>
    </row>
    <row r="12" spans="1:9" x14ac:dyDescent="0.25">
      <c r="A12">
        <v>1</v>
      </c>
      <c r="B12" s="8" t="s">
        <v>94</v>
      </c>
      <c r="C12" t="s">
        <v>2</v>
      </c>
      <c r="H12" s="18">
        <v>45614</v>
      </c>
      <c r="I12" s="18">
        <v>45614</v>
      </c>
    </row>
    <row r="13" spans="1:9" x14ac:dyDescent="0.25">
      <c r="A13">
        <v>1</v>
      </c>
      <c r="B13" s="8" t="s">
        <v>34</v>
      </c>
      <c r="C13" t="s">
        <v>9</v>
      </c>
      <c r="D13" t="s">
        <v>16</v>
      </c>
      <c r="H13" s="18">
        <v>45614</v>
      </c>
      <c r="I13" s="18">
        <v>45614</v>
      </c>
    </row>
    <row r="14" spans="1:9" x14ac:dyDescent="0.25">
      <c r="A14">
        <v>1</v>
      </c>
      <c r="B14" s="8" t="s">
        <v>35</v>
      </c>
      <c r="C14" t="s">
        <v>2</v>
      </c>
      <c r="H14" s="18">
        <v>45614</v>
      </c>
      <c r="I14" s="18">
        <v>45614</v>
      </c>
    </row>
    <row r="15" spans="1:9" x14ac:dyDescent="0.25">
      <c r="A15">
        <v>1</v>
      </c>
      <c r="B15" s="8" t="s">
        <v>36</v>
      </c>
      <c r="C15" t="s">
        <v>3</v>
      </c>
      <c r="D15" t="s">
        <v>6</v>
      </c>
      <c r="H15" s="18">
        <v>45615</v>
      </c>
      <c r="I15" s="18">
        <v>45615</v>
      </c>
    </row>
    <row r="16" spans="1:9" x14ac:dyDescent="0.25">
      <c r="A16">
        <v>1</v>
      </c>
      <c r="B16" s="8" t="s">
        <v>77</v>
      </c>
      <c r="C16" t="s">
        <v>4</v>
      </c>
      <c r="H16" s="18">
        <v>45615</v>
      </c>
      <c r="I16" s="18">
        <v>45615</v>
      </c>
    </row>
    <row r="17" spans="1:9" x14ac:dyDescent="0.25">
      <c r="A17">
        <v>1</v>
      </c>
      <c r="B17" s="8" t="s">
        <v>78</v>
      </c>
      <c r="C17" t="s">
        <v>19</v>
      </c>
      <c r="D17" t="s">
        <v>15</v>
      </c>
      <c r="H17" s="18">
        <v>45615</v>
      </c>
      <c r="I17" s="18">
        <v>45615</v>
      </c>
    </row>
    <row r="18" spans="1:9" x14ac:dyDescent="0.25">
      <c r="A18">
        <v>1</v>
      </c>
      <c r="B18" s="8" t="s">
        <v>37</v>
      </c>
      <c r="C18" t="s">
        <v>2</v>
      </c>
      <c r="H18" s="18">
        <v>45615</v>
      </c>
      <c r="I18" s="18">
        <v>45615</v>
      </c>
    </row>
    <row r="19" spans="1:9" x14ac:dyDescent="0.25">
      <c r="A19">
        <v>1</v>
      </c>
      <c r="B19" s="8" t="s">
        <v>43</v>
      </c>
      <c r="C19" t="s">
        <v>6</v>
      </c>
      <c r="H19" s="18">
        <v>45615</v>
      </c>
      <c r="I19" s="18">
        <v>45615</v>
      </c>
    </row>
    <row r="20" spans="1:9" x14ac:dyDescent="0.25">
      <c r="A20">
        <v>1</v>
      </c>
      <c r="B20" s="8" t="s">
        <v>81</v>
      </c>
      <c r="C20" t="s">
        <v>9</v>
      </c>
      <c r="D20" t="s">
        <v>4</v>
      </c>
      <c r="H20" s="18">
        <v>45615</v>
      </c>
      <c r="I20" s="18">
        <v>45615</v>
      </c>
    </row>
    <row r="21" spans="1:9" x14ac:dyDescent="0.25">
      <c r="A21">
        <v>1</v>
      </c>
      <c r="B21" s="8" t="s">
        <v>47</v>
      </c>
      <c r="C21" t="s">
        <v>6</v>
      </c>
      <c r="H21" s="18">
        <v>45618</v>
      </c>
      <c r="I21" s="18">
        <v>45618</v>
      </c>
    </row>
    <row r="22" spans="1:9" x14ac:dyDescent="0.25">
      <c r="A22">
        <v>1</v>
      </c>
      <c r="B22" s="8" t="s">
        <v>38</v>
      </c>
      <c r="C22" t="s">
        <v>13</v>
      </c>
      <c r="H22" s="18">
        <v>45615</v>
      </c>
      <c r="I22" s="18">
        <v>45615</v>
      </c>
    </row>
    <row r="23" spans="1:9" x14ac:dyDescent="0.25">
      <c r="A23">
        <v>1</v>
      </c>
      <c r="B23" s="8" t="s">
        <v>40</v>
      </c>
      <c r="C23" t="s">
        <v>7</v>
      </c>
      <c r="H23" s="18">
        <v>45615</v>
      </c>
      <c r="I23" s="18">
        <v>45615</v>
      </c>
    </row>
    <row r="24" spans="1:9" x14ac:dyDescent="0.25">
      <c r="A24">
        <v>1</v>
      </c>
      <c r="B24" s="8" t="s">
        <v>41</v>
      </c>
      <c r="C24" t="s">
        <v>13</v>
      </c>
      <c r="H24" s="18">
        <v>45614</v>
      </c>
      <c r="I24" s="18">
        <v>45614</v>
      </c>
    </row>
    <row r="25" spans="1:9" x14ac:dyDescent="0.25">
      <c r="A25">
        <v>1</v>
      </c>
      <c r="B25" s="8" t="s">
        <v>82</v>
      </c>
      <c r="C25" s="3" t="s">
        <v>15</v>
      </c>
      <c r="H25" s="18">
        <v>45614</v>
      </c>
      <c r="I25" s="18">
        <v>45614</v>
      </c>
    </row>
    <row r="26" spans="1:9" x14ac:dyDescent="0.25">
      <c r="A26">
        <v>1</v>
      </c>
      <c r="B26" s="8" t="s">
        <v>24</v>
      </c>
      <c r="C26" s="6" t="s">
        <v>8</v>
      </c>
      <c r="D26" t="s">
        <v>11</v>
      </c>
      <c r="H26" s="18">
        <v>45614</v>
      </c>
      <c r="I26" s="18">
        <v>45614</v>
      </c>
    </row>
    <row r="27" spans="1:9" ht="30" x14ac:dyDescent="0.25">
      <c r="A27">
        <v>1</v>
      </c>
      <c r="B27" s="8" t="s">
        <v>49</v>
      </c>
      <c r="C27" s="5" t="s">
        <v>15</v>
      </c>
      <c r="D27" t="s">
        <v>15</v>
      </c>
      <c r="G27" s="14" t="s">
        <v>50</v>
      </c>
      <c r="H27" s="18">
        <v>45614</v>
      </c>
      <c r="I27" s="18">
        <v>45614</v>
      </c>
    </row>
    <row r="28" spans="1:9" x14ac:dyDescent="0.25">
      <c r="A28">
        <v>1</v>
      </c>
      <c r="B28" s="8" t="s">
        <v>22</v>
      </c>
      <c r="C28" s="7" t="s">
        <v>9</v>
      </c>
      <c r="H28" s="18">
        <v>45615</v>
      </c>
      <c r="I28" s="18">
        <v>45615</v>
      </c>
    </row>
    <row r="29" spans="1:9" x14ac:dyDescent="0.25">
      <c r="A29">
        <v>1</v>
      </c>
      <c r="B29" s="8" t="s">
        <v>83</v>
      </c>
      <c r="C29" t="s">
        <v>18</v>
      </c>
      <c r="H29" s="18">
        <v>45615</v>
      </c>
      <c r="I29" s="18">
        <v>45615</v>
      </c>
    </row>
    <row r="30" spans="1:9" x14ac:dyDescent="0.25">
      <c r="A30">
        <v>1</v>
      </c>
      <c r="B30" s="8" t="s">
        <v>25</v>
      </c>
      <c r="C30" t="s">
        <v>13</v>
      </c>
      <c r="H30" s="18">
        <v>45615</v>
      </c>
      <c r="I30" s="18">
        <v>45615</v>
      </c>
    </row>
    <row r="31" spans="1:9" x14ac:dyDescent="0.25">
      <c r="A31">
        <v>1</v>
      </c>
      <c r="B31" s="8" t="s">
        <v>98</v>
      </c>
      <c r="C31" t="s">
        <v>19</v>
      </c>
      <c r="D31" t="s">
        <v>8</v>
      </c>
      <c r="H31" s="18">
        <v>45615</v>
      </c>
      <c r="I31" s="18">
        <v>45615</v>
      </c>
    </row>
    <row r="32" spans="1:9" ht="16.5" customHeight="1" x14ac:dyDescent="0.25">
      <c r="A32">
        <v>2</v>
      </c>
      <c r="B32" s="8" t="s">
        <v>42</v>
      </c>
      <c r="C32" t="s">
        <v>13</v>
      </c>
      <c r="H32" t="s">
        <v>93</v>
      </c>
      <c r="I32" s="18">
        <v>45614</v>
      </c>
    </row>
    <row r="33" spans="1:9" x14ac:dyDescent="0.25">
      <c r="A33">
        <v>2</v>
      </c>
      <c r="B33" s="8" t="s">
        <v>52</v>
      </c>
      <c r="C33" t="s">
        <v>4</v>
      </c>
      <c r="H33" s="18">
        <v>45614</v>
      </c>
      <c r="I33" s="18">
        <v>45614</v>
      </c>
    </row>
    <row r="34" spans="1:9" x14ac:dyDescent="0.25">
      <c r="A34">
        <v>2</v>
      </c>
      <c r="B34" s="8" t="s">
        <v>39</v>
      </c>
      <c r="C34" t="s">
        <v>16</v>
      </c>
      <c r="D34" t="s">
        <v>16</v>
      </c>
      <c r="H34" s="18">
        <v>45615</v>
      </c>
      <c r="I34" s="18">
        <v>45615</v>
      </c>
    </row>
    <row r="35" spans="1:9" x14ac:dyDescent="0.25">
      <c r="A35">
        <v>2</v>
      </c>
      <c r="B35" s="8" t="s">
        <v>51</v>
      </c>
      <c r="C35" t="s">
        <v>8</v>
      </c>
      <c r="D35" t="s">
        <v>7</v>
      </c>
      <c r="H35" s="18">
        <v>41961</v>
      </c>
      <c r="I35" s="18">
        <v>45614</v>
      </c>
    </row>
    <row r="36" spans="1:9" ht="30" x14ac:dyDescent="0.25">
      <c r="A36">
        <v>2</v>
      </c>
      <c r="B36" s="8" t="s">
        <v>53</v>
      </c>
      <c r="C36" t="s">
        <v>12</v>
      </c>
      <c r="D36" t="s">
        <v>12</v>
      </c>
      <c r="G36" s="14" t="s">
        <v>89</v>
      </c>
      <c r="H36" s="18">
        <v>45614</v>
      </c>
      <c r="I36" s="18">
        <v>45614</v>
      </c>
    </row>
    <row r="37" spans="1:9" ht="13.5" customHeight="1" x14ac:dyDescent="0.25">
      <c r="A37">
        <v>2</v>
      </c>
      <c r="B37" s="8" t="s">
        <v>59</v>
      </c>
      <c r="C37" t="s">
        <v>10</v>
      </c>
      <c r="H37" s="18">
        <v>45614</v>
      </c>
      <c r="I37" s="18">
        <v>45614</v>
      </c>
    </row>
    <row r="38" spans="1:9" x14ac:dyDescent="0.25">
      <c r="A38">
        <v>2</v>
      </c>
      <c r="B38" s="8" t="s">
        <v>58</v>
      </c>
      <c r="C38" t="s">
        <v>5</v>
      </c>
      <c r="D38" t="s">
        <v>12</v>
      </c>
      <c r="H38" s="18">
        <v>45615</v>
      </c>
      <c r="I38" s="18">
        <v>45615</v>
      </c>
    </row>
    <row r="39" spans="1:9" x14ac:dyDescent="0.25">
      <c r="A39">
        <v>2</v>
      </c>
      <c r="B39" s="8" t="s">
        <v>57</v>
      </c>
      <c r="C39" t="s">
        <v>12</v>
      </c>
      <c r="H39" s="18">
        <v>45614</v>
      </c>
      <c r="I39" s="18">
        <v>45614</v>
      </c>
    </row>
    <row r="40" spans="1:9" x14ac:dyDescent="0.25">
      <c r="A40">
        <v>2</v>
      </c>
      <c r="B40" s="8" t="s">
        <v>63</v>
      </c>
      <c r="C40" t="s">
        <v>8</v>
      </c>
      <c r="H40" s="18">
        <v>45614</v>
      </c>
      <c r="I40" s="18">
        <v>45614</v>
      </c>
    </row>
    <row r="41" spans="1:9" x14ac:dyDescent="0.25">
      <c r="A41">
        <v>2</v>
      </c>
      <c r="B41" s="8" t="s">
        <v>66</v>
      </c>
      <c r="C41" t="s">
        <v>9</v>
      </c>
      <c r="D41" t="s">
        <v>9</v>
      </c>
      <c r="E41" t="s">
        <v>4</v>
      </c>
      <c r="H41" s="18">
        <v>45614</v>
      </c>
      <c r="I41" s="18">
        <v>45614</v>
      </c>
    </row>
    <row r="42" spans="1:9" x14ac:dyDescent="0.25">
      <c r="A42">
        <v>2</v>
      </c>
      <c r="B42" s="8" t="s">
        <v>74</v>
      </c>
      <c r="C42" t="s">
        <v>17</v>
      </c>
      <c r="G42" s="14" t="s">
        <v>71</v>
      </c>
      <c r="H42" s="18">
        <v>45614</v>
      </c>
      <c r="I42" s="18">
        <v>45614</v>
      </c>
    </row>
    <row r="43" spans="1:9" x14ac:dyDescent="0.25">
      <c r="A43">
        <v>2</v>
      </c>
      <c r="B43" s="8" t="s">
        <v>70</v>
      </c>
      <c r="C43" t="s">
        <v>14</v>
      </c>
      <c r="D43" t="s">
        <v>14</v>
      </c>
      <c r="E43" t="s">
        <v>14</v>
      </c>
      <c r="H43" s="18">
        <v>45618</v>
      </c>
      <c r="I43" s="18">
        <v>45618</v>
      </c>
    </row>
    <row r="44" spans="1:9" x14ac:dyDescent="0.25">
      <c r="A44">
        <v>3</v>
      </c>
      <c r="B44" s="8" t="s">
        <v>64</v>
      </c>
      <c r="C44" t="s">
        <v>9</v>
      </c>
      <c r="D44" t="s">
        <v>4</v>
      </c>
      <c r="H44" s="18">
        <v>45618</v>
      </c>
      <c r="I44" s="18">
        <v>45618</v>
      </c>
    </row>
    <row r="45" spans="1:9" x14ac:dyDescent="0.25">
      <c r="A45">
        <v>3</v>
      </c>
      <c r="B45" s="8" t="s">
        <v>65</v>
      </c>
      <c r="C45" t="s">
        <v>18</v>
      </c>
      <c r="D45" t="s">
        <v>16</v>
      </c>
      <c r="H45" s="18">
        <v>45614</v>
      </c>
      <c r="I45" t="s">
        <v>93</v>
      </c>
    </row>
    <row r="46" spans="1:9" x14ac:dyDescent="0.25">
      <c r="A46">
        <v>3</v>
      </c>
      <c r="B46" s="8" t="s">
        <v>60</v>
      </c>
      <c r="C46" t="s">
        <v>17</v>
      </c>
      <c r="D46" t="s">
        <v>17</v>
      </c>
      <c r="H46" s="18">
        <v>45615</v>
      </c>
      <c r="I46" s="18">
        <v>45615</v>
      </c>
    </row>
    <row r="47" spans="1:9" x14ac:dyDescent="0.25">
      <c r="A47">
        <v>3</v>
      </c>
      <c r="B47" s="8" t="s">
        <v>73</v>
      </c>
      <c r="C47" t="s">
        <v>11</v>
      </c>
      <c r="H47" s="18">
        <v>45615</v>
      </c>
      <c r="I47" s="18">
        <v>45615</v>
      </c>
    </row>
    <row r="48" spans="1:9" x14ac:dyDescent="0.25">
      <c r="A48">
        <v>3</v>
      </c>
      <c r="B48" s="8" t="s">
        <v>67</v>
      </c>
      <c r="C48" t="s">
        <v>14</v>
      </c>
      <c r="H48" s="18">
        <v>45615</v>
      </c>
      <c r="I48" s="18">
        <v>45615</v>
      </c>
    </row>
    <row r="49" spans="1:9" x14ac:dyDescent="0.25">
      <c r="A49">
        <v>3</v>
      </c>
      <c r="B49" s="8" t="s">
        <v>68</v>
      </c>
      <c r="C49" t="s">
        <v>4</v>
      </c>
      <c r="D49" t="s">
        <v>4</v>
      </c>
      <c r="H49" s="18">
        <v>45615</v>
      </c>
      <c r="I49" s="18">
        <v>45615</v>
      </c>
    </row>
    <row r="50" spans="1:9" x14ac:dyDescent="0.25">
      <c r="A50">
        <v>3</v>
      </c>
      <c r="B50" s="8" t="s">
        <v>54</v>
      </c>
      <c r="C50" t="s">
        <v>4</v>
      </c>
      <c r="H50" s="18">
        <v>45614</v>
      </c>
      <c r="I50" s="18">
        <v>45614</v>
      </c>
    </row>
    <row r="51" spans="1:9" x14ac:dyDescent="0.25">
      <c r="A51">
        <v>3</v>
      </c>
      <c r="B51" s="8" t="s">
        <v>69</v>
      </c>
      <c r="C51" t="s">
        <v>16</v>
      </c>
      <c r="H51" s="18">
        <v>45615</v>
      </c>
      <c r="I51" s="18">
        <v>45615</v>
      </c>
    </row>
    <row r="52" spans="1:9" x14ac:dyDescent="0.25">
      <c r="A52">
        <v>3</v>
      </c>
      <c r="B52" s="8" t="s">
        <v>62</v>
      </c>
      <c r="C52" t="s">
        <v>19</v>
      </c>
      <c r="D52" t="s">
        <v>16</v>
      </c>
      <c r="H52" s="18">
        <v>45618</v>
      </c>
      <c r="I52" s="18">
        <v>45618</v>
      </c>
    </row>
    <row r="53" spans="1:9" x14ac:dyDescent="0.25">
      <c r="A53">
        <v>3</v>
      </c>
      <c r="B53" s="8" t="s">
        <v>95</v>
      </c>
      <c r="C53" t="s">
        <v>76</v>
      </c>
      <c r="D53" t="s">
        <v>76</v>
      </c>
      <c r="E53" t="s">
        <v>76</v>
      </c>
      <c r="F53" t="s">
        <v>76</v>
      </c>
      <c r="G53" s="14" t="s">
        <v>97</v>
      </c>
      <c r="H53" s="18" t="s">
        <v>96</v>
      </c>
      <c r="I53" s="18">
        <v>45618</v>
      </c>
    </row>
    <row r="54" spans="1:9" x14ac:dyDescent="0.25">
      <c r="A54">
        <v>4</v>
      </c>
      <c r="B54" s="8" t="s">
        <v>79</v>
      </c>
      <c r="C54" t="s">
        <v>18</v>
      </c>
      <c r="D54" t="s">
        <v>8</v>
      </c>
      <c r="E54" t="s">
        <v>16</v>
      </c>
      <c r="H54" s="18">
        <v>45614</v>
      </c>
      <c r="I54" s="18">
        <v>45614</v>
      </c>
    </row>
    <row r="55" spans="1:9" x14ac:dyDescent="0.25">
      <c r="A55">
        <v>4</v>
      </c>
      <c r="B55" s="8" t="s">
        <v>55</v>
      </c>
      <c r="C55" t="s">
        <v>10</v>
      </c>
      <c r="D55" t="s">
        <v>11</v>
      </c>
      <c r="H55" s="18">
        <v>45618</v>
      </c>
      <c r="I55" s="18">
        <v>45618</v>
      </c>
    </row>
    <row r="56" spans="1:9" x14ac:dyDescent="0.25">
      <c r="A56">
        <v>4</v>
      </c>
      <c r="B56" s="8" t="s">
        <v>86</v>
      </c>
      <c r="C56" t="s">
        <v>19</v>
      </c>
      <c r="D56" t="s">
        <v>19</v>
      </c>
      <c r="H56" s="18">
        <v>45618</v>
      </c>
      <c r="I56" s="18">
        <v>45618</v>
      </c>
    </row>
    <row r="57" spans="1:9" x14ac:dyDescent="0.25">
      <c r="A57">
        <v>4</v>
      </c>
      <c r="B57" s="8" t="s">
        <v>84</v>
      </c>
      <c r="C57" t="s">
        <v>11</v>
      </c>
      <c r="H57" s="18">
        <v>45618</v>
      </c>
      <c r="I57" s="18">
        <v>45618</v>
      </c>
    </row>
    <row r="58" spans="1:9" x14ac:dyDescent="0.25">
      <c r="A58">
        <v>4</v>
      </c>
      <c r="B58" s="8" t="s">
        <v>85</v>
      </c>
      <c r="C58" t="s">
        <v>18</v>
      </c>
      <c r="H58" s="18">
        <v>45614</v>
      </c>
      <c r="I58" s="18">
        <v>45614</v>
      </c>
    </row>
    <row r="59" spans="1:9" x14ac:dyDescent="0.25">
      <c r="A59">
        <v>4</v>
      </c>
      <c r="B59" s="8" t="s">
        <v>61</v>
      </c>
      <c r="C59" t="s">
        <v>18</v>
      </c>
      <c r="H59" s="18">
        <v>45614</v>
      </c>
      <c r="I59" s="18">
        <v>45614</v>
      </c>
    </row>
    <row r="60" spans="1:9" x14ac:dyDescent="0.25">
      <c r="A60">
        <v>4</v>
      </c>
      <c r="B60" s="8" t="s">
        <v>56</v>
      </c>
      <c r="C60" t="s">
        <v>17</v>
      </c>
      <c r="H60" s="18">
        <v>45615</v>
      </c>
      <c r="I60" s="18">
        <v>45615</v>
      </c>
    </row>
  </sheetData>
  <autoFilter ref="A1:A60" xr:uid="{F41FB77D-B4B8-4CDF-AEF2-39DC965BCCCE}">
    <sortState xmlns:xlrd2="http://schemas.microsoft.com/office/spreadsheetml/2017/richdata2" ref="A2:A60">
      <sortCondition ref="A1:A60"/>
    </sortState>
  </autoFilter>
  <sortState xmlns:xlrd2="http://schemas.microsoft.com/office/spreadsheetml/2017/richdata2" ref="A1">
    <sortCondition ref="A1" customList="1,2,3,4"/>
  </sortState>
  <phoneticPr fontId="3" type="noConversion"/>
  <pageMargins left="0.7" right="0.7" top="0.75" bottom="0.75" header="0.3" footer="0.3"/>
  <pageSetup scale="72" fitToHeight="0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311" yWindow="905" count="2">
        <x14:dataValidation type="list" allowBlank="1" showInputMessage="1" showErrorMessage="1" prompt="Input Species" xr:uid="{2D73B1E6-1649-422A-9B71-A00B762968BD}">
          <x14:formula1>
            <xm:f>Inventory!$B$4:$B$21</xm:f>
          </x14:formula1>
          <xm:sqref>D22:D23 E62:E99 C57:E60 D62:D94 C62:C96 F2:F28 D25:E28 C22:C28 E2:E24 C2:D21</xm:sqref>
        </x14:dataValidation>
        <x14:dataValidation type="list" allowBlank="1" showInputMessage="1" showErrorMessage="1" promptTitle="Input Species" xr:uid="{EB8AD2CD-311F-44A6-9A87-0E1FE6D8C1CD}">
          <x14:formula1>
            <xm:f>Inventory!$B$4:$B$23</xm:f>
          </x14:formula1>
          <xm:sqref>C29:F56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3EB0-3DBA-4BC7-BB78-EB1333753D0C}">
  <dimension ref="B1:E23"/>
  <sheetViews>
    <sheetView workbookViewId="0">
      <selection activeCell="C4" sqref="C4"/>
    </sheetView>
  </sheetViews>
  <sheetFormatPr defaultRowHeight="15" x14ac:dyDescent="0.25"/>
  <cols>
    <col min="2" max="2" width="18.28515625" bestFit="1" customWidth="1"/>
    <col min="3" max="3" width="12.5703125" customWidth="1"/>
  </cols>
  <sheetData>
    <row r="1" spans="2:5" ht="15.75" thickBot="1" x14ac:dyDescent="0.3"/>
    <row r="2" spans="2:5" x14ac:dyDescent="0.25">
      <c r="B2" s="19" t="s">
        <v>87</v>
      </c>
      <c r="C2" s="20"/>
    </row>
    <row r="3" spans="2:5" x14ac:dyDescent="0.25">
      <c r="B3" s="9" t="s">
        <v>0</v>
      </c>
      <c r="C3" s="2" t="s">
        <v>1</v>
      </c>
      <c r="E3" s="1"/>
    </row>
    <row r="4" spans="2:5" x14ac:dyDescent="0.25">
      <c r="B4" s="10" t="s">
        <v>3</v>
      </c>
      <c r="C4" s="11">
        <f>COUNTIF(Applications!C:F,"Apple serviceberry")</f>
        <v>4</v>
      </c>
      <c r="E4" t="s">
        <v>88</v>
      </c>
    </row>
    <row r="5" spans="2:5" x14ac:dyDescent="0.25">
      <c r="B5" s="10" t="s">
        <v>6</v>
      </c>
      <c r="C5" s="11">
        <f>COUNTIF(Applications!C:F,"Dogwood")</f>
        <v>4</v>
      </c>
      <c r="E5" t="s">
        <v>72</v>
      </c>
    </row>
    <row r="6" spans="2:5" x14ac:dyDescent="0.25">
      <c r="B6" s="10" t="s">
        <v>13</v>
      </c>
      <c r="C6" s="11">
        <f>COUNTIF(Applications!C:F,"Sweetbay magnolia")</f>
        <v>4</v>
      </c>
    </row>
    <row r="7" spans="2:5" x14ac:dyDescent="0.25">
      <c r="B7" s="10" t="s">
        <v>5</v>
      </c>
      <c r="C7" s="11">
        <f>COUNTIF(Applications!C:F,"Redbud")</f>
        <v>4</v>
      </c>
    </row>
    <row r="8" spans="2:5" x14ac:dyDescent="0.25">
      <c r="B8" s="10" t="s">
        <v>12</v>
      </c>
      <c r="C8" s="11">
        <f>COUNTIF(Applications!C:F,"Southern magnolia")</f>
        <v>5</v>
      </c>
    </row>
    <row r="9" spans="2:5" x14ac:dyDescent="0.25">
      <c r="B9" s="10" t="s">
        <v>15</v>
      </c>
      <c r="C9" s="11">
        <f>COUNTIF(Applications!C:F,"Swamp white oak")</f>
        <v>6</v>
      </c>
    </row>
    <row r="10" spans="2:5" x14ac:dyDescent="0.25">
      <c r="B10" s="10" t="s">
        <v>7</v>
      </c>
      <c r="C10" s="11">
        <f>COUNTIF(Applications!C:F,"Persimmon")</f>
        <v>6</v>
      </c>
    </row>
    <row r="11" spans="2:5" x14ac:dyDescent="0.25">
      <c r="B11" s="10" t="s">
        <v>2</v>
      </c>
      <c r="C11" s="11">
        <f>COUNTIF(Applications!C:F,"Freeman maple")</f>
        <v>8</v>
      </c>
    </row>
    <row r="12" spans="2:5" x14ac:dyDescent="0.25">
      <c r="B12" s="10" t="s">
        <v>9</v>
      </c>
      <c r="C12" s="11">
        <f>COUNTIF(Applications!C:F,"American holly")</f>
        <v>8</v>
      </c>
    </row>
    <row r="13" spans="2:5" x14ac:dyDescent="0.25">
      <c r="B13" s="10" t="s">
        <v>4</v>
      </c>
      <c r="C13" s="11">
        <f>COUNTIF(Applications!C:F,"River birch")</f>
        <v>8</v>
      </c>
    </row>
    <row r="14" spans="2:5" x14ac:dyDescent="0.25">
      <c r="B14" s="10" t="s">
        <v>10</v>
      </c>
      <c r="C14" s="11">
        <f>COUNTIF(Applications!C:F,"Sweetgum")</f>
        <v>3</v>
      </c>
    </row>
    <row r="15" spans="2:5" x14ac:dyDescent="0.25">
      <c r="B15" s="10" t="s">
        <v>8</v>
      </c>
      <c r="C15" s="11">
        <f>COUNTIF(Applications!C:F,"Honeylocust")</f>
        <v>5</v>
      </c>
    </row>
    <row r="16" spans="2:5" x14ac:dyDescent="0.25">
      <c r="B16" s="10" t="s">
        <v>16</v>
      </c>
      <c r="C16" s="11">
        <f>COUNTIF(Applications!C:F,"Nuttall oak")</f>
        <v>8</v>
      </c>
    </row>
    <row r="17" spans="2:3" x14ac:dyDescent="0.25">
      <c r="B17" s="10" t="s">
        <v>19</v>
      </c>
      <c r="C17" s="11">
        <f>COUNTIF(Applications!C:F,"American elm")</f>
        <v>5</v>
      </c>
    </row>
    <row r="18" spans="2:3" x14ac:dyDescent="0.25">
      <c r="B18" s="10" t="s">
        <v>14</v>
      </c>
      <c r="C18" s="11">
        <f>COUNTIF(Applications!C:F,"Loblolly pine")</f>
        <v>4</v>
      </c>
    </row>
    <row r="19" spans="2:3" x14ac:dyDescent="0.25">
      <c r="B19" s="10" t="s">
        <v>17</v>
      </c>
      <c r="C19" s="11">
        <f>COUNTIF(Applications!C:F,"Bald cypress")</f>
        <v>4</v>
      </c>
    </row>
    <row r="20" spans="2:3" x14ac:dyDescent="0.25">
      <c r="B20" s="10" t="s">
        <v>18</v>
      </c>
      <c r="C20" s="11">
        <f>COUNTIF(Applications!C:F,"American linden")</f>
        <v>5</v>
      </c>
    </row>
    <row r="21" spans="2:3" x14ac:dyDescent="0.25">
      <c r="B21" s="10" t="s">
        <v>11</v>
      </c>
      <c r="C21" s="11">
        <f>COUNTIF(Applications!C:F,"Tulip tree")</f>
        <v>4</v>
      </c>
    </row>
    <row r="22" spans="2:3" hidden="1" x14ac:dyDescent="0.25">
      <c r="B22" s="10" t="s">
        <v>76</v>
      </c>
      <c r="C22" s="11">
        <f>COUNTIF(Applications!C:F,"TBD")</f>
        <v>4</v>
      </c>
    </row>
    <row r="23" spans="2:3" x14ac:dyDescent="0.25">
      <c r="B23" s="12" t="s">
        <v>80</v>
      </c>
      <c r="C23" s="13">
        <f>SUM(C3:C22)</f>
        <v>99</v>
      </c>
    </row>
  </sheetData>
  <mergeCells count="1">
    <mergeCell ref="B2:C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Tekoa Sultan Reisler</dc:creator>
  <cp:keywords/>
  <dc:description/>
  <cp:lastModifiedBy>Paulo Medina Avalos</cp:lastModifiedBy>
  <cp:revision/>
  <cp:lastPrinted>2025-03-28T12:54:32Z</cp:lastPrinted>
  <dcterms:created xsi:type="dcterms:W3CDTF">2024-06-21T18:31:18Z</dcterms:created>
  <dcterms:modified xsi:type="dcterms:W3CDTF">2025-08-20T17:26:28Z</dcterms:modified>
  <cp:category/>
  <cp:contentStatus/>
</cp:coreProperties>
</file>