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Berta_Canal/"/>
    </mc:Choice>
  </mc:AlternateContent>
  <xr:revisionPtr revIDLastSave="444" documentId="13_ncr:1_{FD3490A6-BABD-4FA1-99A1-88700479CD58}" xr6:coauthVersionLast="47" xr6:coauthVersionMax="47" xr10:uidLastSave="{25C533EE-D14D-4F43-99C0-9DEA799391B7}"/>
  <bookViews>
    <workbookView xWindow="-120" yWindow="-120" windowWidth="29040" windowHeight="1584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17" i="1" l="1"/>
  <c r="AF16" i="1"/>
  <c r="AF15" i="1"/>
  <c r="AF14" i="1"/>
  <c r="AF13" i="1"/>
  <c r="AF12" i="1"/>
  <c r="AF11" i="1"/>
  <c r="AB17" i="1"/>
  <c r="AB16" i="1"/>
  <c r="AB15" i="1"/>
  <c r="AB14" i="1"/>
  <c r="AB13" i="1"/>
  <c r="AB12" i="1"/>
  <c r="AB11" i="1"/>
  <c r="AF9" i="1"/>
  <c r="AF8" i="1"/>
  <c r="AF7" i="1"/>
  <c r="AF6" i="1"/>
  <c r="AF5" i="1"/>
  <c r="AF4" i="1"/>
  <c r="AF3" i="1"/>
  <c r="AF2" i="1"/>
  <c r="AB9" i="1"/>
  <c r="AB8" i="1"/>
  <c r="AB7" i="1"/>
  <c r="AB6" i="1"/>
  <c r="AB5" i="1"/>
  <c r="AB4" i="1"/>
  <c r="AB3" i="1"/>
  <c r="AB2" i="1"/>
</calcChain>
</file>

<file path=xl/sharedStrings.xml><?xml version="1.0" encoding="utf-8"?>
<sst xmlns="http://schemas.openxmlformats.org/spreadsheetml/2006/main" count="1903" uniqueCount="308">
  <si>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</si>
  <si>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</si>
  <si>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</si>
  <si>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</si>
  <si>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</si>
  <si>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</si>
  <si>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</si>
  <si>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</si>
  <si>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</si>
  <si>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</si>
  <si>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</si>
  <si>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</si>
  <si>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</si>
  <si>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</si>
  <si>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</si>
  <si>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</si>
  <si>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</si>
  <si>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</si>
  <si>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</si>
  <si>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</si>
  <si>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</si>
  <si>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</si>
  <si>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</si>
  <si>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</si>
  <si>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</si>
  <si>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</si>
  <si>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</si>
  <si>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</si>
  <si>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</si>
  <si>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</si>
  <si>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</si>
  <si>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</si>
  <si>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</si>
  <si>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</si>
  <si>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</si>
  <si>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</si>
  <si>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</si>
  <si>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</si>
  <si>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</si>
  <si>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</si>
  <si>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</si>
  <si>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</si>
  <si>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</si>
  <si>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</si>
  <si>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</si>
  <si>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</si>
  <si>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</si>
  <si>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</si>
  <si>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</si>
  <si>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</si>
  <si>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</si>
  <si>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</si>
  <si>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</si>
  <si>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</si>
  <si>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</si>
  <si>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</si>
  <si>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</si>
  <si>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</si>
  <si>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</si>
  <si>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</si>
  <si>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</si>
  <si>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</si>
  <si>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</si>
  <si>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</si>
  <si>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</si>
  <si>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</si>
  <si>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</si>
  <si>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</si>
  <si>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</si>
  <si>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</si>
  <si>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</si>
  <si>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</si>
  <si>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</si>
  <si>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</si>
  <si>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</si>
  <si>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</si>
  <si>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</si>
  <si>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</si>
  <si>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</si>
  <si>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</si>
  <si>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</si>
  <si>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</si>
  <si>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</si>
  <si>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</si>
  <si>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</si>
  <si>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</si>
  <si>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</si>
  <si>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</si>
  <si>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</si>
  <si>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</si>
  <si>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</si>
  <si>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</si>
  <si>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</si>
  <si>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</si>
  <si>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</si>
  <si>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</si>
  <si>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</si>
  <si>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</si>
  <si>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</si>
  <si>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</si>
  <si>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</si>
  <si>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</si>
  <si>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</si>
  <si>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</si>
  <si>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</si>
  <si>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</si>
  <si>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</si>
  <si>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</si>
  <si>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</si>
  <si>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</si>
  <si>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</si>
  <si>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</si>
  <si>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</si>
  <si>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</si>
  <si>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</si>
  <si>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</si>
  <si>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</si>
  <si>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</si>
  <si>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</si>
  <si>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</si>
  <si>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</si>
  <si>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</si>
  <si>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</si>
  <si>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</si>
  <si>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</si>
  <si>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</si>
  <si>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</si>
  <si>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</si>
  <si>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</si>
  <si>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</si>
  <si>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n_treatment_control</t>
  </si>
  <si>
    <t>Diptera</t>
  </si>
  <si>
    <t>Insecta</t>
  </si>
  <si>
    <t>Arthropoda</t>
  </si>
  <si>
    <t>NA</t>
  </si>
  <si>
    <t>exp1</t>
  </si>
  <si>
    <t>co1</t>
  </si>
  <si>
    <t>co2</t>
  </si>
  <si>
    <t>co3</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</si>
  <si>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</si>
  <si>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</si>
  <si>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ctrl1</t>
  </si>
  <si>
    <t>ctrl2</t>
  </si>
  <si>
    <t>ctrl3</t>
  </si>
  <si>
    <t xml:space="preserve">Number of generations in a common garden condition. If the number of generations was different between the control and the selected line, indicate the number of generations of the selected line. </t>
  </si>
  <si>
    <t>ctrl4</t>
  </si>
  <si>
    <t>ctrl5</t>
  </si>
  <si>
    <t>ctrl6</t>
  </si>
  <si>
    <t>Condon_et_al_2014</t>
  </si>
  <si>
    <t>Evolution</t>
  </si>
  <si>
    <t>10.1111/evo.12296</t>
  </si>
  <si>
    <t>Drosophila</t>
  </si>
  <si>
    <t>Drosophila melanogaster</t>
  </si>
  <si>
    <t>Number of eggs</t>
  </si>
  <si>
    <t>Figure 2</t>
  </si>
  <si>
    <t>ctrl7</t>
  </si>
  <si>
    <t>ctrl8</t>
  </si>
  <si>
    <t>co4</t>
  </si>
  <si>
    <t>co5</t>
  </si>
  <si>
    <t>co6</t>
  </si>
  <si>
    <t>co7</t>
  </si>
  <si>
    <t>co8</t>
  </si>
  <si>
    <t>co9</t>
  </si>
  <si>
    <t>co10</t>
  </si>
  <si>
    <t>co11</t>
  </si>
  <si>
    <t>co12</t>
  </si>
  <si>
    <t>co13</t>
  </si>
  <si>
    <t>co14</t>
  </si>
  <si>
    <t>Figure 1</t>
  </si>
  <si>
    <t>Ehiobu_et_al_1989</t>
  </si>
  <si>
    <t>Theoretical and applied genetics</t>
  </si>
  <si>
    <t>10.1007/BF00266195</t>
  </si>
  <si>
    <t>Longevity</t>
  </si>
  <si>
    <t>Hours</t>
  </si>
  <si>
    <t>Table 6</t>
  </si>
  <si>
    <t>%</t>
  </si>
  <si>
    <t>Table 4</t>
  </si>
  <si>
    <t>ctrl9</t>
  </si>
  <si>
    <t>ctrl10</t>
  </si>
  <si>
    <t>Gibbin_et_al_2017_1</t>
  </si>
  <si>
    <t>Scientific Reports</t>
  </si>
  <si>
    <t>10.1038/s41598-017-17554-0</t>
  </si>
  <si>
    <t>Annelida</t>
  </si>
  <si>
    <t>Polychaeta</t>
  </si>
  <si>
    <t>Eunicida</t>
  </si>
  <si>
    <t>Ophryotrocha</t>
  </si>
  <si>
    <t>Ophryotrocha labronica</t>
  </si>
  <si>
    <t>Number of eggs present in egg masses 1, 3 and 4</t>
  </si>
  <si>
    <t>Table S1</t>
  </si>
  <si>
    <t>Generations prior selection: unknown, but from 2014 to 2017</t>
  </si>
  <si>
    <t>Number of chaetigers</t>
  </si>
  <si>
    <t>ctrl11</t>
  </si>
  <si>
    <t>ctrl12</t>
  </si>
  <si>
    <t>Survival to sexual maturity</t>
  </si>
  <si>
    <t>ctrl13</t>
  </si>
  <si>
    <t>ctrl14</t>
  </si>
  <si>
    <t>ctrl15</t>
  </si>
  <si>
    <t>ctrl16</t>
  </si>
  <si>
    <t>ctrl17</t>
  </si>
  <si>
    <t>ctrl18</t>
  </si>
  <si>
    <t>ctrl19</t>
  </si>
  <si>
    <t>ctrl20</t>
  </si>
  <si>
    <t>ctrl21</t>
  </si>
  <si>
    <t>ctrl22</t>
  </si>
  <si>
    <t>ctrl23</t>
  </si>
  <si>
    <t>ctrl24</t>
  </si>
  <si>
    <t>ctrl25</t>
  </si>
  <si>
    <t>ctrl26</t>
  </si>
  <si>
    <t>ctrl27</t>
  </si>
  <si>
    <t>Larval viability</t>
  </si>
  <si>
    <t>count</t>
  </si>
  <si>
    <t>Wing centroid size</t>
  </si>
  <si>
    <t>exp2</t>
  </si>
  <si>
    <t>Number of eggs per day</t>
  </si>
  <si>
    <t>gen_selection approximate</t>
  </si>
  <si>
    <t>No information about the number of generations prior to selection. Animals were raised for 16 months at each temperature, and we can assume a generation time of approximately 10 days at 28 degrees Celsius, which gives approximately 48 generations in 16 months.</t>
  </si>
  <si>
    <t>Assay temperature alternating between 18 and 28 degrees celsius. No information about the number of generations prior to selection. Animals were raised for 16 months at each temperature, and we can assume a generation time of approximately 10 days at 28 degrees Celsius, which gives approximately 48 generations in 16 months.</t>
  </si>
  <si>
    <t>The study combines both temperature and pH effects. Generations prior selection: unknown, but from 2014 to 2017</t>
  </si>
  <si>
    <t>Sample size unclear</t>
  </si>
  <si>
    <t>common garden unclear</t>
  </si>
  <si>
    <t xml:space="preserve">No former control. I took the lowest regime temperature of 16°C as accorded. Two extra assay temperatures (16 and 25). This data is from 16°. Sample size ("n_animals_control") is given as the number of isofemale lines </t>
  </si>
  <si>
    <t xml:space="preserve">No former control. I took the lowest regime temperature of 16°C as accorded. Two extra assay temperatures (16 and 25). This data is from 25°. Sample size ("n_animals_control") is given as the number of isofemale lines </t>
  </si>
  <si>
    <t>co15</t>
  </si>
  <si>
    <t>co16</t>
  </si>
  <si>
    <t>co17</t>
  </si>
  <si>
    <t>co18</t>
  </si>
  <si>
    <t>exp3</t>
  </si>
  <si>
    <t>ctrl28</t>
  </si>
  <si>
    <t>ctrl29</t>
  </si>
  <si>
    <t>ctrl30</t>
  </si>
  <si>
    <t>ctrl31</t>
  </si>
  <si>
    <t>ctrl32</t>
  </si>
  <si>
    <t>co19</t>
  </si>
  <si>
    <t>co20</t>
  </si>
  <si>
    <t>co21</t>
  </si>
  <si>
    <t>co22</t>
  </si>
  <si>
    <t>co23</t>
  </si>
  <si>
    <t>co24</t>
  </si>
  <si>
    <t>co25</t>
  </si>
  <si>
    <t>co26</t>
  </si>
  <si>
    <t>co27</t>
  </si>
  <si>
    <t>co28</t>
  </si>
  <si>
    <t>co29</t>
  </si>
  <si>
    <t>co30</t>
  </si>
  <si>
    <t>co31</t>
  </si>
  <si>
    <t>co32</t>
  </si>
  <si>
    <t>exp4</t>
  </si>
  <si>
    <t>exp5</t>
  </si>
  <si>
    <t>ctrl33</t>
  </si>
  <si>
    <t>ctrl34</t>
  </si>
  <si>
    <t>ctrl35</t>
  </si>
  <si>
    <t>ctrl36</t>
  </si>
  <si>
    <t>ctrl37</t>
  </si>
  <si>
    <t>ctrl38</t>
  </si>
  <si>
    <t>ctrl39</t>
  </si>
  <si>
    <t>ctrl40</t>
  </si>
  <si>
    <t>ctrl41</t>
  </si>
  <si>
    <t>ctrl42</t>
  </si>
  <si>
    <t>ctrl43</t>
  </si>
  <si>
    <t>ctrl44</t>
  </si>
  <si>
    <t>ctrl45</t>
  </si>
  <si>
    <t>ctrl46</t>
  </si>
  <si>
    <t>ctrl47</t>
  </si>
  <si>
    <t>ctrl48</t>
  </si>
  <si>
    <t>ctrl49</t>
  </si>
  <si>
    <t>ctrl50</t>
  </si>
  <si>
    <t>ctrl51</t>
  </si>
  <si>
    <t>ctrl53</t>
  </si>
  <si>
    <t>ctrl55</t>
  </si>
  <si>
    <t>ctrl57</t>
  </si>
  <si>
    <t>co33</t>
  </si>
  <si>
    <t>co34</t>
  </si>
  <si>
    <t>co35</t>
  </si>
  <si>
    <t>co36</t>
  </si>
  <si>
    <t>co37</t>
  </si>
  <si>
    <t>co38</t>
  </si>
  <si>
    <t>co39</t>
  </si>
  <si>
    <t>co40</t>
  </si>
  <si>
    <t>co41</t>
  </si>
  <si>
    <t>co42</t>
  </si>
  <si>
    <t>co43</t>
  </si>
  <si>
    <t>co44</t>
  </si>
  <si>
    <t>co45</t>
  </si>
  <si>
    <t>co46</t>
  </si>
  <si>
    <t>co47</t>
  </si>
  <si>
    <t>co48</t>
  </si>
  <si>
    <t>co49</t>
  </si>
  <si>
    <t>co50</t>
  </si>
  <si>
    <t>co51</t>
  </si>
  <si>
    <t>co53</t>
  </si>
  <si>
    <t>co55</t>
  </si>
  <si>
    <t>co57</t>
  </si>
  <si>
    <t>co59</t>
  </si>
  <si>
    <t>co61</t>
  </si>
  <si>
    <t>co63</t>
  </si>
  <si>
    <t>co65</t>
  </si>
  <si>
    <t>co67</t>
  </si>
  <si>
    <t>exp6</t>
  </si>
  <si>
    <t>exp7</t>
  </si>
  <si>
    <t>exp8</t>
  </si>
  <si>
    <t>exp9</t>
  </si>
  <si>
    <t xml:space="preserve">Sample size unclear. </t>
  </si>
  <si>
    <t>Table S2,S3</t>
  </si>
  <si>
    <t>BCD</t>
  </si>
  <si>
    <t>BCD/PP</t>
  </si>
  <si>
    <t>ctrl52</t>
  </si>
  <si>
    <t>ctrl54</t>
  </si>
  <si>
    <t>ctrl56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</si>
</sst>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7"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s>
  <fills count="11">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C000"/>
        <bgColor indexed="64"/>
      </patternFill>
    </fill>
    <fill>
      <patternFill patternType="solid">
        <fgColor theme="2" tint="-0.249977111117893"/>
        <bgColor indexed="64"/>
      </patternFill>
    </fill>
    <fill>
      <patternFill patternType="solid">
        <fgColor rgb="FFFF0000"/>
        <bgColor indexed="64"/>
      </patternFill>
    </fill>
    <fill>
      <patternFill patternType="solid">
        <fgColor theme="6" tint="0.39997558519241921"/>
        <bgColor indexed="64"/>
      </patternFill>
    </fill>
    <fill>
      <patternFill patternType="solid">
        <fgColor theme="7"/>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4" borderId="0" xfId="0" applyFill="1"/>
    <xf numFmtId="0" fontId="0" fillId="9" borderId="0" xfId="0" applyFill="1"/>
    <xf numFmtId="0" fontId="0" fillId="10"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045"/>
  <sheetViews>
    <sheetView tabSelected="1" topLeftCell="AA2" zoomScale="85" zoomScaleNormal="85" workbookViewId="0">
      <selection activeCell="AO15" sqref="AO15"/>
    </sheetView>
  </sheetViews>
  <sheetFormatPr defaultColWidth="9.140625" defaultRowHeight="15" x14ac:dyDescent="0.25"/>
  <cols>
    <col min="2" max="2" width="19.5703125" customWidth="1"/>
    <col min="3" max="3" width="12.5703125" customWidth="1"/>
    <col min="4" max="4" width="31.5703125" customWidth="1"/>
    <col min="5" max="5" width="17.7109375" bestFit="1" customWidth="1"/>
    <col min="6" max="6" width="19.7109375" customWidth="1"/>
    <col min="7" max="7" width="17.140625" bestFit="1" customWidth="1"/>
    <col min="8" max="8" width="13.28515625" customWidth="1"/>
    <col min="9" max="9" width="9.28515625" bestFit="1" customWidth="1"/>
    <col min="10" max="10" width="10.5703125" bestFit="1" customWidth="1"/>
    <col min="12" max="12" width="17.5703125" customWidth="1"/>
    <col min="13" max="13" width="13.85546875" customWidth="1"/>
    <col min="14" max="14" width="14.140625" bestFit="1" customWidth="1"/>
    <col min="15" max="15" width="15" customWidth="1"/>
    <col min="16" max="16" width="17.85546875" customWidth="1"/>
    <col min="17" max="17" width="16.5703125" customWidth="1"/>
    <col min="18" max="18" width="25.85546875" bestFit="1" customWidth="1"/>
    <col min="19" max="19" width="15.85546875" bestFit="1" customWidth="1"/>
    <col min="20" max="20" width="18.85546875" bestFit="1" customWidth="1"/>
    <col min="21" max="21" width="14.5703125" bestFit="1" customWidth="1"/>
    <col min="22" max="22" width="13" customWidth="1"/>
    <col min="23" max="23" width="24" bestFit="1" customWidth="1"/>
    <col min="24" max="24" width="10.42578125" customWidth="1"/>
    <col min="25" max="25" width="13.42578125" customWidth="1"/>
    <col min="26" max="26" width="25" customWidth="1"/>
    <col min="27" max="27" width="22.85546875" bestFit="1" customWidth="1"/>
    <col min="28" max="28" width="22.140625" bestFit="1" customWidth="1"/>
    <col min="29" max="29" width="18.140625" bestFit="1" customWidth="1"/>
    <col min="30" max="30" width="23.5703125" customWidth="1"/>
    <col min="31" max="31" width="25.85546875" bestFit="1" customWidth="1"/>
    <col min="32" max="32" width="25.140625" bestFit="1" customWidth="1"/>
    <col min="33" max="33" width="21" bestFit="1" customWidth="1"/>
    <col min="34" max="34" width="21" customWidth="1"/>
    <col min="35" max="35" width="26" customWidth="1"/>
    <col min="36" max="36" width="16.7109375" customWidth="1"/>
    <col min="37" max="37" width="19" customWidth="1"/>
    <col min="38" max="38" width="22.85546875" customWidth="1"/>
    <col min="39" max="39" width="16.7109375" customWidth="1"/>
    <col min="40" max="40" width="15" bestFit="1" customWidth="1"/>
    <col min="41" max="41" width="10.140625" bestFit="1" customWidth="1"/>
    <col min="42" max="42" width="19.42578125" bestFit="1" customWidth="1"/>
    <col min="43" max="43" width="19.28515625" bestFit="1" customWidth="1"/>
    <col min="44" max="44" width="106.5703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130</v>
      </c>
      <c r="AI1" s="10" t="s">
        <v>103</v>
      </c>
      <c r="AJ1" s="10" t="s">
        <v>17</v>
      </c>
      <c r="AK1" s="10" t="s">
        <v>123</v>
      </c>
      <c r="AL1" s="10" t="s">
        <v>26</v>
      </c>
      <c r="AM1" s="10" t="s">
        <v>1</v>
      </c>
      <c r="AN1" s="10" t="s">
        <v>2</v>
      </c>
      <c r="AO1" s="10" t="s">
        <v>3</v>
      </c>
      <c r="AP1" s="10" t="s">
        <v>15</v>
      </c>
      <c r="AQ1" s="10" t="s">
        <v>16</v>
      </c>
      <c r="AR1" s="10" t="s">
        <v>25</v>
      </c>
    </row>
    <row r="2" spans="1:44" x14ac:dyDescent="0.25">
      <c r="A2" t="s">
        <v>303</v>
      </c>
      <c r="B2" t="s">
        <v>148</v>
      </c>
      <c r="C2">
        <v>2014</v>
      </c>
      <c r="D2" t="s">
        <v>149</v>
      </c>
      <c r="E2" t="s">
        <v>134</v>
      </c>
      <c r="F2" t="s">
        <v>150</v>
      </c>
      <c r="G2" t="s">
        <v>4</v>
      </c>
      <c r="H2" t="s">
        <v>133</v>
      </c>
      <c r="I2" t="s">
        <v>132</v>
      </c>
      <c r="J2" t="s">
        <v>131</v>
      </c>
      <c r="K2" t="s">
        <v>151</v>
      </c>
      <c r="L2" t="s">
        <v>152</v>
      </c>
      <c r="M2" t="s">
        <v>66</v>
      </c>
      <c r="N2" t="s">
        <v>68</v>
      </c>
      <c r="O2" t="s">
        <v>87</v>
      </c>
      <c r="P2">
        <v>9</v>
      </c>
      <c r="Q2">
        <v>64</v>
      </c>
      <c r="R2">
        <v>2</v>
      </c>
      <c r="S2">
        <v>16</v>
      </c>
      <c r="T2">
        <v>25</v>
      </c>
      <c r="U2">
        <v>14</v>
      </c>
      <c r="V2" t="s">
        <v>70</v>
      </c>
      <c r="W2" t="s">
        <v>72</v>
      </c>
      <c r="X2" t="s">
        <v>127</v>
      </c>
      <c r="Y2" t="s">
        <v>106</v>
      </c>
      <c r="Z2" t="s">
        <v>153</v>
      </c>
      <c r="AA2">
        <v>4.96</v>
      </c>
      <c r="AB2">
        <f>5.58-4.96</f>
        <v>0.62000000000000011</v>
      </c>
      <c r="AC2">
        <v>5</v>
      </c>
      <c r="AD2">
        <v>98</v>
      </c>
      <c r="AE2">
        <v>2.39</v>
      </c>
      <c r="AF2">
        <f>2.92-2.39</f>
        <v>0.5299999999999998</v>
      </c>
      <c r="AG2">
        <v>5</v>
      </c>
      <c r="AH2">
        <v>71</v>
      </c>
      <c r="AI2" t="s">
        <v>210</v>
      </c>
      <c r="AJ2" t="s">
        <v>75</v>
      </c>
      <c r="AK2" s="16" t="s">
        <v>135</v>
      </c>
      <c r="AL2" t="s">
        <v>141</v>
      </c>
      <c r="AM2" t="s">
        <v>136</v>
      </c>
      <c r="AN2" t="s">
        <v>154</v>
      </c>
      <c r="AO2" t="s">
        <v>134</v>
      </c>
      <c r="AQ2" t="s">
        <v>219</v>
      </c>
      <c r="AR2" t="s">
        <v>220</v>
      </c>
    </row>
    <row r="3" spans="1:44" x14ac:dyDescent="0.25">
      <c r="A3" t="s">
        <v>303</v>
      </c>
      <c r="B3" t="s">
        <v>148</v>
      </c>
      <c r="C3">
        <v>2014</v>
      </c>
      <c r="D3" t="s">
        <v>149</v>
      </c>
      <c r="E3" t="s">
        <v>134</v>
      </c>
      <c r="F3" t="s">
        <v>150</v>
      </c>
      <c r="G3" t="s">
        <v>4</v>
      </c>
      <c r="H3" t="s">
        <v>133</v>
      </c>
      <c r="I3" t="s">
        <v>132</v>
      </c>
      <c r="J3" t="s">
        <v>131</v>
      </c>
      <c r="K3" t="s">
        <v>151</v>
      </c>
      <c r="L3" t="s">
        <v>152</v>
      </c>
      <c r="M3" t="s">
        <v>66</v>
      </c>
      <c r="N3" t="s">
        <v>68</v>
      </c>
      <c r="O3" t="s">
        <v>87</v>
      </c>
      <c r="P3">
        <v>9</v>
      </c>
      <c r="Q3">
        <v>64</v>
      </c>
      <c r="R3">
        <v>2</v>
      </c>
      <c r="S3">
        <v>16</v>
      </c>
      <c r="T3">
        <v>25</v>
      </c>
      <c r="U3">
        <v>16</v>
      </c>
      <c r="V3" t="s">
        <v>70</v>
      </c>
      <c r="W3" t="s">
        <v>72</v>
      </c>
      <c r="X3" t="s">
        <v>127</v>
      </c>
      <c r="Y3" t="s">
        <v>106</v>
      </c>
      <c r="Z3" t="s">
        <v>153</v>
      </c>
      <c r="AA3">
        <v>8.98</v>
      </c>
      <c r="AB3">
        <f>9.6-8.98</f>
        <v>0.61999999999999922</v>
      </c>
      <c r="AC3">
        <v>5</v>
      </c>
      <c r="AD3">
        <v>98</v>
      </c>
      <c r="AE3">
        <v>10.4</v>
      </c>
      <c r="AF3">
        <f>11.56-10.4</f>
        <v>1.1600000000000001</v>
      </c>
      <c r="AG3">
        <v>5</v>
      </c>
      <c r="AH3">
        <v>71</v>
      </c>
      <c r="AI3" t="s">
        <v>210</v>
      </c>
      <c r="AJ3" t="s">
        <v>75</v>
      </c>
      <c r="AK3" s="16" t="s">
        <v>135</v>
      </c>
      <c r="AL3" t="s">
        <v>142</v>
      </c>
      <c r="AM3" t="s">
        <v>137</v>
      </c>
      <c r="AN3" t="s">
        <v>154</v>
      </c>
      <c r="AO3" t="s">
        <v>134</v>
      </c>
      <c r="AQ3" t="s">
        <v>219</v>
      </c>
      <c r="AR3" t="s">
        <v>220</v>
      </c>
    </row>
    <row r="4" spans="1:44" x14ac:dyDescent="0.25">
      <c r="A4" t="s">
        <v>303</v>
      </c>
      <c r="B4" t="s">
        <v>148</v>
      </c>
      <c r="C4">
        <v>2014</v>
      </c>
      <c r="D4" t="s">
        <v>149</v>
      </c>
      <c r="E4" t="s">
        <v>134</v>
      </c>
      <c r="F4" t="s">
        <v>150</v>
      </c>
      <c r="G4" t="s">
        <v>4</v>
      </c>
      <c r="H4" t="s">
        <v>133</v>
      </c>
      <c r="I4" t="s">
        <v>132</v>
      </c>
      <c r="J4" t="s">
        <v>131</v>
      </c>
      <c r="K4" t="s">
        <v>151</v>
      </c>
      <c r="L4" t="s">
        <v>152</v>
      </c>
      <c r="M4" t="s">
        <v>66</v>
      </c>
      <c r="N4" t="s">
        <v>68</v>
      </c>
      <c r="O4" t="s">
        <v>87</v>
      </c>
      <c r="P4">
        <v>9</v>
      </c>
      <c r="Q4">
        <v>64</v>
      </c>
      <c r="R4">
        <v>2</v>
      </c>
      <c r="S4">
        <v>16</v>
      </c>
      <c r="T4">
        <v>25</v>
      </c>
      <c r="U4">
        <v>20.5</v>
      </c>
      <c r="V4" t="s">
        <v>70</v>
      </c>
      <c r="W4" t="s">
        <v>72</v>
      </c>
      <c r="X4" t="s">
        <v>127</v>
      </c>
      <c r="Y4" t="s">
        <v>106</v>
      </c>
      <c r="Z4" t="s">
        <v>153</v>
      </c>
      <c r="AA4">
        <v>20.71</v>
      </c>
      <c r="AB4">
        <f>20.71-10.91</f>
        <v>9.8000000000000007</v>
      </c>
      <c r="AC4">
        <v>5</v>
      </c>
      <c r="AD4">
        <v>98</v>
      </c>
      <c r="AE4">
        <v>18.13</v>
      </c>
      <c r="AF4">
        <f>18.13-16.53</f>
        <v>1.5999999999999979</v>
      </c>
      <c r="AG4">
        <v>5</v>
      </c>
      <c r="AH4">
        <v>71</v>
      </c>
      <c r="AI4" t="s">
        <v>210</v>
      </c>
      <c r="AJ4" t="s">
        <v>75</v>
      </c>
      <c r="AK4" s="16" t="s">
        <v>135</v>
      </c>
      <c r="AL4" t="s">
        <v>143</v>
      </c>
      <c r="AM4" t="s">
        <v>138</v>
      </c>
      <c r="AN4" t="s">
        <v>154</v>
      </c>
      <c r="AO4" t="s">
        <v>134</v>
      </c>
      <c r="AQ4" t="s">
        <v>219</v>
      </c>
      <c r="AR4" t="s">
        <v>220</v>
      </c>
    </row>
    <row r="5" spans="1:44" x14ac:dyDescent="0.25">
      <c r="A5" t="s">
        <v>303</v>
      </c>
      <c r="B5" t="s">
        <v>148</v>
      </c>
      <c r="C5">
        <v>2014</v>
      </c>
      <c r="D5" t="s">
        <v>149</v>
      </c>
      <c r="E5" t="s">
        <v>134</v>
      </c>
      <c r="F5" t="s">
        <v>150</v>
      </c>
      <c r="G5" t="s">
        <v>4</v>
      </c>
      <c r="H5" t="s">
        <v>133</v>
      </c>
      <c r="I5" t="s">
        <v>132</v>
      </c>
      <c r="J5" t="s">
        <v>131</v>
      </c>
      <c r="K5" t="s">
        <v>151</v>
      </c>
      <c r="L5" t="s">
        <v>152</v>
      </c>
      <c r="M5" t="s">
        <v>66</v>
      </c>
      <c r="N5" t="s">
        <v>68</v>
      </c>
      <c r="O5" t="s">
        <v>87</v>
      </c>
      <c r="P5">
        <v>9</v>
      </c>
      <c r="Q5">
        <v>64</v>
      </c>
      <c r="R5">
        <v>2</v>
      </c>
      <c r="S5">
        <v>16</v>
      </c>
      <c r="T5">
        <v>25</v>
      </c>
      <c r="U5">
        <v>25</v>
      </c>
      <c r="V5" t="s">
        <v>70</v>
      </c>
      <c r="W5" t="s">
        <v>72</v>
      </c>
      <c r="X5" t="s">
        <v>127</v>
      </c>
      <c r="Y5" t="s">
        <v>106</v>
      </c>
      <c r="Z5" t="s">
        <v>153</v>
      </c>
      <c r="AA5">
        <v>32.36</v>
      </c>
      <c r="AB5">
        <f>34.76-32.36</f>
        <v>2.3999999999999986</v>
      </c>
      <c r="AC5">
        <v>5</v>
      </c>
      <c r="AD5">
        <v>98</v>
      </c>
      <c r="AE5">
        <v>28.62</v>
      </c>
      <c r="AF5">
        <f>28.62-25.96</f>
        <v>2.66</v>
      </c>
      <c r="AG5">
        <v>5</v>
      </c>
      <c r="AH5">
        <v>71</v>
      </c>
      <c r="AI5" t="s">
        <v>210</v>
      </c>
      <c r="AJ5" t="s">
        <v>75</v>
      </c>
      <c r="AK5" s="16" t="s">
        <v>135</v>
      </c>
      <c r="AL5" t="s">
        <v>145</v>
      </c>
      <c r="AM5" t="s">
        <v>157</v>
      </c>
      <c r="AN5" t="s">
        <v>154</v>
      </c>
      <c r="AO5" t="s">
        <v>134</v>
      </c>
      <c r="AQ5" t="s">
        <v>219</v>
      </c>
      <c r="AR5" t="s">
        <v>220</v>
      </c>
    </row>
    <row r="6" spans="1:44" x14ac:dyDescent="0.25">
      <c r="A6" t="s">
        <v>303</v>
      </c>
      <c r="B6" t="s">
        <v>148</v>
      </c>
      <c r="C6">
        <v>2014</v>
      </c>
      <c r="D6" t="s">
        <v>149</v>
      </c>
      <c r="E6" t="s">
        <v>134</v>
      </c>
      <c r="F6" t="s">
        <v>150</v>
      </c>
      <c r="G6" t="s">
        <v>4</v>
      </c>
      <c r="H6" t="s">
        <v>133</v>
      </c>
      <c r="I6" t="s">
        <v>132</v>
      </c>
      <c r="J6" t="s">
        <v>131</v>
      </c>
      <c r="K6" t="s">
        <v>151</v>
      </c>
      <c r="L6" t="s">
        <v>152</v>
      </c>
      <c r="M6" t="s">
        <v>66</v>
      </c>
      <c r="N6" t="s">
        <v>68</v>
      </c>
      <c r="O6" t="s">
        <v>87</v>
      </c>
      <c r="P6">
        <v>9</v>
      </c>
      <c r="Q6">
        <v>64</v>
      </c>
      <c r="R6">
        <v>2</v>
      </c>
      <c r="S6">
        <v>16</v>
      </c>
      <c r="T6">
        <v>25</v>
      </c>
      <c r="U6">
        <v>28</v>
      </c>
      <c r="V6" t="s">
        <v>70</v>
      </c>
      <c r="W6" t="s">
        <v>72</v>
      </c>
      <c r="X6" t="s">
        <v>127</v>
      </c>
      <c r="Y6" t="s">
        <v>106</v>
      </c>
      <c r="Z6" t="s">
        <v>153</v>
      </c>
      <c r="AA6">
        <v>27.11</v>
      </c>
      <c r="AB6">
        <f>27.11-24.62</f>
        <v>2.4899999999999984</v>
      </c>
      <c r="AC6">
        <v>5</v>
      </c>
      <c r="AD6">
        <v>98</v>
      </c>
      <c r="AE6">
        <v>33.869999999999997</v>
      </c>
      <c r="AF6">
        <f>33.87-30.93</f>
        <v>2.9399999999999977</v>
      </c>
      <c r="AG6">
        <v>5</v>
      </c>
      <c r="AH6">
        <v>71</v>
      </c>
      <c r="AI6" t="s">
        <v>210</v>
      </c>
      <c r="AJ6" t="s">
        <v>75</v>
      </c>
      <c r="AK6" s="16" t="s">
        <v>135</v>
      </c>
      <c r="AL6" t="s">
        <v>146</v>
      </c>
      <c r="AM6" t="s">
        <v>158</v>
      </c>
      <c r="AN6" t="s">
        <v>154</v>
      </c>
      <c r="AO6" t="s">
        <v>134</v>
      </c>
      <c r="AQ6" t="s">
        <v>219</v>
      </c>
      <c r="AR6" t="s">
        <v>220</v>
      </c>
    </row>
    <row r="7" spans="1:44" x14ac:dyDescent="0.25">
      <c r="A7" t="s">
        <v>303</v>
      </c>
      <c r="B7" t="s">
        <v>148</v>
      </c>
      <c r="C7">
        <v>2014</v>
      </c>
      <c r="D7" t="s">
        <v>149</v>
      </c>
      <c r="E7" t="s">
        <v>134</v>
      </c>
      <c r="F7" t="s">
        <v>150</v>
      </c>
      <c r="G7" t="s">
        <v>4</v>
      </c>
      <c r="H7" t="s">
        <v>133</v>
      </c>
      <c r="I7" t="s">
        <v>132</v>
      </c>
      <c r="J7" t="s">
        <v>131</v>
      </c>
      <c r="K7" t="s">
        <v>151</v>
      </c>
      <c r="L7" t="s">
        <v>152</v>
      </c>
      <c r="M7" t="s">
        <v>66</v>
      </c>
      <c r="N7" t="s">
        <v>68</v>
      </c>
      <c r="O7" t="s">
        <v>87</v>
      </c>
      <c r="P7">
        <v>9</v>
      </c>
      <c r="Q7">
        <v>64</v>
      </c>
      <c r="R7">
        <v>2</v>
      </c>
      <c r="S7">
        <v>16</v>
      </c>
      <c r="T7">
        <v>25</v>
      </c>
      <c r="U7">
        <v>30</v>
      </c>
      <c r="V7" t="s">
        <v>70</v>
      </c>
      <c r="W7" t="s">
        <v>72</v>
      </c>
      <c r="X7" t="s">
        <v>127</v>
      </c>
      <c r="Y7" t="s">
        <v>106</v>
      </c>
      <c r="Z7" t="s">
        <v>153</v>
      </c>
      <c r="AA7">
        <v>27.56</v>
      </c>
      <c r="AB7">
        <f>27.56-24.98</f>
        <v>2.5799999999999983</v>
      </c>
      <c r="AC7">
        <v>5</v>
      </c>
      <c r="AD7">
        <v>98</v>
      </c>
      <c r="AE7">
        <v>26.93</v>
      </c>
      <c r="AF7">
        <f>26.93-24</f>
        <v>2.9299999999999997</v>
      </c>
      <c r="AG7">
        <v>5</v>
      </c>
      <c r="AH7">
        <v>71</v>
      </c>
      <c r="AI7" t="s">
        <v>210</v>
      </c>
      <c r="AJ7" t="s">
        <v>75</v>
      </c>
      <c r="AK7" s="16" t="s">
        <v>135</v>
      </c>
      <c r="AL7" t="s">
        <v>147</v>
      </c>
      <c r="AM7" t="s">
        <v>159</v>
      </c>
      <c r="AN7" t="s">
        <v>154</v>
      </c>
      <c r="AO7" t="s">
        <v>134</v>
      </c>
      <c r="AQ7" t="s">
        <v>219</v>
      </c>
      <c r="AR7" t="s">
        <v>220</v>
      </c>
    </row>
    <row r="8" spans="1:44" x14ac:dyDescent="0.25">
      <c r="A8" t="s">
        <v>303</v>
      </c>
      <c r="B8" t="s">
        <v>148</v>
      </c>
      <c r="C8">
        <v>2014</v>
      </c>
      <c r="D8" t="s">
        <v>149</v>
      </c>
      <c r="E8" t="s">
        <v>134</v>
      </c>
      <c r="F8" t="s">
        <v>150</v>
      </c>
      <c r="G8" t="s">
        <v>4</v>
      </c>
      <c r="H8" t="s">
        <v>133</v>
      </c>
      <c r="I8" t="s">
        <v>132</v>
      </c>
      <c r="J8" t="s">
        <v>131</v>
      </c>
      <c r="K8" t="s">
        <v>151</v>
      </c>
      <c r="L8" t="s">
        <v>152</v>
      </c>
      <c r="M8" t="s">
        <v>66</v>
      </c>
      <c r="N8" t="s">
        <v>68</v>
      </c>
      <c r="O8" t="s">
        <v>87</v>
      </c>
      <c r="P8">
        <v>9</v>
      </c>
      <c r="Q8">
        <v>64</v>
      </c>
      <c r="R8">
        <v>2</v>
      </c>
      <c r="S8">
        <v>16</v>
      </c>
      <c r="T8">
        <v>25</v>
      </c>
      <c r="U8">
        <v>32</v>
      </c>
      <c r="V8" t="s">
        <v>70</v>
      </c>
      <c r="W8" t="s">
        <v>72</v>
      </c>
      <c r="X8" t="s">
        <v>127</v>
      </c>
      <c r="Y8" t="s">
        <v>106</v>
      </c>
      <c r="Z8" t="s">
        <v>153</v>
      </c>
      <c r="AA8">
        <v>12.53</v>
      </c>
      <c r="AB8">
        <f>12.53-11.11</f>
        <v>1.42</v>
      </c>
      <c r="AC8">
        <v>5</v>
      </c>
      <c r="AD8">
        <v>98</v>
      </c>
      <c r="AE8">
        <v>14.04</v>
      </c>
      <c r="AF8">
        <f>14.04-12.89</f>
        <v>1.1499999999999986</v>
      </c>
      <c r="AG8">
        <v>5</v>
      </c>
      <c r="AH8">
        <v>71</v>
      </c>
      <c r="AI8" t="s">
        <v>210</v>
      </c>
      <c r="AJ8" t="s">
        <v>75</v>
      </c>
      <c r="AK8" s="16" t="s">
        <v>135</v>
      </c>
      <c r="AL8" t="s">
        <v>155</v>
      </c>
      <c r="AM8" t="s">
        <v>160</v>
      </c>
      <c r="AN8" t="s">
        <v>154</v>
      </c>
      <c r="AO8" t="s">
        <v>134</v>
      </c>
      <c r="AQ8" t="s">
        <v>219</v>
      </c>
      <c r="AR8" t="s">
        <v>220</v>
      </c>
    </row>
    <row r="9" spans="1:44" x14ac:dyDescent="0.25">
      <c r="A9" t="s">
        <v>303</v>
      </c>
      <c r="B9" t="s">
        <v>148</v>
      </c>
      <c r="C9">
        <v>2014</v>
      </c>
      <c r="D9" t="s">
        <v>149</v>
      </c>
      <c r="E9" t="s">
        <v>134</v>
      </c>
      <c r="F9" t="s">
        <v>150</v>
      </c>
      <c r="G9" t="s">
        <v>4</v>
      </c>
      <c r="H9" t="s">
        <v>133</v>
      </c>
      <c r="I9" t="s">
        <v>132</v>
      </c>
      <c r="J9" t="s">
        <v>131</v>
      </c>
      <c r="K9" t="s">
        <v>151</v>
      </c>
      <c r="L9" t="s">
        <v>152</v>
      </c>
      <c r="M9" t="s">
        <v>66</v>
      </c>
      <c r="N9" t="s">
        <v>68</v>
      </c>
      <c r="O9" t="s">
        <v>87</v>
      </c>
      <c r="P9">
        <v>9</v>
      </c>
      <c r="Q9">
        <v>64</v>
      </c>
      <c r="R9">
        <v>2</v>
      </c>
      <c r="S9">
        <v>16</v>
      </c>
      <c r="T9">
        <v>25</v>
      </c>
      <c r="U9">
        <v>36</v>
      </c>
      <c r="V9" t="s">
        <v>70</v>
      </c>
      <c r="W9" t="s">
        <v>72</v>
      </c>
      <c r="X9" t="s">
        <v>127</v>
      </c>
      <c r="Y9" t="s">
        <v>106</v>
      </c>
      <c r="Z9" t="s">
        <v>153</v>
      </c>
      <c r="AA9">
        <v>1.6</v>
      </c>
      <c r="AB9">
        <f>2.22-1.6</f>
        <v>0.62000000000000011</v>
      </c>
      <c r="AC9">
        <v>5</v>
      </c>
      <c r="AD9">
        <v>98</v>
      </c>
      <c r="AE9">
        <v>1.42</v>
      </c>
      <c r="AF9">
        <f>1.87-1.42</f>
        <v>0.45000000000000018</v>
      </c>
      <c r="AG9">
        <v>5</v>
      </c>
      <c r="AH9">
        <v>71</v>
      </c>
      <c r="AI9" t="s">
        <v>210</v>
      </c>
      <c r="AJ9" t="s">
        <v>75</v>
      </c>
      <c r="AK9" s="16" t="s">
        <v>135</v>
      </c>
      <c r="AL9" t="s">
        <v>156</v>
      </c>
      <c r="AM9" t="s">
        <v>161</v>
      </c>
      <c r="AN9" t="s">
        <v>154</v>
      </c>
      <c r="AO9" t="s">
        <v>134</v>
      </c>
      <c r="AQ9" t="s">
        <v>219</v>
      </c>
      <c r="AR9" t="s">
        <v>220</v>
      </c>
    </row>
    <row r="10" spans="1:44" x14ac:dyDescent="0.25">
      <c r="A10" t="s">
        <v>303</v>
      </c>
      <c r="B10" t="s">
        <v>148</v>
      </c>
      <c r="C10">
        <v>2014</v>
      </c>
      <c r="D10" t="s">
        <v>149</v>
      </c>
      <c r="E10" t="s">
        <v>134</v>
      </c>
      <c r="F10" t="s">
        <v>150</v>
      </c>
      <c r="G10" t="s">
        <v>4</v>
      </c>
      <c r="H10" t="s">
        <v>133</v>
      </c>
      <c r="I10" t="s">
        <v>132</v>
      </c>
      <c r="J10" t="s">
        <v>131</v>
      </c>
      <c r="K10" t="s">
        <v>151</v>
      </c>
      <c r="L10" t="s">
        <v>152</v>
      </c>
      <c r="M10" t="s">
        <v>66</v>
      </c>
      <c r="N10" t="s">
        <v>68</v>
      </c>
      <c r="O10" t="s">
        <v>87</v>
      </c>
      <c r="P10">
        <v>9</v>
      </c>
      <c r="Q10">
        <v>64</v>
      </c>
      <c r="R10">
        <v>2</v>
      </c>
      <c r="S10">
        <v>16</v>
      </c>
      <c r="T10">
        <v>25</v>
      </c>
      <c r="U10">
        <v>14</v>
      </c>
      <c r="V10" t="s">
        <v>70</v>
      </c>
      <c r="W10" t="s">
        <v>72</v>
      </c>
      <c r="X10" t="s">
        <v>127</v>
      </c>
      <c r="Y10" t="s">
        <v>106</v>
      </c>
      <c r="Z10" t="s">
        <v>153</v>
      </c>
      <c r="AA10">
        <v>0.87</v>
      </c>
      <c r="AC10">
        <v>5</v>
      </c>
      <c r="AD10">
        <v>98</v>
      </c>
      <c r="AE10">
        <v>0.34</v>
      </c>
      <c r="AG10">
        <v>5</v>
      </c>
      <c r="AH10">
        <v>71</v>
      </c>
      <c r="AI10" t="s">
        <v>210</v>
      </c>
      <c r="AJ10" t="s">
        <v>75</v>
      </c>
      <c r="AK10" s="17" t="s">
        <v>212</v>
      </c>
      <c r="AL10" t="s">
        <v>177</v>
      </c>
      <c r="AM10" t="s">
        <v>162</v>
      </c>
      <c r="AN10" t="s">
        <v>154</v>
      </c>
      <c r="AO10" t="s">
        <v>134</v>
      </c>
      <c r="AQ10" t="s">
        <v>219</v>
      </c>
      <c r="AR10" t="s">
        <v>221</v>
      </c>
    </row>
    <row r="11" spans="1:44" x14ac:dyDescent="0.25">
      <c r="A11" t="s">
        <v>303</v>
      </c>
      <c r="B11" t="s">
        <v>148</v>
      </c>
      <c r="C11">
        <v>2014</v>
      </c>
      <c r="D11" t="s">
        <v>149</v>
      </c>
      <c r="E11" t="s">
        <v>134</v>
      </c>
      <c r="F11" t="s">
        <v>150</v>
      </c>
      <c r="G11" t="s">
        <v>4</v>
      </c>
      <c r="H11" t="s">
        <v>133</v>
      </c>
      <c r="I11" t="s">
        <v>132</v>
      </c>
      <c r="J11" t="s">
        <v>131</v>
      </c>
      <c r="K11" t="s">
        <v>151</v>
      </c>
      <c r="L11" t="s">
        <v>152</v>
      </c>
      <c r="M11" t="s">
        <v>66</v>
      </c>
      <c r="N11" t="s">
        <v>68</v>
      </c>
      <c r="O11" t="s">
        <v>87</v>
      </c>
      <c r="P11">
        <v>9</v>
      </c>
      <c r="Q11">
        <v>64</v>
      </c>
      <c r="R11">
        <v>2</v>
      </c>
      <c r="S11">
        <v>16</v>
      </c>
      <c r="T11">
        <v>25</v>
      </c>
      <c r="U11">
        <v>16</v>
      </c>
      <c r="V11" t="s">
        <v>70</v>
      </c>
      <c r="W11" t="s">
        <v>72</v>
      </c>
      <c r="X11" t="s">
        <v>127</v>
      </c>
      <c r="Y11" t="s">
        <v>106</v>
      </c>
      <c r="Z11" t="s">
        <v>153</v>
      </c>
      <c r="AA11">
        <v>5.05</v>
      </c>
      <c r="AB11">
        <f>6.01-5.05</f>
        <v>0.96</v>
      </c>
      <c r="AC11">
        <v>5</v>
      </c>
      <c r="AD11">
        <v>98</v>
      </c>
      <c r="AE11">
        <v>2.79</v>
      </c>
      <c r="AF11">
        <f>2.79-2.18</f>
        <v>0.60999999999999988</v>
      </c>
      <c r="AG11">
        <v>5</v>
      </c>
      <c r="AH11">
        <v>71</v>
      </c>
      <c r="AI11" t="s">
        <v>210</v>
      </c>
      <c r="AJ11" t="s">
        <v>75</v>
      </c>
      <c r="AK11" s="17" t="s">
        <v>212</v>
      </c>
      <c r="AL11" t="s">
        <v>178</v>
      </c>
      <c r="AM11" t="s">
        <v>163</v>
      </c>
      <c r="AN11" t="s">
        <v>154</v>
      </c>
      <c r="AO11" t="s">
        <v>134</v>
      </c>
      <c r="AQ11" t="s">
        <v>219</v>
      </c>
      <c r="AR11" t="s">
        <v>221</v>
      </c>
    </row>
    <row r="12" spans="1:44" x14ac:dyDescent="0.25">
      <c r="A12" t="s">
        <v>303</v>
      </c>
      <c r="B12" t="s">
        <v>148</v>
      </c>
      <c r="C12">
        <v>2014</v>
      </c>
      <c r="D12" t="s">
        <v>149</v>
      </c>
      <c r="E12" t="s">
        <v>134</v>
      </c>
      <c r="F12" t="s">
        <v>150</v>
      </c>
      <c r="G12" t="s">
        <v>4</v>
      </c>
      <c r="H12" t="s">
        <v>133</v>
      </c>
      <c r="I12" t="s">
        <v>132</v>
      </c>
      <c r="J12" t="s">
        <v>131</v>
      </c>
      <c r="K12" t="s">
        <v>151</v>
      </c>
      <c r="L12" t="s">
        <v>152</v>
      </c>
      <c r="M12" t="s">
        <v>66</v>
      </c>
      <c r="N12" t="s">
        <v>68</v>
      </c>
      <c r="O12" t="s">
        <v>87</v>
      </c>
      <c r="P12">
        <v>9</v>
      </c>
      <c r="Q12">
        <v>64</v>
      </c>
      <c r="R12">
        <v>2</v>
      </c>
      <c r="S12">
        <v>16</v>
      </c>
      <c r="T12">
        <v>25</v>
      </c>
      <c r="U12">
        <v>20.5</v>
      </c>
      <c r="V12" t="s">
        <v>70</v>
      </c>
      <c r="W12" t="s">
        <v>72</v>
      </c>
      <c r="X12" t="s">
        <v>127</v>
      </c>
      <c r="Y12" t="s">
        <v>106</v>
      </c>
      <c r="Z12" t="s">
        <v>153</v>
      </c>
      <c r="AA12">
        <v>13.68</v>
      </c>
      <c r="AB12">
        <f>15.25-13.68</f>
        <v>1.5700000000000003</v>
      </c>
      <c r="AC12">
        <v>5</v>
      </c>
      <c r="AD12">
        <v>98</v>
      </c>
      <c r="AE12">
        <v>8.19</v>
      </c>
      <c r="AF12">
        <f>8.19-6.88</f>
        <v>1.3099999999999996</v>
      </c>
      <c r="AG12">
        <v>5</v>
      </c>
      <c r="AH12">
        <v>71</v>
      </c>
      <c r="AI12" t="s">
        <v>210</v>
      </c>
      <c r="AJ12" t="s">
        <v>75</v>
      </c>
      <c r="AK12" s="17" t="s">
        <v>212</v>
      </c>
      <c r="AL12" t="s">
        <v>191</v>
      </c>
      <c r="AM12" t="s">
        <v>164</v>
      </c>
      <c r="AN12" t="s">
        <v>154</v>
      </c>
      <c r="AO12" t="s">
        <v>134</v>
      </c>
      <c r="AQ12" t="s">
        <v>219</v>
      </c>
      <c r="AR12" t="s">
        <v>221</v>
      </c>
    </row>
    <row r="13" spans="1:44" x14ac:dyDescent="0.25">
      <c r="A13" t="s">
        <v>303</v>
      </c>
      <c r="B13" t="s">
        <v>148</v>
      </c>
      <c r="C13">
        <v>2014</v>
      </c>
      <c r="D13" t="s">
        <v>149</v>
      </c>
      <c r="E13" t="s">
        <v>134</v>
      </c>
      <c r="F13" t="s">
        <v>150</v>
      </c>
      <c r="G13" t="s">
        <v>4</v>
      </c>
      <c r="H13" t="s">
        <v>133</v>
      </c>
      <c r="I13" t="s">
        <v>132</v>
      </c>
      <c r="J13" t="s">
        <v>131</v>
      </c>
      <c r="K13" t="s">
        <v>151</v>
      </c>
      <c r="L13" t="s">
        <v>152</v>
      </c>
      <c r="M13" t="s">
        <v>66</v>
      </c>
      <c r="N13" t="s">
        <v>68</v>
      </c>
      <c r="O13" t="s">
        <v>87</v>
      </c>
      <c r="P13">
        <v>9</v>
      </c>
      <c r="Q13">
        <v>64</v>
      </c>
      <c r="R13">
        <v>2</v>
      </c>
      <c r="S13">
        <v>16</v>
      </c>
      <c r="T13">
        <v>25</v>
      </c>
      <c r="U13">
        <v>25</v>
      </c>
      <c r="V13" t="s">
        <v>70</v>
      </c>
      <c r="W13" t="s">
        <v>72</v>
      </c>
      <c r="X13" t="s">
        <v>127</v>
      </c>
      <c r="Y13" t="s">
        <v>106</v>
      </c>
      <c r="Z13" t="s">
        <v>153</v>
      </c>
      <c r="AA13">
        <v>27.1</v>
      </c>
      <c r="AB13">
        <f>29.63-27.1</f>
        <v>2.5299999999999976</v>
      </c>
      <c r="AC13">
        <v>5</v>
      </c>
      <c r="AD13">
        <v>98</v>
      </c>
      <c r="AE13">
        <v>26.93</v>
      </c>
      <c r="AF13">
        <f>26.93-24.49</f>
        <v>2.4400000000000013</v>
      </c>
      <c r="AG13">
        <v>5</v>
      </c>
      <c r="AH13">
        <v>71</v>
      </c>
      <c r="AI13" t="s">
        <v>210</v>
      </c>
      <c r="AJ13" t="s">
        <v>75</v>
      </c>
      <c r="AK13" s="17" t="s">
        <v>212</v>
      </c>
      <c r="AL13" t="s">
        <v>192</v>
      </c>
      <c r="AM13" t="s">
        <v>165</v>
      </c>
      <c r="AN13" t="s">
        <v>154</v>
      </c>
      <c r="AO13" t="s">
        <v>134</v>
      </c>
      <c r="AQ13" t="s">
        <v>219</v>
      </c>
      <c r="AR13" t="s">
        <v>221</v>
      </c>
    </row>
    <row r="14" spans="1:44" x14ac:dyDescent="0.25">
      <c r="A14" t="s">
        <v>303</v>
      </c>
      <c r="B14" t="s">
        <v>148</v>
      </c>
      <c r="C14">
        <v>2014</v>
      </c>
      <c r="D14" t="s">
        <v>149</v>
      </c>
      <c r="E14" t="s">
        <v>134</v>
      </c>
      <c r="F14" t="s">
        <v>150</v>
      </c>
      <c r="G14" t="s">
        <v>4</v>
      </c>
      <c r="H14" t="s">
        <v>133</v>
      </c>
      <c r="I14" t="s">
        <v>132</v>
      </c>
      <c r="J14" t="s">
        <v>131</v>
      </c>
      <c r="K14" t="s">
        <v>151</v>
      </c>
      <c r="L14" t="s">
        <v>152</v>
      </c>
      <c r="M14" t="s">
        <v>66</v>
      </c>
      <c r="N14" t="s">
        <v>68</v>
      </c>
      <c r="O14" t="s">
        <v>87</v>
      </c>
      <c r="P14">
        <v>9</v>
      </c>
      <c r="Q14">
        <v>64</v>
      </c>
      <c r="R14">
        <v>2</v>
      </c>
      <c r="S14">
        <v>16</v>
      </c>
      <c r="T14">
        <v>25</v>
      </c>
      <c r="U14">
        <v>28</v>
      </c>
      <c r="V14" t="s">
        <v>70</v>
      </c>
      <c r="W14" t="s">
        <v>72</v>
      </c>
      <c r="X14" t="s">
        <v>127</v>
      </c>
      <c r="Y14" t="s">
        <v>106</v>
      </c>
      <c r="Z14" t="s">
        <v>153</v>
      </c>
      <c r="AA14">
        <v>27.45</v>
      </c>
      <c r="AB14">
        <f>30.07-27.45</f>
        <v>2.620000000000001</v>
      </c>
      <c r="AC14">
        <v>5</v>
      </c>
      <c r="AD14">
        <v>98</v>
      </c>
      <c r="AE14">
        <v>24.75</v>
      </c>
      <c r="AF14">
        <f>24.75-21.7</f>
        <v>3.0500000000000007</v>
      </c>
      <c r="AG14">
        <v>5</v>
      </c>
      <c r="AH14">
        <v>71</v>
      </c>
      <c r="AI14" t="s">
        <v>210</v>
      </c>
      <c r="AJ14" t="s">
        <v>75</v>
      </c>
      <c r="AK14" s="17" t="s">
        <v>212</v>
      </c>
      <c r="AL14" t="s">
        <v>194</v>
      </c>
      <c r="AM14" t="s">
        <v>166</v>
      </c>
      <c r="AN14" t="s">
        <v>154</v>
      </c>
      <c r="AO14" t="s">
        <v>134</v>
      </c>
      <c r="AQ14" t="s">
        <v>219</v>
      </c>
      <c r="AR14" t="s">
        <v>221</v>
      </c>
    </row>
    <row r="15" spans="1:44" x14ac:dyDescent="0.25">
      <c r="A15" t="s">
        <v>303</v>
      </c>
      <c r="B15" t="s">
        <v>148</v>
      </c>
      <c r="C15">
        <v>2014</v>
      </c>
      <c r="D15" t="s">
        <v>149</v>
      </c>
      <c r="E15" t="s">
        <v>134</v>
      </c>
      <c r="F15" t="s">
        <v>150</v>
      </c>
      <c r="G15" t="s">
        <v>4</v>
      </c>
      <c r="H15" t="s">
        <v>133</v>
      </c>
      <c r="I15" t="s">
        <v>132</v>
      </c>
      <c r="J15" t="s">
        <v>131</v>
      </c>
      <c r="K15" t="s">
        <v>151</v>
      </c>
      <c r="L15" t="s">
        <v>152</v>
      </c>
      <c r="M15" t="s">
        <v>66</v>
      </c>
      <c r="N15" t="s">
        <v>68</v>
      </c>
      <c r="O15" t="s">
        <v>87</v>
      </c>
      <c r="P15">
        <v>9</v>
      </c>
      <c r="Q15">
        <v>64</v>
      </c>
      <c r="R15">
        <v>2</v>
      </c>
      <c r="S15">
        <v>16</v>
      </c>
      <c r="T15">
        <v>25</v>
      </c>
      <c r="U15">
        <v>30</v>
      </c>
      <c r="V15" t="s">
        <v>70</v>
      </c>
      <c r="W15" t="s">
        <v>72</v>
      </c>
      <c r="X15" t="s">
        <v>127</v>
      </c>
      <c r="Y15" t="s">
        <v>106</v>
      </c>
      <c r="Z15" t="s">
        <v>153</v>
      </c>
      <c r="AA15">
        <v>23.09</v>
      </c>
      <c r="AB15">
        <f>25.62-AA15</f>
        <v>2.5300000000000011</v>
      </c>
      <c r="AC15">
        <v>5</v>
      </c>
      <c r="AD15">
        <v>98</v>
      </c>
      <c r="AE15">
        <v>26.93</v>
      </c>
      <c r="AF15">
        <f>29.54-AE15</f>
        <v>2.6099999999999994</v>
      </c>
      <c r="AG15">
        <v>5</v>
      </c>
      <c r="AH15">
        <v>71</v>
      </c>
      <c r="AI15" t="s">
        <v>210</v>
      </c>
      <c r="AJ15" t="s">
        <v>75</v>
      </c>
      <c r="AK15" s="17" t="s">
        <v>212</v>
      </c>
      <c r="AL15" t="s">
        <v>195</v>
      </c>
      <c r="AM15" t="s">
        <v>167</v>
      </c>
      <c r="AN15" t="s">
        <v>154</v>
      </c>
      <c r="AO15" t="s">
        <v>134</v>
      </c>
      <c r="AQ15" t="s">
        <v>219</v>
      </c>
      <c r="AR15" t="s">
        <v>221</v>
      </c>
    </row>
    <row r="16" spans="1:44" x14ac:dyDescent="0.25">
      <c r="A16" t="s">
        <v>303</v>
      </c>
      <c r="B16" t="s">
        <v>148</v>
      </c>
      <c r="C16">
        <v>2014</v>
      </c>
      <c r="D16" t="s">
        <v>149</v>
      </c>
      <c r="E16" t="s">
        <v>134</v>
      </c>
      <c r="F16" t="s">
        <v>150</v>
      </c>
      <c r="G16" t="s">
        <v>4</v>
      </c>
      <c r="H16" t="s">
        <v>133</v>
      </c>
      <c r="I16" t="s">
        <v>132</v>
      </c>
      <c r="J16" t="s">
        <v>131</v>
      </c>
      <c r="K16" t="s">
        <v>151</v>
      </c>
      <c r="L16" t="s">
        <v>152</v>
      </c>
      <c r="M16" t="s">
        <v>66</v>
      </c>
      <c r="N16" t="s">
        <v>68</v>
      </c>
      <c r="O16" t="s">
        <v>87</v>
      </c>
      <c r="P16">
        <v>9</v>
      </c>
      <c r="Q16">
        <v>64</v>
      </c>
      <c r="R16">
        <v>2</v>
      </c>
      <c r="S16">
        <v>16</v>
      </c>
      <c r="T16">
        <v>25</v>
      </c>
      <c r="U16">
        <v>32</v>
      </c>
      <c r="V16" t="s">
        <v>70</v>
      </c>
      <c r="W16" t="s">
        <v>72</v>
      </c>
      <c r="X16" t="s">
        <v>127</v>
      </c>
      <c r="Y16" t="s">
        <v>106</v>
      </c>
      <c r="Z16" t="s">
        <v>153</v>
      </c>
      <c r="AA16">
        <v>14.38</v>
      </c>
      <c r="AB16">
        <f>AA16-12.64</f>
        <v>1.7400000000000002</v>
      </c>
      <c r="AC16">
        <v>5</v>
      </c>
      <c r="AD16">
        <v>98</v>
      </c>
      <c r="AE16">
        <v>17.86</v>
      </c>
      <c r="AF16">
        <f>19.69-AE16</f>
        <v>1.8300000000000018</v>
      </c>
      <c r="AG16">
        <v>5</v>
      </c>
      <c r="AH16">
        <v>71</v>
      </c>
      <c r="AI16" t="s">
        <v>210</v>
      </c>
      <c r="AJ16" t="s">
        <v>75</v>
      </c>
      <c r="AK16" s="17" t="s">
        <v>212</v>
      </c>
      <c r="AL16" t="s">
        <v>196</v>
      </c>
      <c r="AM16" t="s">
        <v>222</v>
      </c>
      <c r="AN16" t="s">
        <v>154</v>
      </c>
      <c r="AO16" t="s">
        <v>134</v>
      </c>
      <c r="AQ16" t="s">
        <v>219</v>
      </c>
      <c r="AR16" t="s">
        <v>221</v>
      </c>
    </row>
    <row r="17" spans="1:44" x14ac:dyDescent="0.25">
      <c r="A17" t="s">
        <v>303</v>
      </c>
      <c r="B17" t="s">
        <v>148</v>
      </c>
      <c r="C17">
        <v>2014</v>
      </c>
      <c r="D17" t="s">
        <v>149</v>
      </c>
      <c r="E17" t="s">
        <v>134</v>
      </c>
      <c r="F17" t="s">
        <v>150</v>
      </c>
      <c r="G17" t="s">
        <v>4</v>
      </c>
      <c r="H17" t="s">
        <v>133</v>
      </c>
      <c r="I17" t="s">
        <v>132</v>
      </c>
      <c r="J17" t="s">
        <v>131</v>
      </c>
      <c r="K17" t="s">
        <v>151</v>
      </c>
      <c r="L17" t="s">
        <v>152</v>
      </c>
      <c r="M17" t="s">
        <v>66</v>
      </c>
      <c r="N17" t="s">
        <v>68</v>
      </c>
      <c r="O17" t="s">
        <v>87</v>
      </c>
      <c r="P17">
        <v>9</v>
      </c>
      <c r="Q17">
        <v>64</v>
      </c>
      <c r="R17">
        <v>2</v>
      </c>
      <c r="S17">
        <v>16</v>
      </c>
      <c r="T17">
        <v>25</v>
      </c>
      <c r="U17">
        <v>36</v>
      </c>
      <c r="V17" t="s">
        <v>70</v>
      </c>
      <c r="W17" t="s">
        <v>72</v>
      </c>
      <c r="X17" t="s">
        <v>127</v>
      </c>
      <c r="Y17" t="s">
        <v>106</v>
      </c>
      <c r="Z17" t="s">
        <v>153</v>
      </c>
      <c r="AA17">
        <v>3.83</v>
      </c>
      <c r="AB17">
        <f>4.53-AA17</f>
        <v>0.70000000000000018</v>
      </c>
      <c r="AC17">
        <v>5</v>
      </c>
      <c r="AD17">
        <v>98</v>
      </c>
      <c r="AE17">
        <v>2.79</v>
      </c>
      <c r="AF17">
        <f>AE17-1.22</f>
        <v>1.57</v>
      </c>
      <c r="AG17">
        <v>5</v>
      </c>
      <c r="AH17">
        <v>71</v>
      </c>
      <c r="AI17" t="s">
        <v>210</v>
      </c>
      <c r="AJ17" t="s">
        <v>75</v>
      </c>
      <c r="AK17" s="17" t="s">
        <v>212</v>
      </c>
      <c r="AL17" t="s">
        <v>197</v>
      </c>
      <c r="AM17" t="s">
        <v>223</v>
      </c>
      <c r="AN17" t="s">
        <v>154</v>
      </c>
      <c r="AO17" t="s">
        <v>134</v>
      </c>
      <c r="AQ17" t="s">
        <v>219</v>
      </c>
      <c r="AR17" t="s">
        <v>221</v>
      </c>
    </row>
    <row r="18" spans="1:44" x14ac:dyDescent="0.25">
      <c r="A18" t="s">
        <v>303</v>
      </c>
      <c r="B18" t="s">
        <v>148</v>
      </c>
      <c r="C18">
        <v>2014</v>
      </c>
      <c r="D18" t="s">
        <v>149</v>
      </c>
      <c r="E18" t="s">
        <v>134</v>
      </c>
      <c r="F18" t="s">
        <v>150</v>
      </c>
      <c r="G18" t="s">
        <v>4</v>
      </c>
      <c r="H18" t="s">
        <v>133</v>
      </c>
      <c r="I18" t="s">
        <v>132</v>
      </c>
      <c r="J18" t="s">
        <v>131</v>
      </c>
      <c r="K18" t="s">
        <v>151</v>
      </c>
      <c r="L18" t="s">
        <v>152</v>
      </c>
      <c r="M18" t="s">
        <v>66</v>
      </c>
      <c r="N18" t="s">
        <v>68</v>
      </c>
      <c r="O18" t="s">
        <v>87</v>
      </c>
      <c r="P18">
        <v>9</v>
      </c>
      <c r="Q18">
        <v>64</v>
      </c>
      <c r="R18">
        <v>2</v>
      </c>
      <c r="S18">
        <v>16</v>
      </c>
      <c r="T18">
        <v>25</v>
      </c>
      <c r="U18">
        <v>16</v>
      </c>
      <c r="V18" t="s">
        <v>70</v>
      </c>
      <c r="W18" t="s">
        <v>72</v>
      </c>
      <c r="X18" t="s">
        <v>127</v>
      </c>
      <c r="Y18" t="s">
        <v>107</v>
      </c>
      <c r="Z18" t="s">
        <v>211</v>
      </c>
      <c r="AA18">
        <v>2106.67</v>
      </c>
      <c r="AB18">
        <v>16</v>
      </c>
      <c r="AC18">
        <v>5</v>
      </c>
      <c r="AD18">
        <v>68</v>
      </c>
      <c r="AE18">
        <v>2130.67</v>
      </c>
      <c r="AF18">
        <v>16</v>
      </c>
      <c r="AG18">
        <v>5</v>
      </c>
      <c r="AH18">
        <v>60</v>
      </c>
      <c r="AI18" t="s">
        <v>88</v>
      </c>
      <c r="AJ18" t="s">
        <v>75</v>
      </c>
      <c r="AK18" s="16" t="s">
        <v>135</v>
      </c>
      <c r="AL18" t="s">
        <v>198</v>
      </c>
      <c r="AM18" t="s">
        <v>224</v>
      </c>
      <c r="AN18" s="12" t="s">
        <v>168</v>
      </c>
      <c r="AO18" t="s">
        <v>134</v>
      </c>
      <c r="AQ18" t="s">
        <v>219</v>
      </c>
      <c r="AR18" t="s">
        <v>220</v>
      </c>
    </row>
    <row r="19" spans="1:44" x14ac:dyDescent="0.25">
      <c r="A19" t="s">
        <v>303</v>
      </c>
      <c r="B19" t="s">
        <v>148</v>
      </c>
      <c r="C19">
        <v>2014</v>
      </c>
      <c r="D19" t="s">
        <v>149</v>
      </c>
      <c r="E19" t="s">
        <v>134</v>
      </c>
      <c r="F19" t="s">
        <v>150</v>
      </c>
      <c r="G19" t="s">
        <v>4</v>
      </c>
      <c r="H19" t="s">
        <v>133</v>
      </c>
      <c r="I19" t="s">
        <v>132</v>
      </c>
      <c r="J19" t="s">
        <v>131</v>
      </c>
      <c r="K19" t="s">
        <v>151</v>
      </c>
      <c r="L19" t="s">
        <v>152</v>
      </c>
      <c r="M19" t="s">
        <v>66</v>
      </c>
      <c r="N19" t="s">
        <v>68</v>
      </c>
      <c r="O19" t="s">
        <v>87</v>
      </c>
      <c r="P19">
        <v>9</v>
      </c>
      <c r="Q19">
        <v>64</v>
      </c>
      <c r="R19">
        <v>2</v>
      </c>
      <c r="S19">
        <v>16</v>
      </c>
      <c r="T19">
        <v>25</v>
      </c>
      <c r="U19">
        <v>25</v>
      </c>
      <c r="V19" t="s">
        <v>70</v>
      </c>
      <c r="W19" t="s">
        <v>72</v>
      </c>
      <c r="X19" t="s">
        <v>127</v>
      </c>
      <c r="Y19" t="s">
        <v>107</v>
      </c>
      <c r="Z19" t="s">
        <v>211</v>
      </c>
      <c r="AA19">
        <v>1840</v>
      </c>
      <c r="AB19">
        <v>10.67</v>
      </c>
      <c r="AC19">
        <v>5</v>
      </c>
      <c r="AD19">
        <v>66</v>
      </c>
      <c r="AE19">
        <v>1837.33</v>
      </c>
      <c r="AF19">
        <v>13.33</v>
      </c>
      <c r="AG19">
        <v>5</v>
      </c>
      <c r="AH19">
        <v>63</v>
      </c>
      <c r="AI19" t="s">
        <v>88</v>
      </c>
      <c r="AJ19" t="s">
        <v>75</v>
      </c>
      <c r="AK19" s="17" t="s">
        <v>212</v>
      </c>
      <c r="AL19" t="s">
        <v>199</v>
      </c>
      <c r="AM19" t="s">
        <v>225</v>
      </c>
      <c r="AN19" s="12" t="s">
        <v>168</v>
      </c>
      <c r="AO19" t="s">
        <v>134</v>
      </c>
      <c r="AQ19" t="s">
        <v>219</v>
      </c>
      <c r="AR19" t="s">
        <v>221</v>
      </c>
    </row>
    <row r="20" spans="1:44" x14ac:dyDescent="0.25">
      <c r="A20" t="s">
        <v>303</v>
      </c>
      <c r="B20" t="s">
        <v>169</v>
      </c>
      <c r="C20">
        <v>1989</v>
      </c>
      <c r="D20" t="s">
        <v>170</v>
      </c>
      <c r="E20" t="s">
        <v>134</v>
      </c>
      <c r="F20" t="s">
        <v>171</v>
      </c>
      <c r="G20" t="s">
        <v>4</v>
      </c>
      <c r="H20" t="s">
        <v>133</v>
      </c>
      <c r="I20" t="s">
        <v>132</v>
      </c>
      <c r="J20" t="s">
        <v>131</v>
      </c>
      <c r="K20" t="s">
        <v>151</v>
      </c>
      <c r="L20" t="s">
        <v>152</v>
      </c>
      <c r="M20" t="s">
        <v>66</v>
      </c>
      <c r="N20" t="s">
        <v>68</v>
      </c>
      <c r="O20" t="s">
        <v>87</v>
      </c>
      <c r="Q20">
        <v>48</v>
      </c>
      <c r="R20">
        <v>1</v>
      </c>
      <c r="S20">
        <v>18</v>
      </c>
      <c r="T20">
        <v>28</v>
      </c>
      <c r="U20">
        <v>18</v>
      </c>
      <c r="V20" t="s">
        <v>71</v>
      </c>
      <c r="W20" t="s">
        <v>72</v>
      </c>
      <c r="X20" t="s">
        <v>126</v>
      </c>
      <c r="Y20" t="s">
        <v>108</v>
      </c>
      <c r="Z20" t="s">
        <v>172</v>
      </c>
      <c r="AA20">
        <v>376.6</v>
      </c>
      <c r="AB20">
        <v>31.7</v>
      </c>
      <c r="AC20">
        <v>3</v>
      </c>
      <c r="AD20">
        <v>30</v>
      </c>
      <c r="AE20">
        <v>476.6</v>
      </c>
      <c r="AF20">
        <v>31.6</v>
      </c>
      <c r="AG20">
        <v>3</v>
      </c>
      <c r="AH20">
        <v>30</v>
      </c>
      <c r="AI20" t="s">
        <v>173</v>
      </c>
      <c r="AJ20" t="s">
        <v>75</v>
      </c>
      <c r="AK20" s="16" t="s">
        <v>226</v>
      </c>
      <c r="AL20" t="s">
        <v>200</v>
      </c>
      <c r="AM20" t="s">
        <v>232</v>
      </c>
      <c r="AN20" s="12" t="s">
        <v>174</v>
      </c>
      <c r="AO20" s="13" t="s">
        <v>134</v>
      </c>
      <c r="AP20" t="s">
        <v>214</v>
      </c>
      <c r="AR20" t="s">
        <v>215</v>
      </c>
    </row>
    <row r="21" spans="1:44" x14ac:dyDescent="0.25">
      <c r="A21" t="s">
        <v>303</v>
      </c>
      <c r="B21" t="s">
        <v>169</v>
      </c>
      <c r="C21">
        <v>1989</v>
      </c>
      <c r="D21" t="s">
        <v>170</v>
      </c>
      <c r="E21" t="s">
        <v>134</v>
      </c>
      <c r="F21" t="s">
        <v>171</v>
      </c>
      <c r="G21" t="s">
        <v>4</v>
      </c>
      <c r="H21" t="s">
        <v>133</v>
      </c>
      <c r="I21" t="s">
        <v>132</v>
      </c>
      <c r="J21" t="s">
        <v>131</v>
      </c>
      <c r="K21" t="s">
        <v>151</v>
      </c>
      <c r="L21" t="s">
        <v>152</v>
      </c>
      <c r="M21" t="s">
        <v>66</v>
      </c>
      <c r="N21" t="s">
        <v>68</v>
      </c>
      <c r="O21" t="s">
        <v>87</v>
      </c>
      <c r="Q21">
        <v>48</v>
      </c>
      <c r="R21">
        <v>1</v>
      </c>
      <c r="S21">
        <v>18</v>
      </c>
      <c r="T21">
        <v>28</v>
      </c>
      <c r="U21">
        <v>18</v>
      </c>
      <c r="V21" t="s">
        <v>71</v>
      </c>
      <c r="W21" t="s">
        <v>72</v>
      </c>
      <c r="X21" t="s">
        <v>127</v>
      </c>
      <c r="Y21" t="s">
        <v>108</v>
      </c>
      <c r="Z21" t="s">
        <v>172</v>
      </c>
      <c r="AA21">
        <v>474.5</v>
      </c>
      <c r="AB21">
        <v>19.399999999999999</v>
      </c>
      <c r="AC21">
        <v>3</v>
      </c>
      <c r="AD21">
        <v>30</v>
      </c>
      <c r="AE21">
        <v>496.4</v>
      </c>
      <c r="AF21">
        <v>42.8</v>
      </c>
      <c r="AG21">
        <v>3</v>
      </c>
      <c r="AH21">
        <v>30</v>
      </c>
      <c r="AI21" t="s">
        <v>173</v>
      </c>
      <c r="AJ21" t="s">
        <v>75</v>
      </c>
      <c r="AK21" s="16" t="s">
        <v>226</v>
      </c>
      <c r="AL21" t="s">
        <v>201</v>
      </c>
      <c r="AM21" t="s">
        <v>233</v>
      </c>
      <c r="AN21" s="12" t="s">
        <v>174</v>
      </c>
      <c r="AO21" s="13" t="s">
        <v>134</v>
      </c>
      <c r="AP21" t="s">
        <v>214</v>
      </c>
      <c r="AR21" t="s">
        <v>215</v>
      </c>
    </row>
    <row r="22" spans="1:44" x14ac:dyDescent="0.25">
      <c r="A22" t="s">
        <v>303</v>
      </c>
      <c r="B22" t="s">
        <v>169</v>
      </c>
      <c r="C22">
        <v>1989</v>
      </c>
      <c r="D22" t="s">
        <v>170</v>
      </c>
      <c r="E22" t="s">
        <v>134</v>
      </c>
      <c r="F22" t="s">
        <v>171</v>
      </c>
      <c r="G22" t="s">
        <v>4</v>
      </c>
      <c r="H22" t="s">
        <v>133</v>
      </c>
      <c r="I22" t="s">
        <v>132</v>
      </c>
      <c r="J22" t="s">
        <v>131</v>
      </c>
      <c r="K22" t="s">
        <v>151</v>
      </c>
      <c r="L22" t="s">
        <v>152</v>
      </c>
      <c r="M22" t="s">
        <v>66</v>
      </c>
      <c r="N22" t="s">
        <v>68</v>
      </c>
      <c r="O22" t="s">
        <v>87</v>
      </c>
      <c r="Q22">
        <v>48</v>
      </c>
      <c r="R22">
        <v>1</v>
      </c>
      <c r="S22">
        <v>18</v>
      </c>
      <c r="T22">
        <v>28</v>
      </c>
      <c r="U22">
        <v>28</v>
      </c>
      <c r="V22" t="s">
        <v>70</v>
      </c>
      <c r="W22" t="s">
        <v>72</v>
      </c>
      <c r="X22" t="s">
        <v>126</v>
      </c>
      <c r="Y22" t="s">
        <v>108</v>
      </c>
      <c r="Z22" t="s">
        <v>172</v>
      </c>
      <c r="AA22">
        <v>163.9</v>
      </c>
      <c r="AB22">
        <v>13.1</v>
      </c>
      <c r="AC22">
        <v>3</v>
      </c>
      <c r="AD22">
        <v>30</v>
      </c>
      <c r="AE22">
        <v>181.5</v>
      </c>
      <c r="AF22">
        <v>29.9</v>
      </c>
      <c r="AG22">
        <v>3</v>
      </c>
      <c r="AH22">
        <v>30</v>
      </c>
      <c r="AI22" t="s">
        <v>173</v>
      </c>
      <c r="AJ22" t="s">
        <v>75</v>
      </c>
      <c r="AK22" s="17" t="s">
        <v>246</v>
      </c>
      <c r="AL22" t="s">
        <v>202</v>
      </c>
      <c r="AM22" t="s">
        <v>234</v>
      </c>
      <c r="AN22" t="s">
        <v>174</v>
      </c>
      <c r="AO22" t="s">
        <v>134</v>
      </c>
      <c r="AP22" t="s">
        <v>214</v>
      </c>
      <c r="AR22" t="s">
        <v>215</v>
      </c>
    </row>
    <row r="23" spans="1:44" x14ac:dyDescent="0.25">
      <c r="A23" t="s">
        <v>304</v>
      </c>
      <c r="B23" t="s">
        <v>169</v>
      </c>
      <c r="C23">
        <v>1989</v>
      </c>
      <c r="D23" t="s">
        <v>170</v>
      </c>
      <c r="E23" t="s">
        <v>134</v>
      </c>
      <c r="F23" t="s">
        <v>171</v>
      </c>
      <c r="G23" t="s">
        <v>4</v>
      </c>
      <c r="H23" t="s">
        <v>133</v>
      </c>
      <c r="I23" t="s">
        <v>132</v>
      </c>
      <c r="J23" t="s">
        <v>131</v>
      </c>
      <c r="K23" t="s">
        <v>151</v>
      </c>
      <c r="L23" t="s">
        <v>152</v>
      </c>
      <c r="M23" t="s">
        <v>66</v>
      </c>
      <c r="N23" t="s">
        <v>68</v>
      </c>
      <c r="O23" t="s">
        <v>87</v>
      </c>
      <c r="Q23">
        <v>48</v>
      </c>
      <c r="R23">
        <v>1</v>
      </c>
      <c r="S23">
        <v>18</v>
      </c>
      <c r="T23">
        <v>28</v>
      </c>
      <c r="U23">
        <v>28</v>
      </c>
      <c r="V23" t="s">
        <v>70</v>
      </c>
      <c r="W23" t="s">
        <v>72</v>
      </c>
      <c r="X23" t="s">
        <v>127</v>
      </c>
      <c r="Y23" t="s">
        <v>108</v>
      </c>
      <c r="Z23" t="s">
        <v>172</v>
      </c>
      <c r="AA23">
        <v>172.1</v>
      </c>
      <c r="AB23">
        <v>16.8</v>
      </c>
      <c r="AC23">
        <v>3</v>
      </c>
      <c r="AD23">
        <v>30</v>
      </c>
      <c r="AE23">
        <v>191.1</v>
      </c>
      <c r="AF23">
        <v>19.399999999999999</v>
      </c>
      <c r="AG23">
        <v>3</v>
      </c>
      <c r="AH23">
        <v>30</v>
      </c>
      <c r="AI23" t="s">
        <v>173</v>
      </c>
      <c r="AJ23" t="s">
        <v>75</v>
      </c>
      <c r="AK23" s="17" t="s">
        <v>246</v>
      </c>
      <c r="AL23" t="s">
        <v>203</v>
      </c>
      <c r="AM23" t="s">
        <v>235</v>
      </c>
      <c r="AN23" t="s">
        <v>174</v>
      </c>
      <c r="AO23" t="s">
        <v>134</v>
      </c>
      <c r="AP23" t="s">
        <v>214</v>
      </c>
      <c r="AR23" t="s">
        <v>215</v>
      </c>
    </row>
    <row r="24" spans="1:44" x14ac:dyDescent="0.25">
      <c r="A24" t="s">
        <v>304</v>
      </c>
      <c r="B24" t="s">
        <v>169</v>
      </c>
      <c r="C24">
        <v>1989</v>
      </c>
      <c r="D24" t="s">
        <v>170</v>
      </c>
      <c r="E24" t="s">
        <v>134</v>
      </c>
      <c r="F24" t="s">
        <v>171</v>
      </c>
      <c r="G24" t="s">
        <v>4</v>
      </c>
      <c r="H24" t="s">
        <v>133</v>
      </c>
      <c r="I24" t="s">
        <v>132</v>
      </c>
      <c r="J24" t="s">
        <v>131</v>
      </c>
      <c r="K24" t="s">
        <v>151</v>
      </c>
      <c r="L24" t="s">
        <v>152</v>
      </c>
      <c r="M24" t="s">
        <v>66</v>
      </c>
      <c r="N24" t="s">
        <v>68</v>
      </c>
      <c r="O24" t="s">
        <v>87</v>
      </c>
      <c r="Q24">
        <v>48</v>
      </c>
      <c r="R24">
        <v>1</v>
      </c>
      <c r="S24">
        <v>18</v>
      </c>
      <c r="T24">
        <v>23</v>
      </c>
      <c r="U24">
        <v>23</v>
      </c>
      <c r="V24" t="s">
        <v>70</v>
      </c>
      <c r="W24" t="s">
        <v>72</v>
      </c>
      <c r="X24" t="s">
        <v>128</v>
      </c>
      <c r="Y24" t="s">
        <v>108</v>
      </c>
      <c r="Z24" t="s">
        <v>209</v>
      </c>
      <c r="AA24">
        <v>68</v>
      </c>
      <c r="AB24">
        <v>6.6</v>
      </c>
      <c r="AC24">
        <v>1</v>
      </c>
      <c r="AD24">
        <v>25</v>
      </c>
      <c r="AE24">
        <v>84.7</v>
      </c>
      <c r="AF24">
        <v>3.6</v>
      </c>
      <c r="AG24">
        <v>1</v>
      </c>
      <c r="AH24">
        <v>25</v>
      </c>
      <c r="AI24" t="s">
        <v>175</v>
      </c>
      <c r="AJ24" t="s">
        <v>75</v>
      </c>
      <c r="AK24" s="20" t="s">
        <v>247</v>
      </c>
      <c r="AL24" s="16" t="s">
        <v>204</v>
      </c>
      <c r="AM24" t="s">
        <v>236</v>
      </c>
      <c r="AN24" s="12" t="s">
        <v>176</v>
      </c>
      <c r="AO24" s="13" t="s">
        <v>134</v>
      </c>
      <c r="AP24" t="s">
        <v>214</v>
      </c>
      <c r="AR24" t="s">
        <v>215</v>
      </c>
    </row>
    <row r="25" spans="1:44" x14ac:dyDescent="0.25">
      <c r="A25" t="s">
        <v>304</v>
      </c>
      <c r="B25" t="s">
        <v>169</v>
      </c>
      <c r="C25">
        <v>1989</v>
      </c>
      <c r="D25" t="s">
        <v>170</v>
      </c>
      <c r="E25" t="s">
        <v>134</v>
      </c>
      <c r="F25" t="s">
        <v>171</v>
      </c>
      <c r="G25" t="s">
        <v>4</v>
      </c>
      <c r="H25" t="s">
        <v>133</v>
      </c>
      <c r="I25" t="s">
        <v>132</v>
      </c>
      <c r="J25" t="s">
        <v>131</v>
      </c>
      <c r="K25" t="s">
        <v>151</v>
      </c>
      <c r="L25" t="s">
        <v>152</v>
      </c>
      <c r="M25" t="s">
        <v>66</v>
      </c>
      <c r="N25" t="s">
        <v>68</v>
      </c>
      <c r="O25" t="s">
        <v>87</v>
      </c>
      <c r="Q25">
        <v>48</v>
      </c>
      <c r="R25">
        <v>1</v>
      </c>
      <c r="S25">
        <v>18</v>
      </c>
      <c r="T25">
        <v>28</v>
      </c>
      <c r="U25">
        <v>18</v>
      </c>
      <c r="V25" t="s">
        <v>70</v>
      </c>
      <c r="W25" t="s">
        <v>72</v>
      </c>
      <c r="X25" t="s">
        <v>128</v>
      </c>
      <c r="Y25" t="s">
        <v>108</v>
      </c>
      <c r="Z25" t="s">
        <v>209</v>
      </c>
      <c r="AA25">
        <v>79.3</v>
      </c>
      <c r="AB25">
        <v>4.3</v>
      </c>
      <c r="AC25">
        <v>1</v>
      </c>
      <c r="AD25">
        <v>25</v>
      </c>
      <c r="AE25">
        <v>79.3</v>
      </c>
      <c r="AF25">
        <v>2.7</v>
      </c>
      <c r="AG25">
        <v>1</v>
      </c>
      <c r="AH25">
        <v>25</v>
      </c>
      <c r="AI25" t="s">
        <v>175</v>
      </c>
      <c r="AJ25" t="s">
        <v>75</v>
      </c>
      <c r="AK25" s="16" t="s">
        <v>226</v>
      </c>
      <c r="AL25" t="s">
        <v>205</v>
      </c>
      <c r="AM25" t="s">
        <v>237</v>
      </c>
      <c r="AN25" t="s">
        <v>176</v>
      </c>
      <c r="AO25" t="s">
        <v>134</v>
      </c>
      <c r="AP25" t="s">
        <v>214</v>
      </c>
      <c r="AR25" t="s">
        <v>215</v>
      </c>
    </row>
    <row r="26" spans="1:44" x14ac:dyDescent="0.25">
      <c r="A26" t="s">
        <v>304</v>
      </c>
      <c r="B26" t="s">
        <v>169</v>
      </c>
      <c r="C26">
        <v>1989</v>
      </c>
      <c r="D26" t="s">
        <v>170</v>
      </c>
      <c r="E26" t="s">
        <v>134</v>
      </c>
      <c r="F26" t="s">
        <v>171</v>
      </c>
      <c r="G26" t="s">
        <v>4</v>
      </c>
      <c r="H26" t="s">
        <v>133</v>
      </c>
      <c r="I26" t="s">
        <v>132</v>
      </c>
      <c r="J26" t="s">
        <v>131</v>
      </c>
      <c r="K26" t="s">
        <v>151</v>
      </c>
      <c r="L26" t="s">
        <v>152</v>
      </c>
      <c r="M26" t="s">
        <v>66</v>
      </c>
      <c r="N26" t="s">
        <v>68</v>
      </c>
      <c r="O26" t="s">
        <v>87</v>
      </c>
      <c r="Q26">
        <v>48</v>
      </c>
      <c r="R26">
        <v>1</v>
      </c>
      <c r="S26">
        <v>18</v>
      </c>
      <c r="T26">
        <v>28</v>
      </c>
      <c r="U26">
        <v>23</v>
      </c>
      <c r="V26" t="s">
        <v>70</v>
      </c>
      <c r="W26" t="s">
        <v>72</v>
      </c>
      <c r="X26" t="s">
        <v>128</v>
      </c>
      <c r="Y26" t="s">
        <v>108</v>
      </c>
      <c r="Z26" t="s">
        <v>209</v>
      </c>
      <c r="AA26">
        <v>68</v>
      </c>
      <c r="AB26">
        <v>6.6</v>
      </c>
      <c r="AC26">
        <v>1</v>
      </c>
      <c r="AD26">
        <v>25</v>
      </c>
      <c r="AE26">
        <v>87.3</v>
      </c>
      <c r="AF26">
        <v>3.2</v>
      </c>
      <c r="AG26">
        <v>1</v>
      </c>
      <c r="AH26">
        <v>25</v>
      </c>
      <c r="AI26" t="s">
        <v>175</v>
      </c>
      <c r="AJ26" t="s">
        <v>75</v>
      </c>
      <c r="AK26" s="20" t="s">
        <v>247</v>
      </c>
      <c r="AL26" s="16" t="s">
        <v>204</v>
      </c>
      <c r="AM26" t="s">
        <v>238</v>
      </c>
      <c r="AN26" t="s">
        <v>176</v>
      </c>
      <c r="AO26" t="s">
        <v>134</v>
      </c>
      <c r="AP26" t="s">
        <v>214</v>
      </c>
      <c r="AR26" t="s">
        <v>215</v>
      </c>
    </row>
    <row r="27" spans="1:44" x14ac:dyDescent="0.25">
      <c r="A27" t="s">
        <v>304</v>
      </c>
      <c r="B27" t="s">
        <v>169</v>
      </c>
      <c r="C27">
        <v>1989</v>
      </c>
      <c r="D27" t="s">
        <v>170</v>
      </c>
      <c r="E27" t="s">
        <v>134</v>
      </c>
      <c r="F27" t="s">
        <v>171</v>
      </c>
      <c r="G27" t="s">
        <v>4</v>
      </c>
      <c r="H27" t="s">
        <v>133</v>
      </c>
      <c r="I27" t="s">
        <v>132</v>
      </c>
      <c r="J27" t="s">
        <v>131</v>
      </c>
      <c r="K27" t="s">
        <v>151</v>
      </c>
      <c r="L27" t="s">
        <v>152</v>
      </c>
      <c r="M27" t="s">
        <v>66</v>
      </c>
      <c r="N27" t="s">
        <v>68</v>
      </c>
      <c r="O27" t="s">
        <v>87</v>
      </c>
      <c r="Q27">
        <v>48</v>
      </c>
      <c r="R27">
        <v>1</v>
      </c>
      <c r="S27">
        <v>18</v>
      </c>
      <c r="T27">
        <v>28</v>
      </c>
      <c r="U27">
        <v>23</v>
      </c>
      <c r="V27" t="s">
        <v>70</v>
      </c>
      <c r="W27" t="s">
        <v>72</v>
      </c>
      <c r="X27" t="s">
        <v>128</v>
      </c>
      <c r="Y27" t="s">
        <v>108</v>
      </c>
      <c r="Z27" t="s">
        <v>209</v>
      </c>
      <c r="AA27">
        <v>80</v>
      </c>
      <c r="AB27">
        <v>5.4</v>
      </c>
      <c r="AC27">
        <v>1</v>
      </c>
      <c r="AD27">
        <v>25</v>
      </c>
      <c r="AE27">
        <v>77.3</v>
      </c>
      <c r="AF27">
        <v>6.1</v>
      </c>
      <c r="AG27">
        <v>1</v>
      </c>
      <c r="AH27">
        <v>25</v>
      </c>
      <c r="AI27" t="s">
        <v>175</v>
      </c>
      <c r="AJ27" t="s">
        <v>75</v>
      </c>
      <c r="AK27" s="21" t="s">
        <v>297</v>
      </c>
      <c r="AL27" t="s">
        <v>206</v>
      </c>
      <c r="AM27" t="s">
        <v>239</v>
      </c>
      <c r="AN27" s="12" t="s">
        <v>176</v>
      </c>
      <c r="AO27" s="13" t="s">
        <v>134</v>
      </c>
      <c r="AP27" t="s">
        <v>214</v>
      </c>
      <c r="AR27" t="s">
        <v>216</v>
      </c>
    </row>
    <row r="28" spans="1:44" x14ac:dyDescent="0.25">
      <c r="A28" t="s">
        <v>304</v>
      </c>
      <c r="B28" t="s">
        <v>169</v>
      </c>
      <c r="C28">
        <v>1989</v>
      </c>
      <c r="D28" t="s">
        <v>170</v>
      </c>
      <c r="E28" t="s">
        <v>134</v>
      </c>
      <c r="F28" t="s">
        <v>171</v>
      </c>
      <c r="G28" t="s">
        <v>4</v>
      </c>
      <c r="H28" t="s">
        <v>133</v>
      </c>
      <c r="I28" t="s">
        <v>132</v>
      </c>
      <c r="J28" t="s">
        <v>131</v>
      </c>
      <c r="K28" t="s">
        <v>151</v>
      </c>
      <c r="L28" t="s">
        <v>152</v>
      </c>
      <c r="M28" t="s">
        <v>66</v>
      </c>
      <c r="N28" t="s">
        <v>68</v>
      </c>
      <c r="O28" t="s">
        <v>87</v>
      </c>
      <c r="Q28">
        <v>48</v>
      </c>
      <c r="R28">
        <v>1</v>
      </c>
      <c r="S28">
        <v>18</v>
      </c>
      <c r="T28">
        <v>28</v>
      </c>
      <c r="U28">
        <v>28</v>
      </c>
      <c r="V28" t="s">
        <v>70</v>
      </c>
      <c r="W28" t="s">
        <v>72</v>
      </c>
      <c r="X28" t="s">
        <v>128</v>
      </c>
      <c r="Y28" t="s">
        <v>108</v>
      </c>
      <c r="Z28" t="s">
        <v>209</v>
      </c>
      <c r="AA28">
        <v>83.3</v>
      </c>
      <c r="AB28">
        <v>2.4</v>
      </c>
      <c r="AC28">
        <v>1</v>
      </c>
      <c r="AD28">
        <v>25</v>
      </c>
      <c r="AE28">
        <v>80.7</v>
      </c>
      <c r="AF28">
        <v>4.0999999999999996</v>
      </c>
      <c r="AG28">
        <v>1</v>
      </c>
      <c r="AH28">
        <v>25</v>
      </c>
      <c r="AI28" t="s">
        <v>175</v>
      </c>
      <c r="AJ28" t="s">
        <v>75</v>
      </c>
      <c r="AK28" s="22" t="s">
        <v>246</v>
      </c>
      <c r="AL28" t="s">
        <v>207</v>
      </c>
      <c r="AM28" t="s">
        <v>240</v>
      </c>
      <c r="AN28" t="s">
        <v>176</v>
      </c>
      <c r="AO28" t="s">
        <v>134</v>
      </c>
      <c r="AP28" t="s">
        <v>214</v>
      </c>
      <c r="AR28" t="s">
        <v>215</v>
      </c>
    </row>
    <row r="29" spans="1:44" x14ac:dyDescent="0.25">
      <c r="A29" t="s">
        <v>303</v>
      </c>
      <c r="B29" t="s">
        <v>169</v>
      </c>
      <c r="C29">
        <v>1989</v>
      </c>
      <c r="D29" t="s">
        <v>170</v>
      </c>
      <c r="E29" t="s">
        <v>134</v>
      </c>
      <c r="F29" t="s">
        <v>171</v>
      </c>
      <c r="G29" t="s">
        <v>4</v>
      </c>
      <c r="H29" t="s">
        <v>133</v>
      </c>
      <c r="I29" t="s">
        <v>132</v>
      </c>
      <c r="J29" t="s">
        <v>131</v>
      </c>
      <c r="K29" t="s">
        <v>151</v>
      </c>
      <c r="L29" t="s">
        <v>152</v>
      </c>
      <c r="M29" t="s">
        <v>66</v>
      </c>
      <c r="N29" t="s">
        <v>68</v>
      </c>
      <c r="O29" t="s">
        <v>87</v>
      </c>
      <c r="Q29">
        <v>48</v>
      </c>
      <c r="R29">
        <v>1</v>
      </c>
      <c r="S29">
        <v>18</v>
      </c>
      <c r="T29">
        <v>23</v>
      </c>
      <c r="U29">
        <v>23</v>
      </c>
      <c r="V29" t="s">
        <v>70</v>
      </c>
      <c r="W29" t="s">
        <v>72</v>
      </c>
      <c r="X29" t="s">
        <v>127</v>
      </c>
      <c r="Y29" t="s">
        <v>106</v>
      </c>
      <c r="Z29" t="s">
        <v>213</v>
      </c>
      <c r="AA29">
        <v>79.099999999999994</v>
      </c>
      <c r="AB29">
        <v>3</v>
      </c>
      <c r="AC29">
        <v>1</v>
      </c>
      <c r="AD29">
        <v>20</v>
      </c>
      <c r="AE29">
        <v>84.3</v>
      </c>
      <c r="AF29">
        <v>2.2999999999999998</v>
      </c>
      <c r="AG29">
        <v>1</v>
      </c>
      <c r="AH29">
        <v>20</v>
      </c>
      <c r="AI29" t="s">
        <v>210</v>
      </c>
      <c r="AJ29" t="s">
        <v>75</v>
      </c>
      <c r="AK29" s="20" t="s">
        <v>247</v>
      </c>
      <c r="AL29" s="20" t="s">
        <v>208</v>
      </c>
      <c r="AM29" t="s">
        <v>241</v>
      </c>
      <c r="AN29" s="12" t="s">
        <v>176</v>
      </c>
      <c r="AO29" s="13" t="s">
        <v>134</v>
      </c>
      <c r="AP29" t="s">
        <v>214</v>
      </c>
      <c r="AR29" t="s">
        <v>215</v>
      </c>
    </row>
    <row r="30" spans="1:44" x14ac:dyDescent="0.25">
      <c r="A30" t="s">
        <v>303</v>
      </c>
      <c r="B30" t="s">
        <v>169</v>
      </c>
      <c r="C30">
        <v>1989</v>
      </c>
      <c r="D30" t="s">
        <v>170</v>
      </c>
      <c r="E30" t="s">
        <v>134</v>
      </c>
      <c r="F30" t="s">
        <v>171</v>
      </c>
      <c r="G30" t="s">
        <v>4</v>
      </c>
      <c r="H30" t="s">
        <v>133</v>
      </c>
      <c r="I30" t="s">
        <v>132</v>
      </c>
      <c r="J30" t="s">
        <v>131</v>
      </c>
      <c r="K30" t="s">
        <v>151</v>
      </c>
      <c r="L30" t="s">
        <v>152</v>
      </c>
      <c r="M30" t="s">
        <v>66</v>
      </c>
      <c r="N30" t="s">
        <v>68</v>
      </c>
      <c r="O30" t="s">
        <v>87</v>
      </c>
      <c r="Q30">
        <v>48</v>
      </c>
      <c r="R30">
        <v>1</v>
      </c>
      <c r="S30">
        <v>18</v>
      </c>
      <c r="T30">
        <v>28</v>
      </c>
      <c r="U30">
        <v>18</v>
      </c>
      <c r="V30" t="s">
        <v>70</v>
      </c>
      <c r="W30" t="s">
        <v>72</v>
      </c>
      <c r="X30" t="s">
        <v>127</v>
      </c>
      <c r="Y30" t="s">
        <v>106</v>
      </c>
      <c r="Z30" t="s">
        <v>213</v>
      </c>
      <c r="AA30">
        <v>36</v>
      </c>
      <c r="AB30">
        <v>1.5</v>
      </c>
      <c r="AC30">
        <v>1</v>
      </c>
      <c r="AD30">
        <v>20</v>
      </c>
      <c r="AE30">
        <v>32.4</v>
      </c>
      <c r="AF30">
        <v>1.6</v>
      </c>
      <c r="AG30">
        <v>1</v>
      </c>
      <c r="AH30">
        <v>20</v>
      </c>
      <c r="AI30" t="s">
        <v>210</v>
      </c>
      <c r="AJ30" t="s">
        <v>75</v>
      </c>
      <c r="AK30" s="16" t="s">
        <v>226</v>
      </c>
      <c r="AL30" t="s">
        <v>227</v>
      </c>
      <c r="AM30" t="s">
        <v>242</v>
      </c>
      <c r="AN30" t="s">
        <v>176</v>
      </c>
      <c r="AO30" t="s">
        <v>134</v>
      </c>
      <c r="AP30" t="s">
        <v>214</v>
      </c>
      <c r="AR30" t="s">
        <v>215</v>
      </c>
    </row>
    <row r="31" spans="1:44" x14ac:dyDescent="0.25">
      <c r="A31" t="s">
        <v>303</v>
      </c>
      <c r="B31" t="s">
        <v>169</v>
      </c>
      <c r="C31">
        <v>1989</v>
      </c>
      <c r="D31" t="s">
        <v>170</v>
      </c>
      <c r="E31" t="s">
        <v>134</v>
      </c>
      <c r="F31" t="s">
        <v>171</v>
      </c>
      <c r="G31" t="s">
        <v>4</v>
      </c>
      <c r="H31" t="s">
        <v>133</v>
      </c>
      <c r="I31" t="s">
        <v>132</v>
      </c>
      <c r="J31" t="s">
        <v>131</v>
      </c>
      <c r="K31" t="s">
        <v>151</v>
      </c>
      <c r="L31" t="s">
        <v>152</v>
      </c>
      <c r="M31" t="s">
        <v>66</v>
      </c>
      <c r="N31" t="s">
        <v>68</v>
      </c>
      <c r="O31" t="s">
        <v>87</v>
      </c>
      <c r="Q31">
        <v>48</v>
      </c>
      <c r="R31">
        <v>1</v>
      </c>
      <c r="S31">
        <v>18</v>
      </c>
      <c r="T31">
        <v>28</v>
      </c>
      <c r="U31">
        <v>23</v>
      </c>
      <c r="V31" t="s">
        <v>70</v>
      </c>
      <c r="W31" t="s">
        <v>72</v>
      </c>
      <c r="X31" t="s">
        <v>127</v>
      </c>
      <c r="Y31" t="s">
        <v>106</v>
      </c>
      <c r="Z31" t="s">
        <v>213</v>
      </c>
      <c r="AA31">
        <v>79.099999999999994</v>
      </c>
      <c r="AB31">
        <v>3</v>
      </c>
      <c r="AC31">
        <v>1</v>
      </c>
      <c r="AD31">
        <v>20</v>
      </c>
      <c r="AE31">
        <v>77.5</v>
      </c>
      <c r="AF31">
        <v>2.2000000000000002</v>
      </c>
      <c r="AG31">
        <v>1</v>
      </c>
      <c r="AH31">
        <v>20</v>
      </c>
      <c r="AI31" t="s">
        <v>210</v>
      </c>
      <c r="AJ31" t="s">
        <v>75</v>
      </c>
      <c r="AK31" s="20" t="s">
        <v>247</v>
      </c>
      <c r="AL31" s="20" t="s">
        <v>208</v>
      </c>
      <c r="AM31" t="s">
        <v>243</v>
      </c>
      <c r="AN31" t="s">
        <v>176</v>
      </c>
      <c r="AO31" t="s">
        <v>134</v>
      </c>
      <c r="AP31" t="s">
        <v>214</v>
      </c>
      <c r="AR31" t="s">
        <v>215</v>
      </c>
    </row>
    <row r="32" spans="1:44" x14ac:dyDescent="0.25">
      <c r="A32" t="s">
        <v>303</v>
      </c>
      <c r="B32" t="s">
        <v>169</v>
      </c>
      <c r="C32">
        <v>1989</v>
      </c>
      <c r="D32" t="s">
        <v>170</v>
      </c>
      <c r="E32" t="s">
        <v>134</v>
      </c>
      <c r="F32" t="s">
        <v>171</v>
      </c>
      <c r="G32" t="s">
        <v>4</v>
      </c>
      <c r="H32" t="s">
        <v>133</v>
      </c>
      <c r="I32" t="s">
        <v>132</v>
      </c>
      <c r="J32" t="s">
        <v>131</v>
      </c>
      <c r="K32" t="s">
        <v>151</v>
      </c>
      <c r="L32" t="s">
        <v>152</v>
      </c>
      <c r="M32" t="s">
        <v>66</v>
      </c>
      <c r="N32" t="s">
        <v>68</v>
      </c>
      <c r="O32" t="s">
        <v>87</v>
      </c>
      <c r="Q32">
        <v>48</v>
      </c>
      <c r="R32">
        <v>1</v>
      </c>
      <c r="S32">
        <v>18</v>
      </c>
      <c r="T32">
        <v>28</v>
      </c>
      <c r="U32">
        <v>23</v>
      </c>
      <c r="V32" t="s">
        <v>70</v>
      </c>
      <c r="W32" t="s">
        <v>72</v>
      </c>
      <c r="X32" t="s">
        <v>127</v>
      </c>
      <c r="Y32" t="s">
        <v>106</v>
      </c>
      <c r="Z32" t="s">
        <v>213</v>
      </c>
      <c r="AA32">
        <v>64.900000000000006</v>
      </c>
      <c r="AB32">
        <v>1.8</v>
      </c>
      <c r="AC32">
        <v>1</v>
      </c>
      <c r="AD32">
        <v>20</v>
      </c>
      <c r="AE32">
        <v>57.3</v>
      </c>
      <c r="AF32">
        <v>2.5</v>
      </c>
      <c r="AG32">
        <v>1</v>
      </c>
      <c r="AH32">
        <v>20</v>
      </c>
      <c r="AI32" t="s">
        <v>210</v>
      </c>
      <c r="AJ32" t="s">
        <v>75</v>
      </c>
      <c r="AK32" s="21" t="s">
        <v>297</v>
      </c>
      <c r="AL32" t="s">
        <v>228</v>
      </c>
      <c r="AM32" t="s">
        <v>244</v>
      </c>
      <c r="AN32" s="12" t="s">
        <v>176</v>
      </c>
      <c r="AO32" s="13" t="s">
        <v>134</v>
      </c>
      <c r="AP32" t="s">
        <v>214</v>
      </c>
      <c r="AR32" t="s">
        <v>216</v>
      </c>
    </row>
    <row r="33" spans="1:44" x14ac:dyDescent="0.25">
      <c r="A33" t="s">
        <v>303</v>
      </c>
      <c r="B33" t="s">
        <v>169</v>
      </c>
      <c r="C33">
        <v>1989</v>
      </c>
      <c r="D33" t="s">
        <v>170</v>
      </c>
      <c r="E33" t="s">
        <v>134</v>
      </c>
      <c r="F33" t="s">
        <v>171</v>
      </c>
      <c r="G33" t="s">
        <v>4</v>
      </c>
      <c r="H33" t="s">
        <v>133</v>
      </c>
      <c r="I33" t="s">
        <v>132</v>
      </c>
      <c r="J33" t="s">
        <v>131</v>
      </c>
      <c r="K33" t="s">
        <v>151</v>
      </c>
      <c r="L33" t="s">
        <v>152</v>
      </c>
      <c r="M33" t="s">
        <v>66</v>
      </c>
      <c r="N33" t="s">
        <v>68</v>
      </c>
      <c r="O33" t="s">
        <v>87</v>
      </c>
      <c r="Q33">
        <v>48</v>
      </c>
      <c r="R33">
        <v>1</v>
      </c>
      <c r="S33">
        <v>18</v>
      </c>
      <c r="T33">
        <v>28</v>
      </c>
      <c r="U33">
        <v>28</v>
      </c>
      <c r="V33" t="s">
        <v>70</v>
      </c>
      <c r="W33" t="s">
        <v>72</v>
      </c>
      <c r="X33" t="s">
        <v>127</v>
      </c>
      <c r="Y33" t="s">
        <v>106</v>
      </c>
      <c r="Z33" t="s">
        <v>213</v>
      </c>
      <c r="AA33">
        <v>88</v>
      </c>
      <c r="AB33">
        <v>2.7</v>
      </c>
      <c r="AC33">
        <v>1</v>
      </c>
      <c r="AD33">
        <v>20</v>
      </c>
      <c r="AE33">
        <v>78.599999999999994</v>
      </c>
      <c r="AF33">
        <v>3.9</v>
      </c>
      <c r="AG33">
        <v>1</v>
      </c>
      <c r="AH33">
        <v>20</v>
      </c>
      <c r="AI33" t="s">
        <v>210</v>
      </c>
      <c r="AJ33" t="s">
        <v>75</v>
      </c>
      <c r="AK33" s="22" t="s">
        <v>246</v>
      </c>
      <c r="AL33" t="s">
        <v>229</v>
      </c>
      <c r="AM33" t="s">
        <v>245</v>
      </c>
      <c r="AN33" t="s">
        <v>176</v>
      </c>
      <c r="AO33" t="s">
        <v>134</v>
      </c>
      <c r="AP33" t="s">
        <v>214</v>
      </c>
      <c r="AR33" t="s">
        <v>215</v>
      </c>
    </row>
    <row r="34" spans="1:44" x14ac:dyDescent="0.25">
      <c r="A34" t="s">
        <v>303</v>
      </c>
      <c r="B34" t="s">
        <v>179</v>
      </c>
      <c r="C34">
        <v>2017</v>
      </c>
      <c r="D34" t="s">
        <v>180</v>
      </c>
      <c r="E34" t="s">
        <v>134</v>
      </c>
      <c r="F34" t="s">
        <v>181</v>
      </c>
      <c r="G34" t="s">
        <v>4</v>
      </c>
      <c r="H34" t="s">
        <v>182</v>
      </c>
      <c r="I34" t="s">
        <v>183</v>
      </c>
      <c r="J34" t="s">
        <v>184</v>
      </c>
      <c r="K34" t="s">
        <v>185</v>
      </c>
      <c r="L34" t="s">
        <v>186</v>
      </c>
      <c r="M34" t="s">
        <v>65</v>
      </c>
      <c r="N34" t="s">
        <v>68</v>
      </c>
      <c r="O34" t="s">
        <v>87</v>
      </c>
      <c r="Q34">
        <v>2</v>
      </c>
      <c r="R34">
        <v>1</v>
      </c>
      <c r="S34">
        <v>27</v>
      </c>
      <c r="T34">
        <v>30</v>
      </c>
      <c r="U34">
        <v>27</v>
      </c>
      <c r="V34" t="s">
        <v>70</v>
      </c>
      <c r="W34" t="s">
        <v>72</v>
      </c>
      <c r="X34" t="s">
        <v>127</v>
      </c>
      <c r="Y34" t="s">
        <v>106</v>
      </c>
      <c r="Z34" t="s">
        <v>187</v>
      </c>
      <c r="AA34">
        <v>635.25</v>
      </c>
      <c r="AB34">
        <v>8.3800000000000008</v>
      </c>
      <c r="AC34">
        <v>1</v>
      </c>
      <c r="AD34">
        <v>12</v>
      </c>
      <c r="AE34">
        <v>712.33</v>
      </c>
      <c r="AF34">
        <v>24.53</v>
      </c>
      <c r="AG34">
        <v>1</v>
      </c>
      <c r="AH34">
        <v>12</v>
      </c>
      <c r="AI34" t="s">
        <v>210</v>
      </c>
      <c r="AJ34" t="s">
        <v>75</v>
      </c>
      <c r="AK34" s="18" t="s">
        <v>298</v>
      </c>
      <c r="AL34" t="s">
        <v>230</v>
      </c>
      <c r="AM34" t="s">
        <v>270</v>
      </c>
      <c r="AN34" t="s">
        <v>188</v>
      </c>
      <c r="AO34" t="s">
        <v>134</v>
      </c>
      <c r="AP34" t="s">
        <v>218</v>
      </c>
      <c r="AR34" t="s">
        <v>189</v>
      </c>
    </row>
    <row r="35" spans="1:44" x14ac:dyDescent="0.25">
      <c r="A35" t="s">
        <v>303</v>
      </c>
      <c r="B35" t="s">
        <v>179</v>
      </c>
      <c r="C35">
        <v>2017</v>
      </c>
      <c r="D35" t="s">
        <v>180</v>
      </c>
      <c r="E35" t="s">
        <v>134</v>
      </c>
      <c r="F35" t="s">
        <v>181</v>
      </c>
      <c r="G35" t="s">
        <v>4</v>
      </c>
      <c r="H35" t="s">
        <v>182</v>
      </c>
      <c r="I35" t="s">
        <v>183</v>
      </c>
      <c r="J35" t="s">
        <v>184</v>
      </c>
      <c r="K35" t="s">
        <v>185</v>
      </c>
      <c r="L35" t="s">
        <v>186</v>
      </c>
      <c r="M35" t="s">
        <v>65</v>
      </c>
      <c r="N35" t="s">
        <v>68</v>
      </c>
      <c r="O35" t="s">
        <v>87</v>
      </c>
      <c r="Q35">
        <v>2</v>
      </c>
      <c r="R35">
        <v>1</v>
      </c>
      <c r="S35">
        <v>27</v>
      </c>
      <c r="T35">
        <v>30</v>
      </c>
      <c r="U35">
        <v>30</v>
      </c>
      <c r="V35" t="s">
        <v>70</v>
      </c>
      <c r="W35" t="s">
        <v>72</v>
      </c>
      <c r="X35" t="s">
        <v>127</v>
      </c>
      <c r="Y35" t="s">
        <v>106</v>
      </c>
      <c r="Z35" t="s">
        <v>187</v>
      </c>
      <c r="AA35">
        <v>511.58</v>
      </c>
      <c r="AB35">
        <v>16.93</v>
      </c>
      <c r="AC35">
        <v>1</v>
      </c>
      <c r="AD35">
        <v>12</v>
      </c>
      <c r="AE35">
        <v>599.73</v>
      </c>
      <c r="AF35">
        <v>20.55</v>
      </c>
      <c r="AG35">
        <v>1</v>
      </c>
      <c r="AH35">
        <v>11</v>
      </c>
      <c r="AI35" t="s">
        <v>210</v>
      </c>
      <c r="AJ35" t="s">
        <v>75</v>
      </c>
      <c r="AK35" t="s">
        <v>299</v>
      </c>
      <c r="AL35" t="s">
        <v>231</v>
      </c>
      <c r="AM35" t="s">
        <v>271</v>
      </c>
      <c r="AN35" s="12" t="s">
        <v>188</v>
      </c>
      <c r="AO35" s="13" t="s">
        <v>134</v>
      </c>
      <c r="AP35" t="s">
        <v>218</v>
      </c>
      <c r="AR35" t="s">
        <v>189</v>
      </c>
    </row>
    <row r="36" spans="1:44" x14ac:dyDescent="0.25">
      <c r="A36" t="s">
        <v>303</v>
      </c>
      <c r="B36" t="s">
        <v>179</v>
      </c>
      <c r="C36">
        <v>2017</v>
      </c>
      <c r="D36" t="s">
        <v>180</v>
      </c>
      <c r="E36" t="s">
        <v>134</v>
      </c>
      <c r="F36" t="s">
        <v>181</v>
      </c>
      <c r="G36" t="s">
        <v>4</v>
      </c>
      <c r="H36" t="s">
        <v>182</v>
      </c>
      <c r="I36" t="s">
        <v>183</v>
      </c>
      <c r="J36" t="s">
        <v>184</v>
      </c>
      <c r="K36" t="s">
        <v>185</v>
      </c>
      <c r="L36" t="s">
        <v>186</v>
      </c>
      <c r="M36" t="s">
        <v>65</v>
      </c>
      <c r="N36" t="s">
        <v>68</v>
      </c>
      <c r="O36" t="s">
        <v>87</v>
      </c>
      <c r="Q36">
        <v>3</v>
      </c>
      <c r="R36">
        <v>1</v>
      </c>
      <c r="S36">
        <v>27</v>
      </c>
      <c r="T36">
        <v>30</v>
      </c>
      <c r="U36">
        <v>27</v>
      </c>
      <c r="V36" t="s">
        <v>70</v>
      </c>
      <c r="W36" t="s">
        <v>72</v>
      </c>
      <c r="X36" t="s">
        <v>127</v>
      </c>
      <c r="Y36" t="s">
        <v>106</v>
      </c>
      <c r="Z36" t="s">
        <v>187</v>
      </c>
      <c r="AA36">
        <v>535.75</v>
      </c>
      <c r="AB36">
        <v>20.399999999999999</v>
      </c>
      <c r="AC36">
        <v>1</v>
      </c>
      <c r="AD36">
        <v>12</v>
      </c>
      <c r="AE36">
        <v>585.64</v>
      </c>
      <c r="AF36">
        <v>27.95</v>
      </c>
      <c r="AG36">
        <v>1</v>
      </c>
      <c r="AH36">
        <v>11</v>
      </c>
      <c r="AI36" t="s">
        <v>210</v>
      </c>
      <c r="AJ36" t="s">
        <v>75</v>
      </c>
      <c r="AK36" s="18" t="s">
        <v>298</v>
      </c>
      <c r="AL36" t="s">
        <v>248</v>
      </c>
      <c r="AM36" t="s">
        <v>272</v>
      </c>
      <c r="AN36" t="s">
        <v>188</v>
      </c>
      <c r="AO36" t="s">
        <v>134</v>
      </c>
      <c r="AP36" t="s">
        <v>218</v>
      </c>
      <c r="AR36" t="s">
        <v>189</v>
      </c>
    </row>
    <row r="37" spans="1:44" x14ac:dyDescent="0.25">
      <c r="A37" t="s">
        <v>303</v>
      </c>
      <c r="B37" t="s">
        <v>179</v>
      </c>
      <c r="C37">
        <v>2017</v>
      </c>
      <c r="D37" t="s">
        <v>180</v>
      </c>
      <c r="E37" t="s">
        <v>134</v>
      </c>
      <c r="F37" t="s">
        <v>181</v>
      </c>
      <c r="G37" t="s">
        <v>4</v>
      </c>
      <c r="H37" t="s">
        <v>182</v>
      </c>
      <c r="I37" t="s">
        <v>183</v>
      </c>
      <c r="J37" t="s">
        <v>184</v>
      </c>
      <c r="K37" t="s">
        <v>185</v>
      </c>
      <c r="L37" t="s">
        <v>186</v>
      </c>
      <c r="M37" t="s">
        <v>65</v>
      </c>
      <c r="N37" t="s">
        <v>68</v>
      </c>
      <c r="O37" t="s">
        <v>87</v>
      </c>
      <c r="Q37">
        <v>3</v>
      </c>
      <c r="R37">
        <v>1</v>
      </c>
      <c r="S37">
        <v>27</v>
      </c>
      <c r="T37">
        <v>30</v>
      </c>
      <c r="U37">
        <v>30</v>
      </c>
      <c r="V37" t="s">
        <v>70</v>
      </c>
      <c r="W37" t="s">
        <v>72</v>
      </c>
      <c r="X37" t="s">
        <v>127</v>
      </c>
      <c r="Y37" t="s">
        <v>106</v>
      </c>
      <c r="Z37" t="s">
        <v>187</v>
      </c>
      <c r="AA37">
        <v>451.42</v>
      </c>
      <c r="AB37">
        <v>19.88</v>
      </c>
      <c r="AC37">
        <v>1</v>
      </c>
      <c r="AD37">
        <v>12</v>
      </c>
      <c r="AE37">
        <v>440.83</v>
      </c>
      <c r="AF37">
        <v>19.91</v>
      </c>
      <c r="AG37">
        <v>1</v>
      </c>
      <c r="AH37">
        <v>12</v>
      </c>
      <c r="AI37" t="s">
        <v>210</v>
      </c>
      <c r="AJ37" t="s">
        <v>75</v>
      </c>
      <c r="AK37" t="s">
        <v>299</v>
      </c>
      <c r="AL37" t="s">
        <v>249</v>
      </c>
      <c r="AM37" t="s">
        <v>273</v>
      </c>
      <c r="AN37" t="s">
        <v>188</v>
      </c>
      <c r="AO37" t="s">
        <v>134</v>
      </c>
      <c r="AP37" t="s">
        <v>218</v>
      </c>
      <c r="AR37" t="s">
        <v>189</v>
      </c>
    </row>
    <row r="38" spans="1:44" x14ac:dyDescent="0.25">
      <c r="A38" t="s">
        <v>303</v>
      </c>
      <c r="B38" t="s">
        <v>179</v>
      </c>
      <c r="C38">
        <v>2017</v>
      </c>
      <c r="D38" t="s">
        <v>180</v>
      </c>
      <c r="E38" t="s">
        <v>134</v>
      </c>
      <c r="F38" t="s">
        <v>181</v>
      </c>
      <c r="G38" t="s">
        <v>4</v>
      </c>
      <c r="H38" t="s">
        <v>182</v>
      </c>
      <c r="I38" t="s">
        <v>183</v>
      </c>
      <c r="J38" t="s">
        <v>184</v>
      </c>
      <c r="K38" t="s">
        <v>185</v>
      </c>
      <c r="L38" t="s">
        <v>186</v>
      </c>
      <c r="M38" t="s">
        <v>65</v>
      </c>
      <c r="N38" t="s">
        <v>68</v>
      </c>
      <c r="O38" t="s">
        <v>87</v>
      </c>
      <c r="Q38">
        <v>4</v>
      </c>
      <c r="R38">
        <v>1</v>
      </c>
      <c r="S38">
        <v>27</v>
      </c>
      <c r="T38">
        <v>30</v>
      </c>
      <c r="U38">
        <v>27</v>
      </c>
      <c r="V38" t="s">
        <v>70</v>
      </c>
      <c r="W38" t="s">
        <v>72</v>
      </c>
      <c r="X38" t="s">
        <v>127</v>
      </c>
      <c r="Y38" t="s">
        <v>106</v>
      </c>
      <c r="Z38" t="s">
        <v>187</v>
      </c>
      <c r="AA38">
        <v>750.76</v>
      </c>
      <c r="AB38">
        <v>15.68</v>
      </c>
      <c r="AC38">
        <v>1</v>
      </c>
      <c r="AD38">
        <v>12</v>
      </c>
      <c r="AE38">
        <v>609.39</v>
      </c>
      <c r="AF38">
        <v>24.03</v>
      </c>
      <c r="AG38">
        <v>1</v>
      </c>
      <c r="AH38">
        <v>12</v>
      </c>
      <c r="AI38" t="s">
        <v>210</v>
      </c>
      <c r="AJ38" t="s">
        <v>75</v>
      </c>
      <c r="AK38" s="18" t="s">
        <v>298</v>
      </c>
      <c r="AL38" t="s">
        <v>250</v>
      </c>
      <c r="AM38" t="s">
        <v>274</v>
      </c>
      <c r="AN38" t="s">
        <v>188</v>
      </c>
      <c r="AO38" t="s">
        <v>134</v>
      </c>
      <c r="AP38" t="s">
        <v>218</v>
      </c>
      <c r="AR38" t="s">
        <v>189</v>
      </c>
    </row>
    <row r="39" spans="1:44" x14ac:dyDescent="0.25">
      <c r="A39" t="s">
        <v>303</v>
      </c>
      <c r="B39" t="s">
        <v>179</v>
      </c>
      <c r="C39">
        <v>2017</v>
      </c>
      <c r="D39" t="s">
        <v>180</v>
      </c>
      <c r="E39" t="s">
        <v>134</v>
      </c>
      <c r="F39" t="s">
        <v>181</v>
      </c>
      <c r="G39" t="s">
        <v>4</v>
      </c>
      <c r="H39" t="s">
        <v>182</v>
      </c>
      <c r="I39" t="s">
        <v>183</v>
      </c>
      <c r="J39" t="s">
        <v>184</v>
      </c>
      <c r="K39" t="s">
        <v>185</v>
      </c>
      <c r="L39" t="s">
        <v>186</v>
      </c>
      <c r="M39" t="s">
        <v>65</v>
      </c>
      <c r="N39" t="s">
        <v>68</v>
      </c>
      <c r="O39" t="s">
        <v>87</v>
      </c>
      <c r="Q39">
        <v>4</v>
      </c>
      <c r="R39">
        <v>1</v>
      </c>
      <c r="S39">
        <v>27</v>
      </c>
      <c r="T39">
        <v>30</v>
      </c>
      <c r="U39">
        <v>30</v>
      </c>
      <c r="V39" t="s">
        <v>70</v>
      </c>
      <c r="W39" t="s">
        <v>72</v>
      </c>
      <c r="X39" t="s">
        <v>127</v>
      </c>
      <c r="Y39" t="s">
        <v>106</v>
      </c>
      <c r="Z39" t="s">
        <v>187</v>
      </c>
      <c r="AA39">
        <v>526.47</v>
      </c>
      <c r="AB39">
        <v>17.89</v>
      </c>
      <c r="AC39">
        <v>1</v>
      </c>
      <c r="AD39">
        <v>12</v>
      </c>
      <c r="AE39">
        <v>253.25</v>
      </c>
      <c r="AF39">
        <v>12.57</v>
      </c>
      <c r="AG39">
        <v>1</v>
      </c>
      <c r="AH39">
        <v>12</v>
      </c>
      <c r="AI39" t="s">
        <v>210</v>
      </c>
      <c r="AJ39" t="s">
        <v>75</v>
      </c>
      <c r="AK39" t="s">
        <v>299</v>
      </c>
      <c r="AL39" t="s">
        <v>251</v>
      </c>
      <c r="AM39" t="s">
        <v>275</v>
      </c>
      <c r="AN39" t="s">
        <v>188</v>
      </c>
      <c r="AO39" t="s">
        <v>134</v>
      </c>
      <c r="AP39" t="s">
        <v>218</v>
      </c>
      <c r="AR39" t="s">
        <v>189</v>
      </c>
    </row>
    <row r="40" spans="1:44" x14ac:dyDescent="0.25">
      <c r="A40" t="s">
        <v>303</v>
      </c>
      <c r="B40" t="s">
        <v>179</v>
      </c>
      <c r="C40">
        <v>2017</v>
      </c>
      <c r="D40" t="s">
        <v>180</v>
      </c>
      <c r="E40" t="s">
        <v>134</v>
      </c>
      <c r="F40" t="s">
        <v>181</v>
      </c>
      <c r="G40" t="s">
        <v>4</v>
      </c>
      <c r="H40" t="s">
        <v>182</v>
      </c>
      <c r="I40" t="s">
        <v>183</v>
      </c>
      <c r="J40" t="s">
        <v>184</v>
      </c>
      <c r="K40" t="s">
        <v>185</v>
      </c>
      <c r="L40" t="s">
        <v>186</v>
      </c>
      <c r="M40" t="s">
        <v>65</v>
      </c>
      <c r="N40" t="s">
        <v>68</v>
      </c>
      <c r="O40" t="s">
        <v>87</v>
      </c>
      <c r="Q40">
        <v>2</v>
      </c>
      <c r="R40">
        <v>1</v>
      </c>
      <c r="S40">
        <v>27</v>
      </c>
      <c r="T40">
        <v>30</v>
      </c>
      <c r="U40">
        <v>27</v>
      </c>
      <c r="V40" t="s">
        <v>70</v>
      </c>
      <c r="W40" t="s">
        <v>72</v>
      </c>
      <c r="X40" t="s">
        <v>128</v>
      </c>
      <c r="Y40" t="s">
        <v>107</v>
      </c>
      <c r="Z40" t="s">
        <v>190</v>
      </c>
      <c r="AA40">
        <v>17.64</v>
      </c>
      <c r="AB40">
        <v>7.0000000000000007E-2</v>
      </c>
      <c r="AC40">
        <v>1</v>
      </c>
      <c r="AD40">
        <v>12</v>
      </c>
      <c r="AE40">
        <v>18.77</v>
      </c>
      <c r="AF40">
        <v>0.08</v>
      </c>
      <c r="AG40">
        <v>1</v>
      </c>
      <c r="AH40">
        <v>12</v>
      </c>
      <c r="AI40" t="s">
        <v>210</v>
      </c>
      <c r="AJ40" t="s">
        <v>75</v>
      </c>
      <c r="AK40" t="s">
        <v>298</v>
      </c>
      <c r="AL40" t="s">
        <v>252</v>
      </c>
      <c r="AM40" t="s">
        <v>276</v>
      </c>
      <c r="AN40" t="s">
        <v>188</v>
      </c>
      <c r="AO40" t="s">
        <v>134</v>
      </c>
      <c r="AP40" t="s">
        <v>218</v>
      </c>
      <c r="AR40" t="s">
        <v>189</v>
      </c>
    </row>
    <row r="41" spans="1:44" x14ac:dyDescent="0.25">
      <c r="A41" t="s">
        <v>303</v>
      </c>
      <c r="B41" t="s">
        <v>179</v>
      </c>
      <c r="C41">
        <v>2017</v>
      </c>
      <c r="D41" t="s">
        <v>180</v>
      </c>
      <c r="E41" t="s">
        <v>134</v>
      </c>
      <c r="F41" t="s">
        <v>181</v>
      </c>
      <c r="G41" t="s">
        <v>4</v>
      </c>
      <c r="H41" t="s">
        <v>182</v>
      </c>
      <c r="I41" t="s">
        <v>183</v>
      </c>
      <c r="J41" t="s">
        <v>184</v>
      </c>
      <c r="K41" t="s">
        <v>185</v>
      </c>
      <c r="L41" t="s">
        <v>186</v>
      </c>
      <c r="M41" t="s">
        <v>65</v>
      </c>
      <c r="N41" t="s">
        <v>68</v>
      </c>
      <c r="O41" t="s">
        <v>87</v>
      </c>
      <c r="Q41">
        <v>2</v>
      </c>
      <c r="R41">
        <v>1</v>
      </c>
      <c r="S41">
        <v>27</v>
      </c>
      <c r="T41">
        <v>30</v>
      </c>
      <c r="U41">
        <v>30</v>
      </c>
      <c r="V41" t="s">
        <v>70</v>
      </c>
      <c r="W41" t="s">
        <v>72</v>
      </c>
      <c r="X41" t="s">
        <v>128</v>
      </c>
      <c r="Y41" t="s">
        <v>107</v>
      </c>
      <c r="Z41" t="s">
        <v>190</v>
      </c>
      <c r="AA41">
        <v>18.36</v>
      </c>
      <c r="AB41">
        <v>7.0000000000000007E-2</v>
      </c>
      <c r="AC41">
        <v>1</v>
      </c>
      <c r="AD41">
        <v>12</v>
      </c>
      <c r="AE41">
        <v>18.98</v>
      </c>
      <c r="AF41">
        <v>0.09</v>
      </c>
      <c r="AG41">
        <v>1</v>
      </c>
      <c r="AH41">
        <v>11</v>
      </c>
      <c r="AI41" t="s">
        <v>210</v>
      </c>
      <c r="AJ41" t="s">
        <v>75</v>
      </c>
      <c r="AK41" t="s">
        <v>299</v>
      </c>
      <c r="AL41" t="s">
        <v>253</v>
      </c>
      <c r="AM41" t="s">
        <v>277</v>
      </c>
      <c r="AN41" t="s">
        <v>188</v>
      </c>
      <c r="AO41" t="s">
        <v>134</v>
      </c>
      <c r="AP41" t="s">
        <v>218</v>
      </c>
      <c r="AR41" t="s">
        <v>189</v>
      </c>
    </row>
    <row r="42" spans="1:44" x14ac:dyDescent="0.25">
      <c r="A42" t="s">
        <v>303</v>
      </c>
      <c r="B42" t="s">
        <v>179</v>
      </c>
      <c r="C42">
        <v>2017</v>
      </c>
      <c r="D42" t="s">
        <v>180</v>
      </c>
      <c r="E42" t="s">
        <v>134</v>
      </c>
      <c r="F42" t="s">
        <v>181</v>
      </c>
      <c r="G42" t="s">
        <v>4</v>
      </c>
      <c r="H42" t="s">
        <v>182</v>
      </c>
      <c r="I42" t="s">
        <v>183</v>
      </c>
      <c r="J42" t="s">
        <v>184</v>
      </c>
      <c r="K42" t="s">
        <v>185</v>
      </c>
      <c r="L42" t="s">
        <v>186</v>
      </c>
      <c r="M42" t="s">
        <v>65</v>
      </c>
      <c r="N42" t="s">
        <v>68</v>
      </c>
      <c r="O42" t="s">
        <v>87</v>
      </c>
      <c r="Q42">
        <v>3</v>
      </c>
      <c r="R42">
        <v>1</v>
      </c>
      <c r="S42">
        <v>27</v>
      </c>
      <c r="T42">
        <v>30</v>
      </c>
      <c r="U42">
        <v>27</v>
      </c>
      <c r="V42" t="s">
        <v>70</v>
      </c>
      <c r="W42" t="s">
        <v>72</v>
      </c>
      <c r="X42" t="s">
        <v>128</v>
      </c>
      <c r="Y42" t="s">
        <v>107</v>
      </c>
      <c r="Z42" t="s">
        <v>190</v>
      </c>
      <c r="AA42">
        <v>18.82</v>
      </c>
      <c r="AB42">
        <v>0.08</v>
      </c>
      <c r="AC42">
        <v>1</v>
      </c>
      <c r="AD42">
        <v>12</v>
      </c>
      <c r="AE42">
        <v>19</v>
      </c>
      <c r="AF42">
        <v>0.11</v>
      </c>
      <c r="AG42">
        <v>1</v>
      </c>
      <c r="AH42">
        <v>11</v>
      </c>
      <c r="AI42" t="s">
        <v>210</v>
      </c>
      <c r="AJ42" t="s">
        <v>75</v>
      </c>
      <c r="AK42" t="s">
        <v>298</v>
      </c>
      <c r="AL42" t="s">
        <v>254</v>
      </c>
      <c r="AM42" t="s">
        <v>278</v>
      </c>
      <c r="AN42" t="s">
        <v>188</v>
      </c>
      <c r="AO42" t="s">
        <v>134</v>
      </c>
      <c r="AP42" t="s">
        <v>218</v>
      </c>
      <c r="AR42" t="s">
        <v>189</v>
      </c>
    </row>
    <row r="43" spans="1:44" x14ac:dyDescent="0.25">
      <c r="A43" t="s">
        <v>303</v>
      </c>
      <c r="B43" t="s">
        <v>179</v>
      </c>
      <c r="C43">
        <v>2017</v>
      </c>
      <c r="D43" t="s">
        <v>180</v>
      </c>
      <c r="E43" t="s">
        <v>134</v>
      </c>
      <c r="F43" t="s">
        <v>181</v>
      </c>
      <c r="G43" t="s">
        <v>4</v>
      </c>
      <c r="H43" t="s">
        <v>182</v>
      </c>
      <c r="I43" t="s">
        <v>183</v>
      </c>
      <c r="J43" t="s">
        <v>184</v>
      </c>
      <c r="K43" t="s">
        <v>185</v>
      </c>
      <c r="L43" t="s">
        <v>186</v>
      </c>
      <c r="M43" t="s">
        <v>65</v>
      </c>
      <c r="N43" t="s">
        <v>68</v>
      </c>
      <c r="O43" t="s">
        <v>87</v>
      </c>
      <c r="Q43">
        <v>3</v>
      </c>
      <c r="R43">
        <v>1</v>
      </c>
      <c r="S43">
        <v>27</v>
      </c>
      <c r="T43">
        <v>30</v>
      </c>
      <c r="U43">
        <v>30</v>
      </c>
      <c r="V43" t="s">
        <v>70</v>
      </c>
      <c r="W43" t="s">
        <v>72</v>
      </c>
      <c r="X43" t="s">
        <v>128</v>
      </c>
      <c r="Y43" t="s">
        <v>107</v>
      </c>
      <c r="Z43" t="s">
        <v>190</v>
      </c>
      <c r="AA43">
        <v>18.309999999999999</v>
      </c>
      <c r="AB43">
        <v>0.05</v>
      </c>
      <c r="AC43">
        <v>1</v>
      </c>
      <c r="AD43">
        <v>12</v>
      </c>
      <c r="AE43">
        <v>18.78</v>
      </c>
      <c r="AF43">
        <v>0.15</v>
      </c>
      <c r="AG43">
        <v>1</v>
      </c>
      <c r="AH43">
        <v>12</v>
      </c>
      <c r="AI43" t="s">
        <v>210</v>
      </c>
      <c r="AJ43" t="s">
        <v>75</v>
      </c>
      <c r="AK43" t="s">
        <v>299</v>
      </c>
      <c r="AL43" t="s">
        <v>255</v>
      </c>
      <c r="AM43" t="s">
        <v>279</v>
      </c>
      <c r="AN43" t="s">
        <v>188</v>
      </c>
      <c r="AO43" t="s">
        <v>134</v>
      </c>
      <c r="AP43" t="s">
        <v>218</v>
      </c>
      <c r="AR43" t="s">
        <v>189</v>
      </c>
    </row>
    <row r="44" spans="1:44" x14ac:dyDescent="0.25">
      <c r="A44" t="s">
        <v>303</v>
      </c>
      <c r="B44" t="s">
        <v>179</v>
      </c>
      <c r="C44">
        <v>2017</v>
      </c>
      <c r="D44" t="s">
        <v>180</v>
      </c>
      <c r="E44" t="s">
        <v>134</v>
      </c>
      <c r="F44" t="s">
        <v>181</v>
      </c>
      <c r="G44" t="s">
        <v>4</v>
      </c>
      <c r="H44" t="s">
        <v>182</v>
      </c>
      <c r="I44" t="s">
        <v>183</v>
      </c>
      <c r="J44" t="s">
        <v>184</v>
      </c>
      <c r="K44" t="s">
        <v>185</v>
      </c>
      <c r="L44" t="s">
        <v>186</v>
      </c>
      <c r="M44" t="s">
        <v>65</v>
      </c>
      <c r="N44" t="s">
        <v>68</v>
      </c>
      <c r="O44" t="s">
        <v>87</v>
      </c>
      <c r="Q44">
        <v>4</v>
      </c>
      <c r="R44">
        <v>1</v>
      </c>
      <c r="S44">
        <v>27</v>
      </c>
      <c r="T44">
        <v>30</v>
      </c>
      <c r="U44">
        <v>27</v>
      </c>
      <c r="V44" t="s">
        <v>70</v>
      </c>
      <c r="W44" t="s">
        <v>72</v>
      </c>
      <c r="X44" t="s">
        <v>128</v>
      </c>
      <c r="Y44" t="s">
        <v>107</v>
      </c>
      <c r="Z44" t="s">
        <v>190</v>
      </c>
      <c r="AA44">
        <v>18.41</v>
      </c>
      <c r="AB44">
        <v>0.08</v>
      </c>
      <c r="AC44">
        <v>1</v>
      </c>
      <c r="AD44">
        <v>12</v>
      </c>
      <c r="AE44">
        <v>17.43</v>
      </c>
      <c r="AF44">
        <v>0.2</v>
      </c>
      <c r="AG44">
        <v>1</v>
      </c>
      <c r="AH44">
        <v>12</v>
      </c>
      <c r="AI44" t="s">
        <v>210</v>
      </c>
      <c r="AJ44" t="s">
        <v>75</v>
      </c>
      <c r="AK44" t="s">
        <v>298</v>
      </c>
      <c r="AL44" t="s">
        <v>256</v>
      </c>
      <c r="AM44" t="s">
        <v>280</v>
      </c>
      <c r="AN44" t="s">
        <v>188</v>
      </c>
      <c r="AO44" t="s">
        <v>134</v>
      </c>
      <c r="AP44" t="s">
        <v>218</v>
      </c>
      <c r="AR44" t="s">
        <v>189</v>
      </c>
    </row>
    <row r="45" spans="1:44" x14ac:dyDescent="0.25">
      <c r="A45" t="s">
        <v>303</v>
      </c>
      <c r="B45" t="s">
        <v>179</v>
      </c>
      <c r="C45">
        <v>2017</v>
      </c>
      <c r="D45" t="s">
        <v>180</v>
      </c>
      <c r="E45" t="s">
        <v>134</v>
      </c>
      <c r="F45" t="s">
        <v>181</v>
      </c>
      <c r="G45" t="s">
        <v>4</v>
      </c>
      <c r="H45" t="s">
        <v>182</v>
      </c>
      <c r="I45" t="s">
        <v>183</v>
      </c>
      <c r="J45" t="s">
        <v>184</v>
      </c>
      <c r="K45" t="s">
        <v>185</v>
      </c>
      <c r="L45" t="s">
        <v>186</v>
      </c>
      <c r="M45" t="s">
        <v>65</v>
      </c>
      <c r="N45" t="s">
        <v>68</v>
      </c>
      <c r="O45" t="s">
        <v>87</v>
      </c>
      <c r="Q45">
        <v>4</v>
      </c>
      <c r="R45">
        <v>1</v>
      </c>
      <c r="S45">
        <v>27</v>
      </c>
      <c r="T45">
        <v>30</v>
      </c>
      <c r="U45">
        <v>30</v>
      </c>
      <c r="V45" t="s">
        <v>70</v>
      </c>
      <c r="W45" t="s">
        <v>72</v>
      </c>
      <c r="X45" t="s">
        <v>128</v>
      </c>
      <c r="Y45" t="s">
        <v>107</v>
      </c>
      <c r="Z45" t="s">
        <v>190</v>
      </c>
      <c r="AA45">
        <v>18.2</v>
      </c>
      <c r="AB45">
        <v>0.09</v>
      </c>
      <c r="AC45">
        <v>1</v>
      </c>
      <c r="AD45">
        <v>12</v>
      </c>
      <c r="AE45">
        <v>17.63</v>
      </c>
      <c r="AF45">
        <v>0.11</v>
      </c>
      <c r="AG45">
        <v>1</v>
      </c>
      <c r="AH45">
        <v>12</v>
      </c>
      <c r="AI45" t="s">
        <v>210</v>
      </c>
      <c r="AJ45" t="s">
        <v>75</v>
      </c>
      <c r="AK45" t="s">
        <v>299</v>
      </c>
      <c r="AL45" t="s">
        <v>257</v>
      </c>
      <c r="AM45" t="s">
        <v>281</v>
      </c>
      <c r="AN45" t="s">
        <v>188</v>
      </c>
      <c r="AO45" t="s">
        <v>134</v>
      </c>
      <c r="AP45" t="s">
        <v>218</v>
      </c>
      <c r="AR45" t="s">
        <v>189</v>
      </c>
    </row>
    <row r="46" spans="1:44" x14ac:dyDescent="0.25">
      <c r="A46" t="s">
        <v>303</v>
      </c>
      <c r="B46" t="s">
        <v>179</v>
      </c>
      <c r="C46">
        <v>2017</v>
      </c>
      <c r="D46" t="s">
        <v>180</v>
      </c>
      <c r="E46" t="s">
        <v>134</v>
      </c>
      <c r="F46" t="s">
        <v>181</v>
      </c>
      <c r="G46" t="s">
        <v>4</v>
      </c>
      <c r="H46" t="s">
        <v>182</v>
      </c>
      <c r="I46" t="s">
        <v>183</v>
      </c>
      <c r="J46" t="s">
        <v>184</v>
      </c>
      <c r="K46" t="s">
        <v>185</v>
      </c>
      <c r="L46" t="s">
        <v>186</v>
      </c>
      <c r="M46" t="s">
        <v>65</v>
      </c>
      <c r="N46" t="s">
        <v>68</v>
      </c>
      <c r="O46" t="s">
        <v>87</v>
      </c>
      <c r="Q46">
        <v>2</v>
      </c>
      <c r="R46">
        <v>1</v>
      </c>
      <c r="S46">
        <v>27</v>
      </c>
      <c r="T46">
        <v>30</v>
      </c>
      <c r="U46">
        <v>27</v>
      </c>
      <c r="V46" t="s">
        <v>70</v>
      </c>
      <c r="W46" t="s">
        <v>72</v>
      </c>
      <c r="X46" t="s">
        <v>128</v>
      </c>
      <c r="Y46" t="s">
        <v>108</v>
      </c>
      <c r="Z46" t="s">
        <v>193</v>
      </c>
      <c r="AA46">
        <v>66.209999999999994</v>
      </c>
      <c r="AB46">
        <v>1.1200000000000001</v>
      </c>
      <c r="AC46">
        <v>1</v>
      </c>
      <c r="AD46">
        <v>12</v>
      </c>
      <c r="AE46">
        <v>61.09</v>
      </c>
      <c r="AF46">
        <v>1.54</v>
      </c>
      <c r="AG46">
        <v>1</v>
      </c>
      <c r="AH46">
        <v>12</v>
      </c>
      <c r="AI46" t="s">
        <v>175</v>
      </c>
      <c r="AJ46" t="s">
        <v>75</v>
      </c>
      <c r="AK46" t="s">
        <v>298</v>
      </c>
      <c r="AL46" t="s">
        <v>258</v>
      </c>
      <c r="AM46" t="s">
        <v>282</v>
      </c>
      <c r="AN46" t="s">
        <v>188</v>
      </c>
      <c r="AO46" t="s">
        <v>134</v>
      </c>
      <c r="AP46" t="s">
        <v>218</v>
      </c>
      <c r="AR46" t="s">
        <v>189</v>
      </c>
    </row>
    <row r="47" spans="1:44" x14ac:dyDescent="0.25">
      <c r="A47" t="s">
        <v>303</v>
      </c>
      <c r="B47" t="s">
        <v>179</v>
      </c>
      <c r="C47">
        <v>2017</v>
      </c>
      <c r="D47" t="s">
        <v>180</v>
      </c>
      <c r="E47" t="s">
        <v>134</v>
      </c>
      <c r="F47" t="s">
        <v>181</v>
      </c>
      <c r="G47" t="s">
        <v>4</v>
      </c>
      <c r="H47" t="s">
        <v>182</v>
      </c>
      <c r="I47" t="s">
        <v>183</v>
      </c>
      <c r="J47" t="s">
        <v>184</v>
      </c>
      <c r="K47" t="s">
        <v>185</v>
      </c>
      <c r="L47" t="s">
        <v>186</v>
      </c>
      <c r="M47" t="s">
        <v>65</v>
      </c>
      <c r="N47" t="s">
        <v>68</v>
      </c>
      <c r="O47" t="s">
        <v>87</v>
      </c>
      <c r="Q47">
        <v>2</v>
      </c>
      <c r="R47">
        <v>1</v>
      </c>
      <c r="S47">
        <v>27</v>
      </c>
      <c r="T47">
        <v>30</v>
      </c>
      <c r="U47">
        <v>30</v>
      </c>
      <c r="V47" t="s">
        <v>70</v>
      </c>
      <c r="W47" t="s">
        <v>72</v>
      </c>
      <c r="X47" t="s">
        <v>128</v>
      </c>
      <c r="Y47" t="s">
        <v>108</v>
      </c>
      <c r="Z47" t="s">
        <v>193</v>
      </c>
      <c r="AA47">
        <v>63.99</v>
      </c>
      <c r="AB47">
        <v>0.79</v>
      </c>
      <c r="AC47">
        <v>1</v>
      </c>
      <c r="AD47">
        <v>12</v>
      </c>
      <c r="AE47">
        <v>66.55</v>
      </c>
      <c r="AF47">
        <v>1.64</v>
      </c>
      <c r="AG47">
        <v>1</v>
      </c>
      <c r="AH47">
        <v>11</v>
      </c>
      <c r="AI47" t="s">
        <v>175</v>
      </c>
      <c r="AJ47" t="s">
        <v>75</v>
      </c>
      <c r="AK47" t="s">
        <v>299</v>
      </c>
      <c r="AL47" t="s">
        <v>259</v>
      </c>
      <c r="AM47" t="s">
        <v>283</v>
      </c>
      <c r="AN47" t="s">
        <v>188</v>
      </c>
      <c r="AO47" t="s">
        <v>134</v>
      </c>
      <c r="AP47" t="s">
        <v>218</v>
      </c>
      <c r="AR47" t="s">
        <v>189</v>
      </c>
    </row>
    <row r="48" spans="1:44" x14ac:dyDescent="0.25">
      <c r="A48" t="s">
        <v>303</v>
      </c>
      <c r="B48" t="s">
        <v>179</v>
      </c>
      <c r="C48">
        <v>2017</v>
      </c>
      <c r="D48" t="s">
        <v>180</v>
      </c>
      <c r="E48" t="s">
        <v>134</v>
      </c>
      <c r="F48" t="s">
        <v>181</v>
      </c>
      <c r="G48" t="s">
        <v>4</v>
      </c>
      <c r="H48" t="s">
        <v>182</v>
      </c>
      <c r="I48" t="s">
        <v>183</v>
      </c>
      <c r="J48" t="s">
        <v>184</v>
      </c>
      <c r="K48" t="s">
        <v>185</v>
      </c>
      <c r="L48" t="s">
        <v>186</v>
      </c>
      <c r="M48" t="s">
        <v>65</v>
      </c>
      <c r="N48" t="s">
        <v>68</v>
      </c>
      <c r="O48" t="s">
        <v>87</v>
      </c>
      <c r="Q48">
        <v>3</v>
      </c>
      <c r="R48">
        <v>1</v>
      </c>
      <c r="S48">
        <v>27</v>
      </c>
      <c r="T48">
        <v>30</v>
      </c>
      <c r="U48">
        <v>27</v>
      </c>
      <c r="V48" t="s">
        <v>70</v>
      </c>
      <c r="W48" t="s">
        <v>72</v>
      </c>
      <c r="X48" t="s">
        <v>128</v>
      </c>
      <c r="Y48" t="s">
        <v>108</v>
      </c>
      <c r="Z48" t="s">
        <v>193</v>
      </c>
      <c r="AA48">
        <v>66.209999999999994</v>
      </c>
      <c r="AB48">
        <v>1.08</v>
      </c>
      <c r="AC48">
        <v>1</v>
      </c>
      <c r="AD48">
        <v>12</v>
      </c>
      <c r="AE48">
        <v>67</v>
      </c>
      <c r="AF48">
        <v>1.0900000000000001</v>
      </c>
      <c r="AG48">
        <v>1</v>
      </c>
      <c r="AH48">
        <v>11</v>
      </c>
      <c r="AI48" t="s">
        <v>175</v>
      </c>
      <c r="AJ48" t="s">
        <v>75</v>
      </c>
      <c r="AK48" t="s">
        <v>298</v>
      </c>
      <c r="AL48" t="s">
        <v>260</v>
      </c>
      <c r="AM48" t="s">
        <v>284</v>
      </c>
      <c r="AN48" t="s">
        <v>188</v>
      </c>
      <c r="AO48" t="s">
        <v>134</v>
      </c>
      <c r="AP48" t="s">
        <v>218</v>
      </c>
      <c r="AR48" t="s">
        <v>189</v>
      </c>
    </row>
    <row r="49" spans="1:44" x14ac:dyDescent="0.25">
      <c r="A49" t="s">
        <v>303</v>
      </c>
      <c r="B49" t="s">
        <v>179</v>
      </c>
      <c r="C49">
        <v>2017</v>
      </c>
      <c r="D49" t="s">
        <v>180</v>
      </c>
      <c r="E49" t="s">
        <v>134</v>
      </c>
      <c r="F49" t="s">
        <v>181</v>
      </c>
      <c r="G49" t="s">
        <v>4</v>
      </c>
      <c r="H49" t="s">
        <v>182</v>
      </c>
      <c r="I49" t="s">
        <v>183</v>
      </c>
      <c r="J49" t="s">
        <v>184</v>
      </c>
      <c r="K49" t="s">
        <v>185</v>
      </c>
      <c r="L49" t="s">
        <v>186</v>
      </c>
      <c r="M49" t="s">
        <v>65</v>
      </c>
      <c r="N49" t="s">
        <v>68</v>
      </c>
      <c r="O49" t="s">
        <v>87</v>
      </c>
      <c r="Q49">
        <v>3</v>
      </c>
      <c r="R49">
        <v>1</v>
      </c>
      <c r="S49">
        <v>27</v>
      </c>
      <c r="T49">
        <v>30</v>
      </c>
      <c r="U49">
        <v>30</v>
      </c>
      <c r="V49" t="s">
        <v>70</v>
      </c>
      <c r="W49" t="s">
        <v>72</v>
      </c>
      <c r="X49" t="s">
        <v>128</v>
      </c>
      <c r="Y49" t="s">
        <v>108</v>
      </c>
      <c r="Z49" t="s">
        <v>193</v>
      </c>
      <c r="AA49">
        <v>54.18</v>
      </c>
      <c r="AB49">
        <v>1.23</v>
      </c>
      <c r="AC49">
        <v>1</v>
      </c>
      <c r="AD49">
        <v>12</v>
      </c>
      <c r="AE49">
        <v>63.27</v>
      </c>
      <c r="AF49">
        <v>1.55</v>
      </c>
      <c r="AG49">
        <v>1</v>
      </c>
      <c r="AH49">
        <v>12</v>
      </c>
      <c r="AI49" t="s">
        <v>175</v>
      </c>
      <c r="AJ49" t="s">
        <v>75</v>
      </c>
      <c r="AK49" t="s">
        <v>299</v>
      </c>
      <c r="AL49" t="s">
        <v>261</v>
      </c>
      <c r="AM49" t="s">
        <v>285</v>
      </c>
      <c r="AN49" t="s">
        <v>188</v>
      </c>
      <c r="AO49" t="s">
        <v>134</v>
      </c>
      <c r="AP49" t="s">
        <v>218</v>
      </c>
      <c r="AR49" t="s">
        <v>189</v>
      </c>
    </row>
    <row r="50" spans="1:44" x14ac:dyDescent="0.25">
      <c r="A50" t="s">
        <v>303</v>
      </c>
      <c r="B50" t="s">
        <v>179</v>
      </c>
      <c r="C50">
        <v>2017</v>
      </c>
      <c r="D50" t="s">
        <v>180</v>
      </c>
      <c r="E50" t="s">
        <v>134</v>
      </c>
      <c r="F50" t="s">
        <v>181</v>
      </c>
      <c r="G50" t="s">
        <v>4</v>
      </c>
      <c r="H50" t="s">
        <v>182</v>
      </c>
      <c r="I50" t="s">
        <v>183</v>
      </c>
      <c r="J50" t="s">
        <v>184</v>
      </c>
      <c r="K50" t="s">
        <v>185</v>
      </c>
      <c r="L50" t="s">
        <v>186</v>
      </c>
      <c r="M50" t="s">
        <v>65</v>
      </c>
      <c r="N50" t="s">
        <v>68</v>
      </c>
      <c r="O50" t="s">
        <v>87</v>
      </c>
      <c r="Q50">
        <v>4</v>
      </c>
      <c r="R50">
        <v>1</v>
      </c>
      <c r="S50">
        <v>27</v>
      </c>
      <c r="T50">
        <v>30</v>
      </c>
      <c r="U50">
        <v>27</v>
      </c>
      <c r="V50" t="s">
        <v>70</v>
      </c>
      <c r="W50" t="s">
        <v>72</v>
      </c>
      <c r="X50" t="s">
        <v>128</v>
      </c>
      <c r="Y50" t="s">
        <v>108</v>
      </c>
      <c r="Z50" t="s">
        <v>193</v>
      </c>
      <c r="AA50">
        <v>80</v>
      </c>
      <c r="AB50">
        <v>0.97</v>
      </c>
      <c r="AC50">
        <v>1</v>
      </c>
      <c r="AD50">
        <v>12</v>
      </c>
      <c r="AE50">
        <v>68</v>
      </c>
      <c r="AF50">
        <v>1.21</v>
      </c>
      <c r="AG50">
        <v>1</v>
      </c>
      <c r="AH50">
        <v>12</v>
      </c>
      <c r="AI50" t="s">
        <v>175</v>
      </c>
      <c r="AJ50" t="s">
        <v>75</v>
      </c>
      <c r="AK50" t="s">
        <v>298</v>
      </c>
      <c r="AL50" t="s">
        <v>262</v>
      </c>
      <c r="AM50" t="s">
        <v>286</v>
      </c>
      <c r="AN50" t="s">
        <v>188</v>
      </c>
      <c r="AO50" t="s">
        <v>134</v>
      </c>
      <c r="AP50" t="s">
        <v>218</v>
      </c>
      <c r="AR50" t="s">
        <v>189</v>
      </c>
    </row>
    <row r="51" spans="1:44" x14ac:dyDescent="0.25">
      <c r="A51" t="s">
        <v>303</v>
      </c>
      <c r="B51" t="s">
        <v>179</v>
      </c>
      <c r="C51">
        <v>2017</v>
      </c>
      <c r="D51" t="s">
        <v>180</v>
      </c>
      <c r="E51" t="s">
        <v>134</v>
      </c>
      <c r="F51" t="s">
        <v>181</v>
      </c>
      <c r="G51" t="s">
        <v>4</v>
      </c>
      <c r="H51" t="s">
        <v>182</v>
      </c>
      <c r="I51" t="s">
        <v>183</v>
      </c>
      <c r="J51" t="s">
        <v>184</v>
      </c>
      <c r="K51" t="s">
        <v>185</v>
      </c>
      <c r="L51" t="s">
        <v>186</v>
      </c>
      <c r="M51" t="s">
        <v>65</v>
      </c>
      <c r="N51" t="s">
        <v>68</v>
      </c>
      <c r="O51" t="s">
        <v>87</v>
      </c>
      <c r="Q51">
        <v>4</v>
      </c>
      <c r="R51">
        <v>1</v>
      </c>
      <c r="S51">
        <v>27</v>
      </c>
      <c r="T51">
        <v>30</v>
      </c>
      <c r="U51">
        <v>30</v>
      </c>
      <c r="V51" t="s">
        <v>70</v>
      </c>
      <c r="W51" t="s">
        <v>72</v>
      </c>
      <c r="X51" t="s">
        <v>128</v>
      </c>
      <c r="Y51" t="s">
        <v>108</v>
      </c>
      <c r="Z51" t="s">
        <v>193</v>
      </c>
      <c r="AA51">
        <v>78.400000000000006</v>
      </c>
      <c r="AB51">
        <v>1.18</v>
      </c>
      <c r="AC51">
        <v>1</v>
      </c>
      <c r="AD51">
        <v>12</v>
      </c>
      <c r="AE51">
        <v>71.599999999999994</v>
      </c>
      <c r="AF51">
        <v>1.1100000000000001</v>
      </c>
      <c r="AG51">
        <v>1</v>
      </c>
      <c r="AH51">
        <v>12</v>
      </c>
      <c r="AI51" t="s">
        <v>175</v>
      </c>
      <c r="AJ51" t="s">
        <v>75</v>
      </c>
      <c r="AK51" t="s">
        <v>299</v>
      </c>
      <c r="AL51" t="s">
        <v>263</v>
      </c>
      <c r="AM51" t="s">
        <v>287</v>
      </c>
      <c r="AN51" t="s">
        <v>188</v>
      </c>
      <c r="AO51" t="s">
        <v>134</v>
      </c>
      <c r="AP51" t="s">
        <v>218</v>
      </c>
      <c r="AR51" t="s">
        <v>189</v>
      </c>
    </row>
    <row r="52" spans="1:44" x14ac:dyDescent="0.25">
      <c r="A52" t="s">
        <v>304</v>
      </c>
      <c r="B52" t="s">
        <v>179</v>
      </c>
      <c r="C52">
        <v>2017</v>
      </c>
      <c r="D52" t="s">
        <v>180</v>
      </c>
      <c r="E52" t="s">
        <v>134</v>
      </c>
      <c r="F52" t="s">
        <v>181</v>
      </c>
      <c r="G52" t="s">
        <v>4</v>
      </c>
      <c r="H52" t="s">
        <v>182</v>
      </c>
      <c r="I52" t="s">
        <v>183</v>
      </c>
      <c r="J52" t="s">
        <v>184</v>
      </c>
      <c r="K52" t="s">
        <v>185</v>
      </c>
      <c r="L52" t="s">
        <v>186</v>
      </c>
      <c r="M52" t="s">
        <v>65</v>
      </c>
      <c r="N52" t="s">
        <v>68</v>
      </c>
      <c r="O52" t="s">
        <v>87</v>
      </c>
      <c r="Q52">
        <v>2</v>
      </c>
      <c r="R52">
        <v>1</v>
      </c>
      <c r="S52">
        <v>27</v>
      </c>
      <c r="T52">
        <v>30</v>
      </c>
      <c r="U52">
        <v>27</v>
      </c>
      <c r="V52" t="s">
        <v>70</v>
      </c>
      <c r="W52" t="s">
        <v>72</v>
      </c>
      <c r="X52" t="s">
        <v>127</v>
      </c>
      <c r="Y52" t="s">
        <v>106</v>
      </c>
      <c r="Z52" t="s">
        <v>187</v>
      </c>
      <c r="AA52">
        <v>689.5</v>
      </c>
      <c r="AB52">
        <v>24.76</v>
      </c>
      <c r="AC52">
        <v>1</v>
      </c>
      <c r="AD52">
        <v>12</v>
      </c>
      <c r="AE52">
        <v>707.42</v>
      </c>
      <c r="AF52">
        <v>24.56</v>
      </c>
      <c r="AG52">
        <v>1</v>
      </c>
      <c r="AH52">
        <v>12</v>
      </c>
      <c r="AI52" t="s">
        <v>210</v>
      </c>
      <c r="AJ52" t="s">
        <v>75</v>
      </c>
      <c r="AK52" s="19" t="s">
        <v>300</v>
      </c>
      <c r="AL52" t="s">
        <v>264</v>
      </c>
      <c r="AM52" t="s">
        <v>288</v>
      </c>
      <c r="AN52" t="s">
        <v>302</v>
      </c>
      <c r="AO52" t="s">
        <v>134</v>
      </c>
      <c r="AP52" t="s">
        <v>301</v>
      </c>
      <c r="AR52" t="s">
        <v>217</v>
      </c>
    </row>
    <row r="53" spans="1:44" x14ac:dyDescent="0.25">
      <c r="A53" t="s">
        <v>304</v>
      </c>
      <c r="B53" t="s">
        <v>179</v>
      </c>
      <c r="C53">
        <v>2017</v>
      </c>
      <c r="D53" t="s">
        <v>180</v>
      </c>
      <c r="E53" t="s">
        <v>134</v>
      </c>
      <c r="F53" t="s">
        <v>181</v>
      </c>
      <c r="G53" t="s">
        <v>4</v>
      </c>
      <c r="H53" t="s">
        <v>182</v>
      </c>
      <c r="I53" t="s">
        <v>183</v>
      </c>
      <c r="J53" t="s">
        <v>184</v>
      </c>
      <c r="K53" t="s">
        <v>185</v>
      </c>
      <c r="L53" t="s">
        <v>186</v>
      </c>
      <c r="M53" t="s">
        <v>65</v>
      </c>
      <c r="N53" t="s">
        <v>68</v>
      </c>
      <c r="O53" t="s">
        <v>87</v>
      </c>
      <c r="Q53">
        <v>3</v>
      </c>
      <c r="R53">
        <v>1</v>
      </c>
      <c r="S53">
        <v>27</v>
      </c>
      <c r="T53">
        <v>30</v>
      </c>
      <c r="U53">
        <v>27</v>
      </c>
      <c r="V53" t="s">
        <v>70</v>
      </c>
      <c r="W53" t="s">
        <v>72</v>
      </c>
      <c r="X53" t="s">
        <v>127</v>
      </c>
      <c r="Y53" t="s">
        <v>106</v>
      </c>
      <c r="Z53" t="s">
        <v>187</v>
      </c>
      <c r="AA53">
        <v>645.21</v>
      </c>
      <c r="AB53">
        <v>21.09</v>
      </c>
      <c r="AC53">
        <v>1</v>
      </c>
      <c r="AD53">
        <v>12</v>
      </c>
      <c r="AE53">
        <v>563.25</v>
      </c>
      <c r="AF53">
        <v>31.57</v>
      </c>
      <c r="AG53">
        <v>1</v>
      </c>
      <c r="AH53">
        <v>8</v>
      </c>
      <c r="AI53" t="s">
        <v>210</v>
      </c>
      <c r="AJ53" t="s">
        <v>75</v>
      </c>
      <c r="AK53" t="s">
        <v>300</v>
      </c>
      <c r="AL53" t="s">
        <v>265</v>
      </c>
      <c r="AM53" t="s">
        <v>289</v>
      </c>
      <c r="AN53" t="s">
        <v>302</v>
      </c>
      <c r="AO53" t="s">
        <v>134</v>
      </c>
      <c r="AP53" t="s">
        <v>301</v>
      </c>
      <c r="AR53" t="s">
        <v>217</v>
      </c>
    </row>
    <row r="54" spans="1:44" x14ac:dyDescent="0.25">
      <c r="A54" t="s">
        <v>304</v>
      </c>
      <c r="B54" t="s">
        <v>179</v>
      </c>
      <c r="C54">
        <v>2017</v>
      </c>
      <c r="D54" t="s">
        <v>180</v>
      </c>
      <c r="E54" t="s">
        <v>134</v>
      </c>
      <c r="F54" t="s">
        <v>181</v>
      </c>
      <c r="G54" t="s">
        <v>4</v>
      </c>
      <c r="H54" t="s">
        <v>182</v>
      </c>
      <c r="I54" t="s">
        <v>183</v>
      </c>
      <c r="J54" t="s">
        <v>184</v>
      </c>
      <c r="K54" t="s">
        <v>185</v>
      </c>
      <c r="L54" t="s">
        <v>186</v>
      </c>
      <c r="M54" t="s">
        <v>65</v>
      </c>
      <c r="N54" t="s">
        <v>68</v>
      </c>
      <c r="O54" t="s">
        <v>87</v>
      </c>
      <c r="Q54">
        <v>4</v>
      </c>
      <c r="R54">
        <v>1</v>
      </c>
      <c r="S54">
        <v>27</v>
      </c>
      <c r="T54">
        <v>30</v>
      </c>
      <c r="U54">
        <v>27</v>
      </c>
      <c r="V54" t="s">
        <v>70</v>
      </c>
      <c r="W54" t="s">
        <v>72</v>
      </c>
      <c r="X54" t="s">
        <v>127</v>
      </c>
      <c r="Y54" t="s">
        <v>106</v>
      </c>
      <c r="Z54" t="s">
        <v>187</v>
      </c>
      <c r="AA54">
        <v>707.27</v>
      </c>
      <c r="AB54">
        <v>20</v>
      </c>
      <c r="AC54">
        <v>1</v>
      </c>
      <c r="AD54">
        <v>12</v>
      </c>
      <c r="AE54">
        <v>539.95000000000005</v>
      </c>
      <c r="AF54">
        <v>38.99</v>
      </c>
      <c r="AG54">
        <v>1</v>
      </c>
      <c r="AH54">
        <v>7</v>
      </c>
      <c r="AI54" t="s">
        <v>210</v>
      </c>
      <c r="AJ54" t="s">
        <v>75</v>
      </c>
      <c r="AK54" t="s">
        <v>300</v>
      </c>
      <c r="AL54" t="s">
        <v>266</v>
      </c>
      <c r="AM54" t="s">
        <v>290</v>
      </c>
      <c r="AN54" t="s">
        <v>302</v>
      </c>
      <c r="AO54" t="s">
        <v>134</v>
      </c>
      <c r="AP54" t="s">
        <v>301</v>
      </c>
      <c r="AR54" t="s">
        <v>217</v>
      </c>
    </row>
    <row r="55" spans="1:44" x14ac:dyDescent="0.25">
      <c r="A55" t="s">
        <v>304</v>
      </c>
      <c r="B55" t="s">
        <v>179</v>
      </c>
      <c r="C55">
        <v>2017</v>
      </c>
      <c r="D55" t="s">
        <v>180</v>
      </c>
      <c r="E55" t="s">
        <v>134</v>
      </c>
      <c r="F55" t="s">
        <v>181</v>
      </c>
      <c r="G55" t="s">
        <v>4</v>
      </c>
      <c r="H55" t="s">
        <v>182</v>
      </c>
      <c r="I55" t="s">
        <v>183</v>
      </c>
      <c r="J55" t="s">
        <v>184</v>
      </c>
      <c r="K55" t="s">
        <v>185</v>
      </c>
      <c r="L55" t="s">
        <v>186</v>
      </c>
      <c r="M55" t="s">
        <v>65</v>
      </c>
      <c r="N55" t="s">
        <v>68</v>
      </c>
      <c r="O55" t="s">
        <v>87</v>
      </c>
      <c r="Q55">
        <v>2</v>
      </c>
      <c r="R55">
        <v>1</v>
      </c>
      <c r="S55">
        <v>27</v>
      </c>
      <c r="T55">
        <v>30</v>
      </c>
      <c r="U55">
        <v>27</v>
      </c>
      <c r="V55" t="s">
        <v>70</v>
      </c>
      <c r="W55" t="s">
        <v>72</v>
      </c>
      <c r="X55" t="s">
        <v>128</v>
      </c>
      <c r="Y55" t="s">
        <v>107</v>
      </c>
      <c r="Z55" t="s">
        <v>190</v>
      </c>
      <c r="AA55">
        <v>18.809999999999999</v>
      </c>
      <c r="AB55">
        <v>0.1</v>
      </c>
      <c r="AC55">
        <v>1</v>
      </c>
      <c r="AD55">
        <v>12</v>
      </c>
      <c r="AE55">
        <v>19.32</v>
      </c>
      <c r="AF55">
        <v>0.06</v>
      </c>
      <c r="AG55">
        <v>1</v>
      </c>
      <c r="AH55">
        <v>12</v>
      </c>
      <c r="AI55" t="s">
        <v>210</v>
      </c>
      <c r="AJ55" t="s">
        <v>75</v>
      </c>
      <c r="AK55" t="s">
        <v>300</v>
      </c>
      <c r="AL55" t="s">
        <v>305</v>
      </c>
      <c r="AM55" t="s">
        <v>291</v>
      </c>
      <c r="AN55" t="s">
        <v>302</v>
      </c>
      <c r="AO55" t="s">
        <v>134</v>
      </c>
      <c r="AP55" t="s">
        <v>301</v>
      </c>
      <c r="AR55" t="s">
        <v>217</v>
      </c>
    </row>
    <row r="56" spans="1:44" x14ac:dyDescent="0.25">
      <c r="A56" t="s">
        <v>304</v>
      </c>
      <c r="B56" t="s">
        <v>179</v>
      </c>
      <c r="C56">
        <v>2017</v>
      </c>
      <c r="D56" t="s">
        <v>180</v>
      </c>
      <c r="E56" t="s">
        <v>134</v>
      </c>
      <c r="F56" t="s">
        <v>181</v>
      </c>
      <c r="G56" t="s">
        <v>4</v>
      </c>
      <c r="H56" t="s">
        <v>182</v>
      </c>
      <c r="I56" t="s">
        <v>183</v>
      </c>
      <c r="J56" t="s">
        <v>184</v>
      </c>
      <c r="K56" t="s">
        <v>185</v>
      </c>
      <c r="L56" t="s">
        <v>186</v>
      </c>
      <c r="M56" t="s">
        <v>65</v>
      </c>
      <c r="N56" t="s">
        <v>68</v>
      </c>
      <c r="O56" t="s">
        <v>87</v>
      </c>
      <c r="Q56">
        <v>3</v>
      </c>
      <c r="R56">
        <v>1</v>
      </c>
      <c r="S56">
        <v>27</v>
      </c>
      <c r="T56">
        <v>30</v>
      </c>
      <c r="U56">
        <v>27</v>
      </c>
      <c r="V56" t="s">
        <v>70</v>
      </c>
      <c r="W56" t="s">
        <v>72</v>
      </c>
      <c r="X56" t="s">
        <v>128</v>
      </c>
      <c r="Y56" t="s">
        <v>107</v>
      </c>
      <c r="Z56" t="s">
        <v>190</v>
      </c>
      <c r="AA56">
        <v>18.809999999999999</v>
      </c>
      <c r="AB56">
        <v>7.0000000000000007E-2</v>
      </c>
      <c r="AC56">
        <v>1</v>
      </c>
      <c r="AD56">
        <v>12</v>
      </c>
      <c r="AE56">
        <v>18.420000000000002</v>
      </c>
      <c r="AF56">
        <v>0.3</v>
      </c>
      <c r="AG56">
        <v>1</v>
      </c>
      <c r="AH56">
        <v>8</v>
      </c>
      <c r="AI56" t="s">
        <v>210</v>
      </c>
      <c r="AJ56" t="s">
        <v>75</v>
      </c>
      <c r="AK56" t="s">
        <v>300</v>
      </c>
      <c r="AL56" t="s">
        <v>267</v>
      </c>
      <c r="AM56" t="s">
        <v>292</v>
      </c>
      <c r="AN56" t="s">
        <v>302</v>
      </c>
      <c r="AO56" s="13" t="s">
        <v>134</v>
      </c>
      <c r="AP56" t="s">
        <v>301</v>
      </c>
      <c r="AR56" t="s">
        <v>217</v>
      </c>
    </row>
    <row r="57" spans="1:44" x14ac:dyDescent="0.25">
      <c r="A57" t="s">
        <v>304</v>
      </c>
      <c r="B57" t="s">
        <v>179</v>
      </c>
      <c r="C57">
        <v>2017</v>
      </c>
      <c r="D57" t="s">
        <v>180</v>
      </c>
      <c r="E57" t="s">
        <v>134</v>
      </c>
      <c r="F57" t="s">
        <v>181</v>
      </c>
      <c r="G57" t="s">
        <v>4</v>
      </c>
      <c r="H57" t="s">
        <v>182</v>
      </c>
      <c r="I57" t="s">
        <v>183</v>
      </c>
      <c r="J57" t="s">
        <v>184</v>
      </c>
      <c r="K57" t="s">
        <v>185</v>
      </c>
      <c r="L57" t="s">
        <v>186</v>
      </c>
      <c r="M57" t="s">
        <v>65</v>
      </c>
      <c r="N57" t="s">
        <v>68</v>
      </c>
      <c r="O57" t="s">
        <v>87</v>
      </c>
      <c r="Q57">
        <v>4</v>
      </c>
      <c r="R57">
        <v>1</v>
      </c>
      <c r="S57">
        <v>27</v>
      </c>
      <c r="T57">
        <v>30</v>
      </c>
      <c r="U57">
        <v>27</v>
      </c>
      <c r="V57" t="s">
        <v>70</v>
      </c>
      <c r="W57" t="s">
        <v>72</v>
      </c>
      <c r="X57" t="s">
        <v>128</v>
      </c>
      <c r="Y57" t="s">
        <v>107</v>
      </c>
      <c r="Z57" t="s">
        <v>190</v>
      </c>
      <c r="AA57">
        <v>18.47</v>
      </c>
      <c r="AB57">
        <v>0.08</v>
      </c>
      <c r="AC57">
        <v>1</v>
      </c>
      <c r="AD57">
        <v>11</v>
      </c>
      <c r="AE57">
        <v>17.52</v>
      </c>
      <c r="AF57">
        <v>0.19</v>
      </c>
      <c r="AG57">
        <v>1</v>
      </c>
      <c r="AH57">
        <v>7</v>
      </c>
      <c r="AI57" t="s">
        <v>210</v>
      </c>
      <c r="AJ57" t="s">
        <v>75</v>
      </c>
      <c r="AK57" t="s">
        <v>300</v>
      </c>
      <c r="AL57" t="s">
        <v>306</v>
      </c>
      <c r="AM57" t="s">
        <v>293</v>
      </c>
      <c r="AN57" t="s">
        <v>302</v>
      </c>
      <c r="AO57" t="s">
        <v>134</v>
      </c>
      <c r="AP57" t="s">
        <v>301</v>
      </c>
      <c r="AR57" t="s">
        <v>217</v>
      </c>
    </row>
    <row r="58" spans="1:44" x14ac:dyDescent="0.25">
      <c r="A58" t="s">
        <v>304</v>
      </c>
      <c r="B58" t="s">
        <v>179</v>
      </c>
      <c r="C58">
        <v>2017</v>
      </c>
      <c r="D58" t="s">
        <v>180</v>
      </c>
      <c r="E58" t="s">
        <v>134</v>
      </c>
      <c r="F58" t="s">
        <v>181</v>
      </c>
      <c r="G58" t="s">
        <v>4</v>
      </c>
      <c r="H58" t="s">
        <v>182</v>
      </c>
      <c r="I58" t="s">
        <v>183</v>
      </c>
      <c r="J58" t="s">
        <v>184</v>
      </c>
      <c r="K58" t="s">
        <v>185</v>
      </c>
      <c r="L58" t="s">
        <v>186</v>
      </c>
      <c r="M58" t="s">
        <v>65</v>
      </c>
      <c r="N58" t="s">
        <v>68</v>
      </c>
      <c r="O58" t="s">
        <v>87</v>
      </c>
      <c r="Q58">
        <v>2</v>
      </c>
      <c r="R58">
        <v>1</v>
      </c>
      <c r="S58">
        <v>27</v>
      </c>
      <c r="T58">
        <v>30</v>
      </c>
      <c r="U58">
        <v>27</v>
      </c>
      <c r="V58" t="s">
        <v>70</v>
      </c>
      <c r="W58" t="s">
        <v>72</v>
      </c>
      <c r="X58" t="s">
        <v>128</v>
      </c>
      <c r="Y58" t="s">
        <v>108</v>
      </c>
      <c r="Z58" t="s">
        <v>193</v>
      </c>
      <c r="AA58">
        <v>54.42</v>
      </c>
      <c r="AB58">
        <v>0.87</v>
      </c>
      <c r="AC58">
        <v>1</v>
      </c>
      <c r="AD58">
        <v>12</v>
      </c>
      <c r="AE58">
        <v>57.39</v>
      </c>
      <c r="AF58">
        <v>1.84</v>
      </c>
      <c r="AG58">
        <v>1</v>
      </c>
      <c r="AH58">
        <v>12</v>
      </c>
      <c r="AI58" t="s">
        <v>175</v>
      </c>
      <c r="AJ58" t="s">
        <v>75</v>
      </c>
      <c r="AK58" t="s">
        <v>300</v>
      </c>
      <c r="AL58" t="s">
        <v>268</v>
      </c>
      <c r="AM58" t="s">
        <v>294</v>
      </c>
      <c r="AN58" t="s">
        <v>302</v>
      </c>
      <c r="AO58" t="s">
        <v>134</v>
      </c>
      <c r="AP58" t="s">
        <v>301</v>
      </c>
      <c r="AR58" t="s">
        <v>217</v>
      </c>
    </row>
    <row r="59" spans="1:44" x14ac:dyDescent="0.25">
      <c r="A59" t="s">
        <v>304</v>
      </c>
      <c r="B59" t="s">
        <v>179</v>
      </c>
      <c r="C59">
        <v>2017</v>
      </c>
      <c r="D59" t="s">
        <v>180</v>
      </c>
      <c r="E59" t="s">
        <v>134</v>
      </c>
      <c r="F59" t="s">
        <v>181</v>
      </c>
      <c r="G59" t="s">
        <v>4</v>
      </c>
      <c r="H59" t="s">
        <v>182</v>
      </c>
      <c r="I59" t="s">
        <v>183</v>
      </c>
      <c r="J59" t="s">
        <v>184</v>
      </c>
      <c r="K59" t="s">
        <v>185</v>
      </c>
      <c r="L59" t="s">
        <v>186</v>
      </c>
      <c r="M59" t="s">
        <v>65</v>
      </c>
      <c r="N59" t="s">
        <v>68</v>
      </c>
      <c r="O59" t="s">
        <v>87</v>
      </c>
      <c r="Q59">
        <v>3</v>
      </c>
      <c r="R59">
        <v>1</v>
      </c>
      <c r="S59">
        <v>27</v>
      </c>
      <c r="T59">
        <v>30</v>
      </c>
      <c r="U59">
        <v>27</v>
      </c>
      <c r="V59" t="s">
        <v>70</v>
      </c>
      <c r="W59" t="s">
        <v>72</v>
      </c>
      <c r="X59" t="s">
        <v>128</v>
      </c>
      <c r="Y59" t="s">
        <v>108</v>
      </c>
      <c r="Z59" t="s">
        <v>193</v>
      </c>
      <c r="AA59">
        <v>60</v>
      </c>
      <c r="AB59">
        <v>1.1200000000000001</v>
      </c>
      <c r="AC59">
        <v>1</v>
      </c>
      <c r="AD59">
        <v>12</v>
      </c>
      <c r="AE59">
        <v>64.61</v>
      </c>
      <c r="AF59">
        <v>3.22</v>
      </c>
      <c r="AG59">
        <v>1</v>
      </c>
      <c r="AH59">
        <v>8</v>
      </c>
      <c r="AI59" t="s">
        <v>175</v>
      </c>
      <c r="AJ59" t="s">
        <v>75</v>
      </c>
      <c r="AK59" t="s">
        <v>300</v>
      </c>
      <c r="AL59" t="s">
        <v>307</v>
      </c>
      <c r="AM59" t="s">
        <v>295</v>
      </c>
      <c r="AN59" t="s">
        <v>302</v>
      </c>
      <c r="AO59" t="s">
        <v>134</v>
      </c>
      <c r="AP59" t="s">
        <v>301</v>
      </c>
      <c r="AR59" t="s">
        <v>217</v>
      </c>
    </row>
    <row r="60" spans="1:44" x14ac:dyDescent="0.25">
      <c r="A60" t="s">
        <v>304</v>
      </c>
      <c r="B60" t="s">
        <v>179</v>
      </c>
      <c r="C60">
        <v>2017</v>
      </c>
      <c r="D60" t="s">
        <v>180</v>
      </c>
      <c r="E60" t="s">
        <v>134</v>
      </c>
      <c r="F60" t="s">
        <v>181</v>
      </c>
      <c r="G60" t="s">
        <v>4</v>
      </c>
      <c r="H60" t="s">
        <v>182</v>
      </c>
      <c r="I60" t="s">
        <v>183</v>
      </c>
      <c r="J60" t="s">
        <v>184</v>
      </c>
      <c r="K60" t="s">
        <v>185</v>
      </c>
      <c r="L60" t="s">
        <v>186</v>
      </c>
      <c r="M60" t="s">
        <v>65</v>
      </c>
      <c r="N60" t="s">
        <v>68</v>
      </c>
      <c r="O60" t="s">
        <v>87</v>
      </c>
      <c r="Q60">
        <v>4</v>
      </c>
      <c r="R60">
        <v>1</v>
      </c>
      <c r="S60">
        <v>27</v>
      </c>
      <c r="T60">
        <v>30</v>
      </c>
      <c r="U60">
        <v>27</v>
      </c>
      <c r="V60" t="s">
        <v>70</v>
      </c>
      <c r="W60" t="s">
        <v>72</v>
      </c>
      <c r="X60" t="s">
        <v>128</v>
      </c>
      <c r="Y60" t="s">
        <v>108</v>
      </c>
      <c r="Z60" t="s">
        <v>193</v>
      </c>
      <c r="AA60">
        <v>69.45</v>
      </c>
      <c r="AB60">
        <v>1.56</v>
      </c>
      <c r="AC60">
        <v>1</v>
      </c>
      <c r="AD60">
        <v>11</v>
      </c>
      <c r="AE60">
        <v>78.86</v>
      </c>
      <c r="AF60">
        <v>1.67</v>
      </c>
      <c r="AG60">
        <v>1</v>
      </c>
      <c r="AH60">
        <v>7</v>
      </c>
      <c r="AI60" t="s">
        <v>175</v>
      </c>
      <c r="AJ60" t="s">
        <v>75</v>
      </c>
      <c r="AK60" t="s">
        <v>300</v>
      </c>
      <c r="AL60" t="s">
        <v>269</v>
      </c>
      <c r="AM60" t="s">
        <v>296</v>
      </c>
      <c r="AN60" t="s">
        <v>302</v>
      </c>
      <c r="AO60" t="s">
        <v>134</v>
      </c>
      <c r="AP60" t="s">
        <v>301</v>
      </c>
      <c r="AR60" t="s">
        <v>217</v>
      </c>
    </row>
    <row r="63" spans="1:44" x14ac:dyDescent="0.25">
      <c r="AN63" s="12"/>
      <c r="AO63" s="13"/>
    </row>
    <row r="64" spans="1:44" x14ac:dyDescent="0.25">
      <c r="AN64" s="12"/>
      <c r="AO64" s="13"/>
    </row>
    <row r="76" spans="10:40" x14ac:dyDescent="0.25">
      <c r="J76" s="1"/>
    </row>
    <row r="77" spans="10:40" x14ac:dyDescent="0.25">
      <c r="AN77" s="14"/>
    </row>
    <row r="79" spans="10:40" x14ac:dyDescent="0.25">
      <c r="AN79" s="14"/>
    </row>
    <row r="85" spans="10:40" x14ac:dyDescent="0.25">
      <c r="J85" s="1"/>
    </row>
    <row r="88" spans="10:40" x14ac:dyDescent="0.25">
      <c r="J88" s="1"/>
    </row>
    <row r="89" spans="10:40" x14ac:dyDescent="0.25">
      <c r="AN89" s="14"/>
    </row>
    <row r="95" spans="10:40" x14ac:dyDescent="0.25">
      <c r="J95" s="1"/>
    </row>
    <row r="96" spans="10:40" x14ac:dyDescent="0.25">
      <c r="AN96" s="14"/>
    </row>
    <row r="98" spans="10:41" x14ac:dyDescent="0.25">
      <c r="AN98" s="14"/>
    </row>
    <row r="100" spans="10:41" x14ac:dyDescent="0.25">
      <c r="J100" s="1"/>
    </row>
    <row r="101" spans="10:41" x14ac:dyDescent="0.25">
      <c r="AN101" s="12"/>
      <c r="AO101" s="13"/>
    </row>
    <row r="102" spans="10:41" x14ac:dyDescent="0.25">
      <c r="AN102" s="12"/>
      <c r="AO102" s="13"/>
    </row>
    <row r="103" spans="10:41" x14ac:dyDescent="0.25">
      <c r="AN103" s="12"/>
      <c r="AO103" s="13"/>
    </row>
    <row r="104" spans="10:41" x14ac:dyDescent="0.25">
      <c r="J104" s="1"/>
    </row>
    <row r="105" spans="10:41" x14ac:dyDescent="0.25">
      <c r="J105" s="1"/>
    </row>
    <row r="109" spans="10:41" x14ac:dyDescent="0.25">
      <c r="J109" s="1"/>
    </row>
    <row r="110" spans="10:41" x14ac:dyDescent="0.25">
      <c r="J110" s="1"/>
    </row>
    <row r="111" spans="10:41" x14ac:dyDescent="0.25">
      <c r="J111" s="1"/>
    </row>
    <row r="112" spans="10:41" x14ac:dyDescent="0.25">
      <c r="J112" s="1"/>
    </row>
    <row r="113" spans="10:41" x14ac:dyDescent="0.25">
      <c r="J113" s="1"/>
    </row>
    <row r="114" spans="10:41" x14ac:dyDescent="0.25">
      <c r="J114" s="1"/>
    </row>
    <row r="117" spans="10:41" x14ac:dyDescent="0.25">
      <c r="J117" s="1"/>
    </row>
    <row r="120" spans="10:41" x14ac:dyDescent="0.25">
      <c r="J120" s="1"/>
    </row>
    <row r="121" spans="10:41" x14ac:dyDescent="0.25">
      <c r="J121" s="2"/>
    </row>
    <row r="122" spans="10:41" x14ac:dyDescent="0.25">
      <c r="J122" s="1"/>
    </row>
    <row r="124" spans="10:41" x14ac:dyDescent="0.25">
      <c r="J124" s="1"/>
    </row>
    <row r="126" spans="10:41" x14ac:dyDescent="0.25">
      <c r="AN126" s="12"/>
      <c r="AO126" s="13"/>
    </row>
    <row r="127" spans="10:41" x14ac:dyDescent="0.25">
      <c r="AN127" s="12"/>
      <c r="AO127" s="13"/>
    </row>
    <row r="129" spans="10:41" x14ac:dyDescent="0.25">
      <c r="J129" s="1"/>
    </row>
    <row r="131" spans="10:41" x14ac:dyDescent="0.25">
      <c r="AN131" s="12"/>
      <c r="AO131" s="13"/>
    </row>
    <row r="132" spans="10:41" x14ac:dyDescent="0.25">
      <c r="AN132" s="12"/>
      <c r="AO132" s="13"/>
    </row>
    <row r="133" spans="10:41" x14ac:dyDescent="0.25">
      <c r="AN133" s="12"/>
      <c r="AO133" s="13"/>
    </row>
    <row r="134" spans="10:41" x14ac:dyDescent="0.25">
      <c r="AN134" s="12"/>
      <c r="AO134" s="13"/>
    </row>
    <row r="135" spans="10:41" x14ac:dyDescent="0.25">
      <c r="AN135" s="12"/>
      <c r="AO135" s="13"/>
    </row>
    <row r="136" spans="10:41" x14ac:dyDescent="0.25">
      <c r="AN136" s="12"/>
      <c r="AO136" s="13"/>
    </row>
    <row r="138" spans="10:41" x14ac:dyDescent="0.25">
      <c r="AN138" s="12"/>
      <c r="AO138" s="13"/>
    </row>
    <row r="141" spans="10:41" x14ac:dyDescent="0.25">
      <c r="AN141" s="12"/>
      <c r="AO141" s="13"/>
    </row>
    <row r="152" spans="10:41" x14ac:dyDescent="0.25">
      <c r="J152" s="1"/>
    </row>
    <row r="156" spans="10:41" x14ac:dyDescent="0.25">
      <c r="J156" s="1"/>
      <c r="AN156" s="12"/>
      <c r="AO156" s="13"/>
    </row>
    <row r="159" spans="10:41" x14ac:dyDescent="0.25">
      <c r="AN159" s="12"/>
      <c r="AO159" s="13"/>
    </row>
    <row r="160" spans="10:41" x14ac:dyDescent="0.25">
      <c r="AN160" s="12"/>
      <c r="AO160" s="13"/>
    </row>
    <row r="165" spans="10:41" x14ac:dyDescent="0.25">
      <c r="AN165" s="12"/>
      <c r="AO165" s="13"/>
    </row>
    <row r="166" spans="10:41" x14ac:dyDescent="0.25">
      <c r="AN166" s="12"/>
      <c r="AO166" s="13"/>
    </row>
    <row r="167" spans="10:41" x14ac:dyDescent="0.25">
      <c r="AN167" s="12"/>
      <c r="AO167" s="13"/>
    </row>
    <row r="169" spans="10:41" x14ac:dyDescent="0.25">
      <c r="AN169" s="12"/>
      <c r="AO169" s="13"/>
    </row>
    <row r="170" spans="10:41" x14ac:dyDescent="0.25">
      <c r="AN170" s="12"/>
      <c r="AO170" s="13"/>
    </row>
    <row r="172" spans="10:41" x14ac:dyDescent="0.25">
      <c r="J172" s="1"/>
      <c r="AN172" s="12"/>
      <c r="AO172" s="13"/>
    </row>
    <row r="174" spans="10:41" x14ac:dyDescent="0.25">
      <c r="J174" s="1"/>
      <c r="AN174" s="12"/>
      <c r="AO174" s="13"/>
    </row>
    <row r="176" spans="10:41" x14ac:dyDescent="0.25">
      <c r="Q176" s="3"/>
      <c r="AN176" s="12"/>
      <c r="AO176" s="14"/>
    </row>
    <row r="177" spans="10:41" x14ac:dyDescent="0.25">
      <c r="Q177" s="3"/>
      <c r="AN177" s="12"/>
      <c r="AO177" s="14"/>
    </row>
    <row r="178" spans="10:41" x14ac:dyDescent="0.25">
      <c r="Q178" s="3"/>
      <c r="AN178" s="12"/>
      <c r="AO178" s="14"/>
    </row>
    <row r="179" spans="10:41" x14ac:dyDescent="0.25">
      <c r="Q179" s="3"/>
      <c r="AN179" s="12"/>
      <c r="AO179" s="14"/>
    </row>
    <row r="180" spans="10:41" x14ac:dyDescent="0.25">
      <c r="Q180" s="3"/>
      <c r="AN180" s="12"/>
      <c r="AO180" s="14"/>
    </row>
    <row r="181" spans="10:41" x14ac:dyDescent="0.25">
      <c r="Q181" s="3"/>
      <c r="AN181" s="12"/>
      <c r="AO181" s="14"/>
    </row>
    <row r="182" spans="10:41" x14ac:dyDescent="0.25">
      <c r="Q182" s="3"/>
      <c r="AN182" s="12"/>
      <c r="AO182" s="14"/>
    </row>
    <row r="183" spans="10:41" x14ac:dyDescent="0.25">
      <c r="Q183" s="3"/>
      <c r="AN183" s="12"/>
      <c r="AO183" s="14"/>
    </row>
    <row r="184" spans="10:41" x14ac:dyDescent="0.25">
      <c r="Q184" s="3"/>
      <c r="AN184" s="12"/>
      <c r="AO184" s="14"/>
    </row>
    <row r="185" spans="10:41" x14ac:dyDescent="0.25">
      <c r="Q185" s="3"/>
      <c r="AN185" s="12"/>
      <c r="AO185" s="14"/>
    </row>
    <row r="186" spans="10:41" x14ac:dyDescent="0.25">
      <c r="Q186" s="3"/>
      <c r="AN186" s="12"/>
      <c r="AO186" s="14"/>
    </row>
    <row r="187" spans="10:41" x14ac:dyDescent="0.25">
      <c r="Q187" s="3"/>
      <c r="AN187" s="12"/>
      <c r="AO187" s="14"/>
    </row>
    <row r="188" spans="10:41" x14ac:dyDescent="0.25">
      <c r="Q188" s="3"/>
      <c r="AN188" s="12"/>
      <c r="AO188" s="14"/>
    </row>
    <row r="189" spans="10:41" x14ac:dyDescent="0.25">
      <c r="J189" s="1"/>
      <c r="AN189" s="12"/>
      <c r="AO189" s="13"/>
    </row>
    <row r="190" spans="10:41" x14ac:dyDescent="0.25">
      <c r="J190" s="1"/>
      <c r="AN190" s="12"/>
      <c r="AO190" s="13"/>
    </row>
    <row r="192" spans="10:41" x14ac:dyDescent="0.25">
      <c r="AN192" s="12"/>
      <c r="AO192" s="13"/>
    </row>
    <row r="193" spans="10:41" x14ac:dyDescent="0.25">
      <c r="J193" s="1"/>
      <c r="AN193" s="12"/>
      <c r="AO193" s="13"/>
    </row>
    <row r="194" spans="10:41" x14ac:dyDescent="0.25">
      <c r="AN194" s="12"/>
      <c r="AO194" s="13"/>
    </row>
    <row r="198" spans="10:41" x14ac:dyDescent="0.25">
      <c r="AN198" s="12"/>
      <c r="AO198" s="13"/>
    </row>
    <row r="199" spans="10:41" x14ac:dyDescent="0.25">
      <c r="AN199" s="12"/>
      <c r="AO199" s="13"/>
    </row>
    <row r="200" spans="10:41" x14ac:dyDescent="0.25">
      <c r="AN200" s="12"/>
      <c r="AO200" s="13"/>
    </row>
    <row r="201" spans="10:41" x14ac:dyDescent="0.25">
      <c r="AN201" s="12"/>
      <c r="AO201" s="13"/>
    </row>
    <row r="202" spans="10:41" x14ac:dyDescent="0.25">
      <c r="J202" s="1"/>
      <c r="AN202" s="12"/>
      <c r="AO202" s="13"/>
    </row>
    <row r="203" spans="10:41" x14ac:dyDescent="0.25">
      <c r="AN203" s="12"/>
      <c r="AO203" s="13"/>
    </row>
    <row r="204" spans="10:41" x14ac:dyDescent="0.25">
      <c r="AN204" s="12"/>
      <c r="AO204" s="13"/>
    </row>
    <row r="205" spans="10:41" x14ac:dyDescent="0.25">
      <c r="J205" s="1"/>
      <c r="AN205" s="12"/>
      <c r="AO205" s="13"/>
    </row>
    <row r="206" spans="10:41" x14ac:dyDescent="0.25">
      <c r="AN206" s="12"/>
      <c r="AO206" s="13"/>
    </row>
    <row r="207" spans="10:41" x14ac:dyDescent="0.25">
      <c r="AN207" s="12"/>
      <c r="AO207" s="13"/>
    </row>
    <row r="208" spans="10:41" x14ac:dyDescent="0.25">
      <c r="J208" s="1"/>
      <c r="AN208" s="12"/>
      <c r="AO208" s="13"/>
    </row>
    <row r="209" spans="10:41" x14ac:dyDescent="0.25">
      <c r="AN209" s="12"/>
      <c r="AO209" s="13"/>
    </row>
    <row r="210" spans="10:41" x14ac:dyDescent="0.25">
      <c r="J210" s="1"/>
    </row>
    <row r="211" spans="10:41" x14ac:dyDescent="0.25">
      <c r="AN211" s="12"/>
    </row>
    <row r="212" spans="10:41" x14ac:dyDescent="0.25">
      <c r="AN212" s="12"/>
    </row>
    <row r="213" spans="10:41" x14ac:dyDescent="0.25">
      <c r="AN213" s="12"/>
    </row>
    <row r="214" spans="10:41" x14ac:dyDescent="0.25">
      <c r="AN214" s="12"/>
    </row>
    <row r="215" spans="10:41" x14ac:dyDescent="0.25">
      <c r="AN215" s="12"/>
    </row>
    <row r="216" spans="10:41" x14ac:dyDescent="0.25">
      <c r="AN216" s="12"/>
    </row>
    <row r="217" spans="10:41" x14ac:dyDescent="0.25">
      <c r="AN217" s="12"/>
    </row>
    <row r="218" spans="10:41" x14ac:dyDescent="0.25">
      <c r="AN218" s="12"/>
    </row>
    <row r="219" spans="10:41" x14ac:dyDescent="0.25">
      <c r="AN219" s="12"/>
    </row>
    <row r="220" spans="10:41" x14ac:dyDescent="0.25">
      <c r="AN220" s="12"/>
    </row>
    <row r="221" spans="10:41" x14ac:dyDescent="0.25">
      <c r="AN221" s="12"/>
    </row>
    <row r="222" spans="10:41" x14ac:dyDescent="0.25">
      <c r="AN222" s="12"/>
    </row>
    <row r="223" spans="10:41" x14ac:dyDescent="0.25">
      <c r="AN223" s="12"/>
    </row>
    <row r="224" spans="10:41" x14ac:dyDescent="0.25">
      <c r="AN224" s="12"/>
    </row>
    <row r="225" spans="40:40" x14ac:dyDescent="0.25">
      <c r="AN225" s="12"/>
    </row>
    <row r="226" spans="40:40" x14ac:dyDescent="0.25">
      <c r="AN226" s="12"/>
    </row>
    <row r="227" spans="40:40" x14ac:dyDescent="0.25">
      <c r="AN227" s="12"/>
    </row>
    <row r="228" spans="40:40" x14ac:dyDescent="0.25">
      <c r="AN228" s="12"/>
    </row>
    <row r="229" spans="40:40" x14ac:dyDescent="0.25">
      <c r="AN229" s="12"/>
    </row>
    <row r="230" spans="40:40" x14ac:dyDescent="0.25">
      <c r="AN230" s="12"/>
    </row>
    <row r="231" spans="40:40" x14ac:dyDescent="0.25">
      <c r="AN231" s="12"/>
    </row>
    <row r="232" spans="40:40" x14ac:dyDescent="0.25">
      <c r="AN232" s="12"/>
    </row>
    <row r="242" spans="40:41" x14ac:dyDescent="0.25">
      <c r="AN242" s="12"/>
      <c r="AO242" s="13"/>
    </row>
    <row r="245" spans="40:41" x14ac:dyDescent="0.25">
      <c r="AN245" s="12"/>
      <c r="AO245" s="13"/>
    </row>
    <row r="246" spans="40:41" x14ac:dyDescent="0.25">
      <c r="AN246" s="12"/>
      <c r="AO246" s="13"/>
    </row>
    <row r="251" spans="40:41" x14ac:dyDescent="0.25">
      <c r="AN251" s="12"/>
      <c r="AO251" s="13"/>
    </row>
    <row r="252" spans="40:41" x14ac:dyDescent="0.25">
      <c r="AN252" s="12"/>
      <c r="AO252" s="13"/>
    </row>
    <row r="253" spans="40:41" x14ac:dyDescent="0.25">
      <c r="AN253" s="12"/>
      <c r="AO253" s="13"/>
    </row>
    <row r="254" spans="40:41" x14ac:dyDescent="0.25">
      <c r="AN254" s="12"/>
      <c r="AO254" s="13"/>
    </row>
    <row r="255" spans="40:41" x14ac:dyDescent="0.25">
      <c r="AN255" s="12"/>
      <c r="AO255" s="13"/>
    </row>
    <row r="256" spans="40:41" x14ac:dyDescent="0.25">
      <c r="AN256" s="12"/>
      <c r="AO256" s="13"/>
    </row>
    <row r="258" spans="10:41" x14ac:dyDescent="0.25">
      <c r="AN258" s="12"/>
      <c r="AO258" s="13"/>
    </row>
    <row r="259" spans="10:41" x14ac:dyDescent="0.25">
      <c r="AN259" s="12"/>
      <c r="AO259" s="13"/>
    </row>
    <row r="260" spans="10:41" x14ac:dyDescent="0.25">
      <c r="AN260" s="12"/>
      <c r="AO260" s="13"/>
    </row>
    <row r="263" spans="10:41" x14ac:dyDescent="0.25">
      <c r="AN263" s="12"/>
      <c r="AO263" s="13"/>
    </row>
    <row r="265" spans="10:41" x14ac:dyDescent="0.25">
      <c r="J265" s="1"/>
      <c r="AN265" s="12"/>
      <c r="AO265" s="13"/>
    </row>
    <row r="266" spans="10:41" x14ac:dyDescent="0.25">
      <c r="AN266" s="12"/>
      <c r="AO266" s="13"/>
    </row>
    <row r="267" spans="10:41" x14ac:dyDescent="0.25">
      <c r="AN267" s="12"/>
      <c r="AO267" s="13"/>
    </row>
    <row r="268" spans="10:41" x14ac:dyDescent="0.25">
      <c r="AN268" s="12"/>
      <c r="AO268" s="13"/>
    </row>
    <row r="273" spans="10:41" x14ac:dyDescent="0.25">
      <c r="AN273" s="12"/>
      <c r="AO273" s="13"/>
    </row>
    <row r="274" spans="10:41" x14ac:dyDescent="0.25">
      <c r="AN274" s="12"/>
      <c r="AO274" s="13"/>
    </row>
    <row r="276" spans="10:41" x14ac:dyDescent="0.25">
      <c r="AN276" s="12"/>
      <c r="AO276" s="13"/>
    </row>
    <row r="278" spans="10:41" x14ac:dyDescent="0.25">
      <c r="AN278" s="12"/>
      <c r="AO278" s="13"/>
    </row>
    <row r="279" spans="10:41" x14ac:dyDescent="0.25">
      <c r="AN279" s="12"/>
      <c r="AO279" s="13"/>
    </row>
    <row r="280" spans="10:41" x14ac:dyDescent="0.25">
      <c r="J280" s="1"/>
      <c r="AN280" s="12"/>
      <c r="AO280" s="13"/>
    </row>
    <row r="281" spans="10:41" x14ac:dyDescent="0.25">
      <c r="AN281" s="12"/>
      <c r="AO281" s="13"/>
    </row>
    <row r="284" spans="10:41" x14ac:dyDescent="0.25">
      <c r="AN284" s="12"/>
      <c r="AO284" s="13"/>
    </row>
    <row r="285" spans="10:41" x14ac:dyDescent="0.25">
      <c r="AN285" s="12"/>
      <c r="AO285" s="13"/>
    </row>
    <row r="286" spans="10:41" x14ac:dyDescent="0.25">
      <c r="AN286" s="12"/>
      <c r="AO286" s="13"/>
    </row>
    <row r="287" spans="10:41" x14ac:dyDescent="0.25">
      <c r="AN287" s="12"/>
      <c r="AO287" s="13"/>
    </row>
    <row r="290" spans="10:41" x14ac:dyDescent="0.25">
      <c r="AN290" s="12"/>
      <c r="AO290" s="13"/>
    </row>
    <row r="291" spans="10:41" x14ac:dyDescent="0.25">
      <c r="AN291" s="12"/>
      <c r="AO291" s="13"/>
    </row>
    <row r="292" spans="10:41" x14ac:dyDescent="0.25">
      <c r="AN292" s="12"/>
      <c r="AO292" s="13"/>
    </row>
    <row r="293" spans="10:41" x14ac:dyDescent="0.25">
      <c r="AN293" s="12"/>
      <c r="AO293" s="13"/>
    </row>
    <row r="294" spans="10:41" x14ac:dyDescent="0.25">
      <c r="AN294" s="12"/>
      <c r="AO294" s="13"/>
    </row>
    <row r="295" spans="10:41" x14ac:dyDescent="0.25">
      <c r="AN295" s="12"/>
      <c r="AO295" s="13"/>
    </row>
    <row r="296" spans="10:41" x14ac:dyDescent="0.25">
      <c r="AN296" s="12"/>
      <c r="AO296" s="13"/>
    </row>
    <row r="299" spans="10:41" x14ac:dyDescent="0.25">
      <c r="J299" s="1"/>
      <c r="AN299" s="12"/>
      <c r="AO299" s="13"/>
    </row>
    <row r="302" spans="10:41" x14ac:dyDescent="0.25">
      <c r="AN302" s="12"/>
      <c r="AO302" s="13"/>
    </row>
    <row r="303" spans="10:41" x14ac:dyDescent="0.25">
      <c r="AN303" s="12"/>
      <c r="AO303" s="13"/>
    </row>
    <row r="305" spans="10:41" x14ac:dyDescent="0.25">
      <c r="AN305" s="12"/>
      <c r="AO305" s="13"/>
    </row>
    <row r="306" spans="10:41" x14ac:dyDescent="0.25">
      <c r="AN306" s="12"/>
      <c r="AO306" s="13"/>
    </row>
    <row r="307" spans="10:41" x14ac:dyDescent="0.25">
      <c r="J307" s="1"/>
    </row>
    <row r="308" spans="10:41" x14ac:dyDescent="0.25">
      <c r="AN308" s="12"/>
      <c r="AO308" s="13"/>
    </row>
    <row r="309" spans="10:41" x14ac:dyDescent="0.25">
      <c r="AN309" s="12"/>
      <c r="AO309" s="13"/>
    </row>
    <row r="310" spans="10:41" x14ac:dyDescent="0.25">
      <c r="AN310" s="12"/>
      <c r="AO310" s="13"/>
    </row>
    <row r="311" spans="10:41" x14ac:dyDescent="0.25">
      <c r="AN311" s="12"/>
      <c r="AO311" s="13"/>
    </row>
    <row r="312" spans="10:41" x14ac:dyDescent="0.25">
      <c r="AN312" s="12"/>
      <c r="AO312" s="13"/>
    </row>
    <row r="313" spans="10:41" x14ac:dyDescent="0.25">
      <c r="J313" s="1"/>
      <c r="AN313" s="12"/>
      <c r="AO313" s="13"/>
    </row>
    <row r="316" spans="10:41" x14ac:dyDescent="0.25">
      <c r="AN316" s="12"/>
      <c r="AO316" s="13"/>
    </row>
    <row r="317" spans="10:41" x14ac:dyDescent="0.25">
      <c r="AN317" s="12"/>
      <c r="AO317" s="13"/>
    </row>
    <row r="318" spans="10:41" x14ac:dyDescent="0.25">
      <c r="AN318" s="12"/>
      <c r="AO318" s="13"/>
    </row>
    <row r="319" spans="10:41" x14ac:dyDescent="0.25">
      <c r="AN319" s="12"/>
      <c r="AO319" s="13"/>
    </row>
    <row r="321" spans="10:41" x14ac:dyDescent="0.25">
      <c r="J321" s="1"/>
      <c r="AN321" s="12"/>
      <c r="AO321" s="13"/>
    </row>
    <row r="326" spans="10:41" x14ac:dyDescent="0.25">
      <c r="AN326" s="12"/>
      <c r="AO326" s="13"/>
    </row>
    <row r="327" spans="10:41" x14ac:dyDescent="0.25">
      <c r="AN327" s="12"/>
      <c r="AO327" s="13"/>
    </row>
    <row r="328" spans="10:41" x14ac:dyDescent="0.25">
      <c r="AN328" s="12"/>
      <c r="AO328" s="13"/>
    </row>
    <row r="329" spans="10:41" x14ac:dyDescent="0.25">
      <c r="AN329" s="12"/>
      <c r="AO329" s="13"/>
    </row>
    <row r="330" spans="10:41" x14ac:dyDescent="0.25">
      <c r="AN330" s="12"/>
      <c r="AO330" s="13"/>
    </row>
    <row r="331" spans="10:41" x14ac:dyDescent="0.25">
      <c r="AN331" s="12"/>
      <c r="AO331" s="13"/>
    </row>
    <row r="336" spans="10:41" x14ac:dyDescent="0.25">
      <c r="AN336" s="12"/>
      <c r="AO336" s="13"/>
    </row>
    <row r="337" spans="10:41" x14ac:dyDescent="0.25">
      <c r="J337" s="1"/>
    </row>
    <row r="338" spans="10:41" x14ac:dyDescent="0.25">
      <c r="AN338" s="12"/>
      <c r="AO338" s="13"/>
    </row>
    <row r="339" spans="10:41" x14ac:dyDescent="0.25">
      <c r="AN339" s="12"/>
      <c r="AO339" s="13"/>
    </row>
    <row r="340" spans="10:41" x14ac:dyDescent="0.25">
      <c r="AN340" s="12"/>
      <c r="AO340" s="13"/>
    </row>
    <row r="342" spans="10:41" x14ac:dyDescent="0.25">
      <c r="AN342" s="12"/>
      <c r="AO342" s="13"/>
    </row>
    <row r="343" spans="10:41" x14ac:dyDescent="0.25">
      <c r="AN343" s="12"/>
      <c r="AO343" s="13"/>
    </row>
    <row r="344" spans="10:41" x14ac:dyDescent="0.25">
      <c r="AN344" s="12"/>
      <c r="AO344" s="13"/>
    </row>
    <row r="345" spans="10:41" x14ac:dyDescent="0.25">
      <c r="AN345" s="12"/>
      <c r="AO345" s="13"/>
    </row>
    <row r="346" spans="10:41" x14ac:dyDescent="0.25">
      <c r="AN346" s="12"/>
      <c r="AO346" s="13"/>
    </row>
    <row r="347" spans="10:41" x14ac:dyDescent="0.25">
      <c r="AN347" s="12"/>
      <c r="AO347" s="13"/>
    </row>
    <row r="348" spans="10:41" x14ac:dyDescent="0.25">
      <c r="AN348" s="12"/>
      <c r="AO348" s="13"/>
    </row>
    <row r="351" spans="10:41" x14ac:dyDescent="0.25">
      <c r="J351" s="2"/>
    </row>
    <row r="352" spans="10:41" x14ac:dyDescent="0.25">
      <c r="AN352" s="12"/>
      <c r="AO352" s="13"/>
    </row>
    <row r="354" spans="40:41" x14ac:dyDescent="0.25">
      <c r="AN354" s="12"/>
      <c r="AO354" s="13"/>
    </row>
    <row r="357" spans="40:41" x14ac:dyDescent="0.25">
      <c r="AN357" s="12"/>
      <c r="AO357" s="13"/>
    </row>
    <row r="358" spans="40:41" x14ac:dyDescent="0.25">
      <c r="AN358" s="12"/>
      <c r="AO358" s="13"/>
    </row>
    <row r="359" spans="40:41" x14ac:dyDescent="0.25">
      <c r="AN359" s="12"/>
      <c r="AO359" s="13"/>
    </row>
    <row r="360" spans="40:41" x14ac:dyDescent="0.25">
      <c r="AN360" s="12"/>
      <c r="AO360" s="13"/>
    </row>
    <row r="361" spans="40:41" x14ac:dyDescent="0.25">
      <c r="AN361" s="12"/>
      <c r="AO361" s="13"/>
    </row>
    <row r="362" spans="40:41" x14ac:dyDescent="0.25">
      <c r="AN362" s="12"/>
      <c r="AO362" s="13"/>
    </row>
    <row r="363" spans="40:41" x14ac:dyDescent="0.25">
      <c r="AN363" s="12"/>
      <c r="AO363" s="13"/>
    </row>
    <row r="364" spans="40:41" x14ac:dyDescent="0.25">
      <c r="AN364" s="12"/>
      <c r="AO364" s="13"/>
    </row>
    <row r="366" spans="40:41" x14ac:dyDescent="0.25">
      <c r="AN366" s="12"/>
      <c r="AO366" s="13"/>
    </row>
    <row r="368" spans="40:41" x14ac:dyDescent="0.25">
      <c r="AN368" s="12"/>
      <c r="AO368" s="13"/>
    </row>
    <row r="369" spans="10:41" x14ac:dyDescent="0.25">
      <c r="AN369" s="12"/>
      <c r="AO369" s="13"/>
    </row>
    <row r="370" spans="10:41" x14ac:dyDescent="0.25">
      <c r="AN370" s="12"/>
      <c r="AO370" s="13"/>
    </row>
    <row r="372" spans="10:41" x14ac:dyDescent="0.25">
      <c r="AN372" s="12"/>
      <c r="AO372" s="13"/>
    </row>
    <row r="373" spans="10:41" x14ac:dyDescent="0.25">
      <c r="AN373" s="12"/>
      <c r="AO373" s="13"/>
    </row>
    <row r="375" spans="10:41" x14ac:dyDescent="0.25">
      <c r="AN375" s="12"/>
      <c r="AO375" s="13"/>
    </row>
    <row r="376" spans="10:41" x14ac:dyDescent="0.25">
      <c r="AN376" s="12"/>
      <c r="AO376" s="13"/>
    </row>
    <row r="377" spans="10:41" x14ac:dyDescent="0.25">
      <c r="AN377" s="12"/>
      <c r="AO377" s="13"/>
    </row>
    <row r="378" spans="10:41" x14ac:dyDescent="0.25">
      <c r="J378" s="1"/>
    </row>
    <row r="379" spans="10:41" x14ac:dyDescent="0.25">
      <c r="AN379" s="12"/>
      <c r="AO379" s="13"/>
    </row>
    <row r="380" spans="10:41" x14ac:dyDescent="0.25">
      <c r="AN380" s="12"/>
      <c r="AO380" s="13"/>
    </row>
    <row r="381" spans="10:41" x14ac:dyDescent="0.25">
      <c r="AN381" s="12"/>
      <c r="AO381" s="13"/>
    </row>
    <row r="382" spans="10:41" x14ac:dyDescent="0.25">
      <c r="AN382" s="12"/>
      <c r="AO382" s="13"/>
    </row>
    <row r="384" spans="10:41" x14ac:dyDescent="0.25">
      <c r="AN384" s="12"/>
      <c r="AO384" s="13"/>
    </row>
    <row r="385" spans="10:41" x14ac:dyDescent="0.25">
      <c r="AN385" s="12"/>
      <c r="AO385" s="13"/>
    </row>
    <row r="386" spans="10:41" x14ac:dyDescent="0.25">
      <c r="AN386" s="12"/>
      <c r="AO386" s="13"/>
    </row>
    <row r="387" spans="10:41" x14ac:dyDescent="0.25">
      <c r="AN387" s="12"/>
      <c r="AO387" s="13"/>
    </row>
    <row r="388" spans="10:41" x14ac:dyDescent="0.25">
      <c r="AN388" s="12"/>
      <c r="AO388" s="13"/>
    </row>
    <row r="389" spans="10:41" x14ac:dyDescent="0.25">
      <c r="AN389" s="12"/>
      <c r="AO389" s="13"/>
    </row>
    <row r="390" spans="10:41" x14ac:dyDescent="0.25">
      <c r="AN390" s="12"/>
      <c r="AO390" s="13"/>
    </row>
    <row r="391" spans="10:41" x14ac:dyDescent="0.25">
      <c r="AN391" s="12"/>
      <c r="AO391" s="13"/>
    </row>
    <row r="392" spans="10:41" x14ac:dyDescent="0.25">
      <c r="AN392" s="12"/>
    </row>
    <row r="393" spans="10:41" x14ac:dyDescent="0.25">
      <c r="AN393" s="12"/>
    </row>
    <row r="394" spans="10:41" x14ac:dyDescent="0.25">
      <c r="AN394" s="12"/>
    </row>
    <row r="395" spans="10:41" x14ac:dyDescent="0.25">
      <c r="AN395" s="12"/>
    </row>
    <row r="396" spans="10:41" x14ac:dyDescent="0.25">
      <c r="J396" s="1"/>
      <c r="AN396" s="12"/>
      <c r="AO396" s="13"/>
    </row>
    <row r="399" spans="10:41" x14ac:dyDescent="0.25">
      <c r="J399" s="1"/>
    </row>
    <row r="400" spans="10:41" x14ac:dyDescent="0.25">
      <c r="AN400" s="12"/>
      <c r="AO400" s="13"/>
    </row>
    <row r="401" spans="10:41" x14ac:dyDescent="0.25">
      <c r="J401" s="1"/>
    </row>
    <row r="402" spans="10:41" x14ac:dyDescent="0.25">
      <c r="AN402" s="12"/>
      <c r="AO402" s="13"/>
    </row>
    <row r="404" spans="10:41" x14ac:dyDescent="0.25">
      <c r="AN404" s="12"/>
      <c r="AO404" s="13"/>
    </row>
    <row r="405" spans="10:41" x14ac:dyDescent="0.25">
      <c r="AN405" s="12"/>
      <c r="AO405" s="13"/>
    </row>
    <row r="406" spans="10:41" x14ac:dyDescent="0.25">
      <c r="J406" s="1"/>
      <c r="AN406" s="12"/>
      <c r="AO406" s="13"/>
    </row>
    <row r="407" spans="10:41" x14ac:dyDescent="0.25">
      <c r="AN407" s="12"/>
      <c r="AO407" s="13"/>
    </row>
    <row r="408" spans="10:41" x14ac:dyDescent="0.25">
      <c r="J408" s="1"/>
      <c r="AN408" s="12"/>
      <c r="AO408" s="13"/>
    </row>
    <row r="409" spans="10:41" x14ac:dyDescent="0.25">
      <c r="AN409" s="12"/>
      <c r="AO409" s="13"/>
    </row>
    <row r="410" spans="10:41" x14ac:dyDescent="0.25">
      <c r="AN410" s="12"/>
      <c r="AO410" s="13"/>
    </row>
    <row r="412" spans="10:41" x14ac:dyDescent="0.25">
      <c r="AN412" s="12"/>
      <c r="AO412" s="13"/>
    </row>
    <row r="413" spans="10:41" x14ac:dyDescent="0.25">
      <c r="AN413" s="12"/>
      <c r="AO413" s="13"/>
    </row>
    <row r="414" spans="10:41" x14ac:dyDescent="0.25">
      <c r="AN414" s="12"/>
      <c r="AO414" s="13"/>
    </row>
    <row r="415" spans="10:41" x14ac:dyDescent="0.25">
      <c r="AN415" s="12"/>
      <c r="AO415" s="13"/>
    </row>
    <row r="416" spans="10:41" x14ac:dyDescent="0.25">
      <c r="AN416" s="12"/>
      <c r="AO416" s="13"/>
    </row>
    <row r="417" spans="10:41" x14ac:dyDescent="0.25">
      <c r="AN417" s="12"/>
      <c r="AO417" s="13"/>
    </row>
    <row r="418" spans="10:41" x14ac:dyDescent="0.25">
      <c r="AN418" s="12"/>
      <c r="AO418" s="13"/>
    </row>
    <row r="419" spans="10:41" x14ac:dyDescent="0.25">
      <c r="AN419" s="12"/>
      <c r="AO419" s="13"/>
    </row>
    <row r="420" spans="10:41" x14ac:dyDescent="0.25">
      <c r="AN420" s="12"/>
      <c r="AO420" s="13"/>
    </row>
    <row r="421" spans="10:41" x14ac:dyDescent="0.25">
      <c r="J421" s="1"/>
      <c r="AN421" s="12"/>
    </row>
    <row r="422" spans="10:41" x14ac:dyDescent="0.25">
      <c r="AN422" s="12"/>
      <c r="AO422" s="13"/>
    </row>
    <row r="423" spans="10:41" x14ac:dyDescent="0.25">
      <c r="J423" s="1"/>
      <c r="AN423" s="12"/>
      <c r="AO423" s="13"/>
    </row>
    <row r="424" spans="10:41" x14ac:dyDescent="0.25">
      <c r="AN424" s="12"/>
      <c r="AO424" s="13"/>
    </row>
    <row r="425" spans="10:41" x14ac:dyDescent="0.25">
      <c r="AN425" s="12"/>
      <c r="AO425" s="13"/>
    </row>
    <row r="426" spans="10:41" x14ac:dyDescent="0.25">
      <c r="AN426" s="12"/>
      <c r="AO426" s="13"/>
    </row>
    <row r="428" spans="10:41" x14ac:dyDescent="0.25">
      <c r="AN428" s="12"/>
      <c r="AO428" s="13"/>
    </row>
    <row r="429" spans="10:41" x14ac:dyDescent="0.25">
      <c r="AN429" s="12"/>
      <c r="AO429" s="13"/>
    </row>
    <row r="430" spans="10:41" x14ac:dyDescent="0.25">
      <c r="AN430" s="12"/>
      <c r="AO430" s="13"/>
    </row>
    <row r="432" spans="10:41" x14ac:dyDescent="0.25">
      <c r="AN432" s="12"/>
      <c r="AO432" s="13"/>
    </row>
    <row r="433" spans="40:41" x14ac:dyDescent="0.25">
      <c r="AN433" s="12"/>
      <c r="AO433" s="13"/>
    </row>
    <row r="434" spans="40:41" x14ac:dyDescent="0.25">
      <c r="AN434" s="12"/>
      <c r="AO434" s="13"/>
    </row>
    <row r="435" spans="40:41" x14ac:dyDescent="0.25">
      <c r="AN435" s="12"/>
      <c r="AO435" s="13"/>
    </row>
    <row r="436" spans="40:41" x14ac:dyDescent="0.25">
      <c r="AN436" s="12"/>
      <c r="AO436" s="13"/>
    </row>
    <row r="437" spans="40:41" x14ac:dyDescent="0.25">
      <c r="AN437" s="12"/>
      <c r="AO437" s="13"/>
    </row>
    <row r="438" spans="40:41" x14ac:dyDescent="0.25">
      <c r="AN438" s="12"/>
      <c r="AO438" s="13"/>
    </row>
    <row r="439" spans="40:41" x14ac:dyDescent="0.25">
      <c r="AN439" s="12"/>
      <c r="AO439" s="13"/>
    </row>
    <row r="440" spans="40:41" x14ac:dyDescent="0.25">
      <c r="AN440" s="12"/>
      <c r="AO440" s="13"/>
    </row>
    <row r="441" spans="40:41" x14ac:dyDescent="0.25">
      <c r="AN441" s="12"/>
      <c r="AO441" s="13"/>
    </row>
    <row r="442" spans="40:41" x14ac:dyDescent="0.25">
      <c r="AN442" s="12"/>
      <c r="AO442" s="13"/>
    </row>
    <row r="443" spans="40:41" x14ac:dyDescent="0.25">
      <c r="AN443" s="12"/>
      <c r="AO443" s="13"/>
    </row>
    <row r="445" spans="40:41" x14ac:dyDescent="0.25">
      <c r="AN445" s="12"/>
      <c r="AO445" s="13"/>
    </row>
    <row r="446" spans="40:41" x14ac:dyDescent="0.25">
      <c r="AN446" s="12"/>
      <c r="AO446" s="13"/>
    </row>
    <row r="447" spans="40:41" x14ac:dyDescent="0.25">
      <c r="AN447" s="12"/>
      <c r="AO447" s="13"/>
    </row>
    <row r="448" spans="40:41" x14ac:dyDescent="0.25">
      <c r="AN448" s="12"/>
      <c r="AO448" s="13"/>
    </row>
    <row r="450" spans="10:41" x14ac:dyDescent="0.25">
      <c r="J450" s="1"/>
      <c r="AN450" s="12"/>
    </row>
    <row r="451" spans="10:41" x14ac:dyDescent="0.25">
      <c r="J451" s="1"/>
      <c r="AN451" s="12"/>
      <c r="AO451" s="13"/>
    </row>
    <row r="452" spans="10:41" x14ac:dyDescent="0.25">
      <c r="AN452" s="12"/>
      <c r="AO452" s="13"/>
    </row>
    <row r="453" spans="10:41" x14ac:dyDescent="0.25">
      <c r="AN453" s="12"/>
      <c r="AO453" s="13"/>
    </row>
    <row r="454" spans="10:41" x14ac:dyDescent="0.25">
      <c r="AN454" s="12"/>
      <c r="AO454" s="13"/>
    </row>
    <row r="455" spans="10:41" x14ac:dyDescent="0.25">
      <c r="J455" s="1"/>
      <c r="AN455" s="12"/>
      <c r="AO455" s="13"/>
    </row>
    <row r="457" spans="10:41" x14ac:dyDescent="0.25">
      <c r="AN457" s="12"/>
      <c r="AO457" s="13"/>
    </row>
    <row r="458" spans="10:41" x14ac:dyDescent="0.25">
      <c r="AN458" s="12"/>
      <c r="AO458" s="13"/>
    </row>
    <row r="459" spans="10:41" x14ac:dyDescent="0.25">
      <c r="J459" s="1"/>
    </row>
    <row r="460" spans="10:41" x14ac:dyDescent="0.25">
      <c r="AN460" s="12"/>
      <c r="AO460" s="13"/>
    </row>
    <row r="461" spans="10:41" x14ac:dyDescent="0.25">
      <c r="AN461" s="12"/>
      <c r="AO461" s="13"/>
    </row>
    <row r="462" spans="10:41" x14ac:dyDescent="0.25">
      <c r="AN462" s="12"/>
      <c r="AO462" s="13"/>
    </row>
    <row r="463" spans="10:41" x14ac:dyDescent="0.25">
      <c r="J463" s="1"/>
    </row>
    <row r="464" spans="10:41" x14ac:dyDescent="0.25">
      <c r="J464" s="1"/>
      <c r="AN464" s="12"/>
      <c r="AO464" s="13"/>
    </row>
    <row r="465" spans="10:41" x14ac:dyDescent="0.25">
      <c r="J465" s="1"/>
    </row>
    <row r="466" spans="10:41" x14ac:dyDescent="0.25">
      <c r="AN466" s="12"/>
      <c r="AO466" s="13"/>
    </row>
    <row r="469" spans="10:41" x14ac:dyDescent="0.25">
      <c r="AN469" s="12"/>
      <c r="AO469" s="13"/>
    </row>
    <row r="470" spans="10:41" x14ac:dyDescent="0.25">
      <c r="AN470" s="12"/>
      <c r="AO470" s="13"/>
    </row>
    <row r="471" spans="10:41" x14ac:dyDescent="0.25">
      <c r="AN471" s="12"/>
      <c r="AO471" s="13"/>
    </row>
    <row r="472" spans="10:41" x14ac:dyDescent="0.25">
      <c r="AN472" s="12"/>
      <c r="AO472" s="13"/>
    </row>
    <row r="473" spans="10:41" x14ac:dyDescent="0.25">
      <c r="AN473" s="12"/>
      <c r="AO473" s="13"/>
    </row>
    <row r="474" spans="10:41" x14ac:dyDescent="0.25">
      <c r="AN474" s="12"/>
      <c r="AO474" s="13"/>
    </row>
    <row r="475" spans="10:41" x14ac:dyDescent="0.25">
      <c r="AN475" s="12"/>
      <c r="AO475" s="13"/>
    </row>
    <row r="476" spans="10:41" x14ac:dyDescent="0.25">
      <c r="AN476" s="12"/>
      <c r="AO476" s="13"/>
    </row>
    <row r="479" spans="10:41" x14ac:dyDescent="0.25">
      <c r="J479" s="1"/>
      <c r="AN479" s="12"/>
      <c r="AO479" s="13"/>
    </row>
    <row r="480" spans="10:41" x14ac:dyDescent="0.25">
      <c r="J480" s="1"/>
    </row>
    <row r="481" spans="10:41" x14ac:dyDescent="0.25">
      <c r="AN481" s="12"/>
      <c r="AO481" s="13"/>
    </row>
    <row r="482" spans="10:41" x14ac:dyDescent="0.25">
      <c r="AN482" s="12"/>
      <c r="AO482" s="13"/>
    </row>
    <row r="487" spans="10:41" x14ac:dyDescent="0.25">
      <c r="AN487" s="12"/>
      <c r="AO487" s="13"/>
    </row>
    <row r="488" spans="10:41" x14ac:dyDescent="0.25">
      <c r="J488" s="1"/>
    </row>
    <row r="490" spans="10:41" x14ac:dyDescent="0.25">
      <c r="J490" s="1"/>
    </row>
    <row r="492" spans="10:41" x14ac:dyDescent="0.25">
      <c r="AN492" s="12"/>
      <c r="AO492" s="13"/>
    </row>
    <row r="493" spans="10:41" x14ac:dyDescent="0.25">
      <c r="AN493" s="12"/>
      <c r="AO493" s="13"/>
    </row>
    <row r="494" spans="10:41" x14ac:dyDescent="0.25">
      <c r="J494" s="1"/>
    </row>
    <row r="499" spans="10:41" x14ac:dyDescent="0.25">
      <c r="J499" s="1"/>
    </row>
    <row r="501" spans="10:41" x14ac:dyDescent="0.25">
      <c r="J501" s="1"/>
    </row>
    <row r="504" spans="10:41" x14ac:dyDescent="0.25">
      <c r="J504" s="1"/>
    </row>
    <row r="508" spans="10:41" x14ac:dyDescent="0.25">
      <c r="J508" s="1"/>
    </row>
    <row r="510" spans="10:41" x14ac:dyDescent="0.25">
      <c r="AN510" s="12"/>
      <c r="AO510" s="13"/>
    </row>
    <row r="511" spans="10:41" x14ac:dyDescent="0.25">
      <c r="J511" s="1"/>
    </row>
    <row r="516" spans="10:10" x14ac:dyDescent="0.25">
      <c r="J516" s="1"/>
    </row>
    <row r="518" spans="10:10" x14ac:dyDescent="0.25">
      <c r="J518" s="1"/>
    </row>
    <row r="523" spans="10:10" x14ac:dyDescent="0.25">
      <c r="J523" s="1"/>
    </row>
    <row r="524" spans="10:10" x14ac:dyDescent="0.25">
      <c r="J524" s="1"/>
    </row>
    <row r="525" spans="10:10" x14ac:dyDescent="0.25">
      <c r="J525" s="1"/>
    </row>
    <row r="526" spans="10:10" x14ac:dyDescent="0.25">
      <c r="J526" s="1"/>
    </row>
    <row r="527" spans="10:10" x14ac:dyDescent="0.25">
      <c r="J527" s="1"/>
    </row>
    <row r="528" spans="10:10" x14ac:dyDescent="0.25">
      <c r="J528" s="1"/>
    </row>
    <row r="529" spans="10:41" x14ac:dyDescent="0.25">
      <c r="J529" s="1"/>
    </row>
    <row r="530" spans="10:41" x14ac:dyDescent="0.25">
      <c r="J530" s="1"/>
    </row>
    <row r="532" spans="10:41" x14ac:dyDescent="0.25">
      <c r="AN532" s="12"/>
      <c r="AO532" s="13"/>
    </row>
    <row r="535" spans="10:41" x14ac:dyDescent="0.25">
      <c r="AN535" s="12"/>
      <c r="AO535" s="13"/>
    </row>
    <row r="537" spans="10:41" x14ac:dyDescent="0.25">
      <c r="AN537" s="12"/>
      <c r="AO537" s="13"/>
    </row>
    <row r="538" spans="10:41" x14ac:dyDescent="0.25">
      <c r="AN538" s="12"/>
      <c r="AO538" s="13"/>
    </row>
    <row r="540" spans="10:41" x14ac:dyDescent="0.25">
      <c r="AN540" s="12"/>
      <c r="AO540" s="13"/>
    </row>
    <row r="541" spans="10:41" x14ac:dyDescent="0.25">
      <c r="AN541" s="12"/>
      <c r="AO541" s="13"/>
    </row>
    <row r="543" spans="10:41" x14ac:dyDescent="0.25">
      <c r="AN543" s="12"/>
      <c r="AO543" s="13"/>
    </row>
    <row r="555" spans="40:42" x14ac:dyDescent="0.25">
      <c r="AN555" s="12"/>
      <c r="AO555" s="13"/>
    </row>
    <row r="557" spans="40:42" x14ac:dyDescent="0.25">
      <c r="AN557" s="12"/>
      <c r="AO557" s="13"/>
    </row>
    <row r="558" spans="40:42" x14ac:dyDescent="0.25">
      <c r="AN558" s="12"/>
      <c r="AO558" s="13"/>
    </row>
    <row r="559" spans="40:42" x14ac:dyDescent="0.25">
      <c r="AP559" s="15"/>
    </row>
    <row r="562" spans="40:41" x14ac:dyDescent="0.25">
      <c r="AN562" s="12"/>
      <c r="AO562" s="13"/>
    </row>
    <row r="565" spans="40:41" x14ac:dyDescent="0.25">
      <c r="AN565" s="12"/>
      <c r="AO565" s="13"/>
    </row>
    <row r="566" spans="40:41" x14ac:dyDescent="0.25">
      <c r="AN566" s="12"/>
      <c r="AO566" s="13"/>
    </row>
    <row r="567" spans="40:41" x14ac:dyDescent="0.25">
      <c r="AN567" s="12"/>
      <c r="AO567" s="13"/>
    </row>
    <row r="569" spans="40:41" x14ac:dyDescent="0.25">
      <c r="AN569" s="12"/>
      <c r="AO569" s="13"/>
    </row>
    <row r="571" spans="40:41" x14ac:dyDescent="0.25">
      <c r="AN571" s="12"/>
      <c r="AO571" s="13"/>
    </row>
    <row r="572" spans="40:41" x14ac:dyDescent="0.25">
      <c r="AN572" s="12"/>
      <c r="AO572" s="13"/>
    </row>
    <row r="573" spans="40:41" x14ac:dyDescent="0.25">
      <c r="AN573" s="12"/>
      <c r="AO573" s="13"/>
    </row>
    <row r="574" spans="40:41" x14ac:dyDescent="0.25">
      <c r="AN574" s="12"/>
      <c r="AO574" s="13"/>
    </row>
    <row r="575" spans="40:41" x14ac:dyDescent="0.25">
      <c r="AN575" s="12"/>
      <c r="AO575" s="13"/>
    </row>
    <row r="576" spans="40:41" x14ac:dyDescent="0.25">
      <c r="AN576" s="12"/>
      <c r="AO576" s="13"/>
    </row>
    <row r="577" spans="40:42" x14ac:dyDescent="0.25">
      <c r="AN577" s="12"/>
      <c r="AO577" s="13"/>
    </row>
    <row r="578" spans="40:42" x14ac:dyDescent="0.25">
      <c r="AN578" s="12"/>
      <c r="AO578" s="13"/>
    </row>
    <row r="579" spans="40:42" x14ac:dyDescent="0.25">
      <c r="AN579" s="12"/>
      <c r="AO579" s="13"/>
    </row>
    <row r="580" spans="40:42" x14ac:dyDescent="0.25">
      <c r="AN580" s="12"/>
      <c r="AO580" s="13"/>
    </row>
    <row r="581" spans="40:42" x14ac:dyDescent="0.25">
      <c r="AN581" s="12"/>
      <c r="AO581" s="13"/>
    </row>
    <row r="582" spans="40:42" x14ac:dyDescent="0.25">
      <c r="AN582" s="12"/>
      <c r="AO582" s="13"/>
    </row>
    <row r="583" spans="40:42" x14ac:dyDescent="0.25">
      <c r="AP583" s="15"/>
    </row>
    <row r="584" spans="40:42" x14ac:dyDescent="0.25">
      <c r="AP584" s="15"/>
    </row>
    <row r="585" spans="40:42" x14ac:dyDescent="0.25">
      <c r="AN585" s="12"/>
      <c r="AO585" s="13"/>
    </row>
    <row r="586" spans="40:42" x14ac:dyDescent="0.25">
      <c r="AN586" s="12"/>
      <c r="AO586" s="13"/>
    </row>
    <row r="587" spans="40:42" x14ac:dyDescent="0.25">
      <c r="AN587" s="12"/>
      <c r="AO587" s="13"/>
    </row>
    <row r="588" spans="40:42" x14ac:dyDescent="0.25">
      <c r="AN588" s="12"/>
      <c r="AO588" s="13"/>
    </row>
    <row r="589" spans="40:42" x14ac:dyDescent="0.25">
      <c r="AN589" s="12"/>
      <c r="AO589" s="13"/>
    </row>
    <row r="590" spans="40:42" x14ac:dyDescent="0.25">
      <c r="AP590" s="15"/>
    </row>
    <row r="591" spans="40:42" x14ac:dyDescent="0.25">
      <c r="AN591" s="12"/>
      <c r="AO591" s="13"/>
    </row>
    <row r="592" spans="40:42" x14ac:dyDescent="0.25">
      <c r="AN592" s="12"/>
      <c r="AO592" s="13"/>
    </row>
    <row r="593" spans="40:42" x14ac:dyDescent="0.25">
      <c r="AN593" s="12"/>
      <c r="AO593" s="13"/>
    </row>
    <row r="597" spans="40:42" x14ac:dyDescent="0.25">
      <c r="AN597" s="12"/>
      <c r="AO597" s="13"/>
    </row>
    <row r="598" spans="40:42" x14ac:dyDescent="0.25">
      <c r="AN598" s="12"/>
      <c r="AO598" s="13"/>
    </row>
    <row r="599" spans="40:42" x14ac:dyDescent="0.25">
      <c r="AN599" s="12"/>
      <c r="AO599" s="13"/>
    </row>
    <row r="600" spans="40:42" x14ac:dyDescent="0.25">
      <c r="AN600" s="12"/>
      <c r="AO600" s="13"/>
    </row>
    <row r="602" spans="40:42" x14ac:dyDescent="0.25">
      <c r="AN602" s="12"/>
      <c r="AO602" s="13"/>
    </row>
    <row r="604" spans="40:42" x14ac:dyDescent="0.25">
      <c r="AN604" s="12"/>
      <c r="AO604" s="13"/>
    </row>
    <row r="605" spans="40:42" x14ac:dyDescent="0.25">
      <c r="AN605" s="12"/>
      <c r="AO605" s="13"/>
    </row>
    <row r="607" spans="40:42" x14ac:dyDescent="0.25">
      <c r="AN607" s="12"/>
      <c r="AO607" s="13"/>
    </row>
    <row r="608" spans="40:42" x14ac:dyDescent="0.25">
      <c r="AP608" s="15"/>
    </row>
    <row r="609" spans="40:42" x14ac:dyDescent="0.25">
      <c r="AN609" s="12"/>
      <c r="AO609" s="13"/>
    </row>
    <row r="613" spans="40:42" x14ac:dyDescent="0.25">
      <c r="AN613" s="12"/>
      <c r="AO613" s="13"/>
    </row>
    <row r="617" spans="40:42" x14ac:dyDescent="0.25">
      <c r="AP617" s="15"/>
    </row>
    <row r="618" spans="40:42" x14ac:dyDescent="0.25">
      <c r="AN618" s="12"/>
      <c r="AO618" s="13"/>
    </row>
    <row r="620" spans="40:42" x14ac:dyDescent="0.25">
      <c r="AP620" s="15"/>
    </row>
    <row r="621" spans="40:42" x14ac:dyDescent="0.25">
      <c r="AP621" s="15"/>
    </row>
    <row r="622" spans="40:42" x14ac:dyDescent="0.25">
      <c r="AN622" s="12"/>
      <c r="AO622" s="13"/>
    </row>
    <row r="627" spans="40:42" x14ac:dyDescent="0.25">
      <c r="AP627" s="15"/>
    </row>
    <row r="628" spans="40:42" x14ac:dyDescent="0.25">
      <c r="AP628" s="15"/>
    </row>
    <row r="629" spans="40:42" x14ac:dyDescent="0.25">
      <c r="AP629" s="15"/>
    </row>
    <row r="630" spans="40:42" x14ac:dyDescent="0.25">
      <c r="AP630" s="15"/>
    </row>
    <row r="631" spans="40:42" x14ac:dyDescent="0.25">
      <c r="AP631" s="15"/>
    </row>
    <row r="632" spans="40:42" x14ac:dyDescent="0.25">
      <c r="AN632" s="12"/>
      <c r="AO632" s="13"/>
    </row>
    <row r="633" spans="40:42" x14ac:dyDescent="0.25">
      <c r="AP633" s="15"/>
    </row>
    <row r="634" spans="40:42" x14ac:dyDescent="0.25">
      <c r="AP634" s="15"/>
    </row>
    <row r="635" spans="40:42" x14ac:dyDescent="0.25">
      <c r="AN635" s="12"/>
      <c r="AO635" s="13"/>
    </row>
    <row r="637" spans="40:42" x14ac:dyDescent="0.25">
      <c r="AP637" s="15"/>
    </row>
    <row r="638" spans="40:42" x14ac:dyDescent="0.25">
      <c r="AN638" s="12"/>
      <c r="AO638" s="13"/>
    </row>
    <row r="641" spans="17:42" x14ac:dyDescent="0.25">
      <c r="AP641" s="15"/>
    </row>
    <row r="642" spans="17:42" x14ac:dyDescent="0.25">
      <c r="AP642" s="15"/>
    </row>
    <row r="643" spans="17:42" x14ac:dyDescent="0.25">
      <c r="AN643" s="12"/>
      <c r="AO643" s="13"/>
    </row>
    <row r="644" spans="17:42" x14ac:dyDescent="0.25">
      <c r="AN644" s="12"/>
      <c r="AO644" s="13"/>
    </row>
    <row r="645" spans="17:42" x14ac:dyDescent="0.25">
      <c r="AN645" s="12"/>
      <c r="AO645" s="13"/>
    </row>
    <row r="646" spans="17:42" x14ac:dyDescent="0.25">
      <c r="AN646" s="12"/>
      <c r="AO646" s="13"/>
    </row>
    <row r="647" spans="17:42" x14ac:dyDescent="0.25">
      <c r="Q647" s="3"/>
      <c r="AN647" s="12"/>
    </row>
    <row r="648" spans="17:42" x14ac:dyDescent="0.25">
      <c r="Q648" s="3"/>
      <c r="AN648" s="12"/>
    </row>
    <row r="649" spans="17:42" x14ac:dyDescent="0.25">
      <c r="Q649" s="3"/>
      <c r="AN649" s="12"/>
    </row>
    <row r="650" spans="17:42" x14ac:dyDescent="0.25">
      <c r="Q650" s="3"/>
      <c r="AN650" s="12"/>
    </row>
    <row r="651" spans="17:42" x14ac:dyDescent="0.25">
      <c r="AN651" s="12"/>
    </row>
    <row r="652" spans="17:42" x14ac:dyDescent="0.25">
      <c r="AN652" s="12"/>
    </row>
    <row r="653" spans="17:42" x14ac:dyDescent="0.25">
      <c r="AN653" s="12"/>
    </row>
    <row r="654" spans="17:42" x14ac:dyDescent="0.25">
      <c r="AN654" s="12"/>
    </row>
    <row r="655" spans="17:42" x14ac:dyDescent="0.25">
      <c r="AN655" s="12"/>
    </row>
    <row r="656" spans="17:42" x14ac:dyDescent="0.25">
      <c r="AN656" s="12"/>
    </row>
    <row r="657" spans="40:42" x14ac:dyDescent="0.25">
      <c r="AP657" s="15"/>
    </row>
    <row r="658" spans="40:42" x14ac:dyDescent="0.25">
      <c r="AP658" s="15"/>
    </row>
    <row r="659" spans="40:42" x14ac:dyDescent="0.25">
      <c r="AP659" s="15"/>
    </row>
    <row r="661" spans="40:42" x14ac:dyDescent="0.25">
      <c r="AP661" s="15"/>
    </row>
    <row r="663" spans="40:42" x14ac:dyDescent="0.25">
      <c r="AP663" s="15"/>
    </row>
    <row r="664" spans="40:42" x14ac:dyDescent="0.25">
      <c r="AP664" s="15"/>
    </row>
    <row r="665" spans="40:42" x14ac:dyDescent="0.25">
      <c r="AP665" s="15"/>
    </row>
    <row r="666" spans="40:42" x14ac:dyDescent="0.25">
      <c r="AP666" s="15"/>
    </row>
    <row r="667" spans="40:42" x14ac:dyDescent="0.25">
      <c r="AN667" s="12"/>
      <c r="AO667" s="13"/>
    </row>
    <row r="668" spans="40:42" x14ac:dyDescent="0.25">
      <c r="AN668" s="12"/>
      <c r="AO668" s="13"/>
    </row>
    <row r="670" spans="40:42" x14ac:dyDescent="0.25">
      <c r="AN670" s="12"/>
      <c r="AO670" s="13"/>
    </row>
    <row r="671" spans="40:42" x14ac:dyDescent="0.25">
      <c r="AN671" s="12"/>
      <c r="AO671" s="13"/>
    </row>
    <row r="680" spans="40:41" x14ac:dyDescent="0.25">
      <c r="AN680" s="12"/>
      <c r="AO680" s="13"/>
    </row>
    <row r="686" spans="40:41" x14ac:dyDescent="0.25">
      <c r="AN686" s="12"/>
      <c r="AO686" s="13"/>
    </row>
    <row r="687" spans="40:41" x14ac:dyDescent="0.25">
      <c r="AN687" s="12"/>
      <c r="AO687" s="13"/>
    </row>
    <row r="697" spans="40:41" x14ac:dyDescent="0.25">
      <c r="AN697" s="12"/>
      <c r="AO697" s="13"/>
    </row>
    <row r="698" spans="40:41" x14ac:dyDescent="0.25">
      <c r="AN698" s="12"/>
      <c r="AO698" s="13"/>
    </row>
    <row r="700" spans="40:41" x14ac:dyDescent="0.25">
      <c r="AN700" s="12"/>
      <c r="AO700" s="13"/>
    </row>
    <row r="701" spans="40:41" x14ac:dyDescent="0.25">
      <c r="AN701" s="12"/>
      <c r="AO701" s="13"/>
    </row>
    <row r="702" spans="40:41" x14ac:dyDescent="0.25">
      <c r="AN702" s="12"/>
      <c r="AO702" s="13"/>
    </row>
    <row r="707" spans="40:41" x14ac:dyDescent="0.25">
      <c r="AN707" s="12"/>
      <c r="AO707" s="13"/>
    </row>
    <row r="710" spans="40:41" x14ac:dyDescent="0.25">
      <c r="AN710" s="12"/>
      <c r="AO710" s="13"/>
    </row>
    <row r="711" spans="40:41" x14ac:dyDescent="0.25">
      <c r="AN711" s="12"/>
    </row>
    <row r="713" spans="40:41" x14ac:dyDescent="0.25">
      <c r="AN713" s="12"/>
      <c r="AO713" s="13"/>
    </row>
    <row r="714" spans="40:41" x14ac:dyDescent="0.25">
      <c r="AN714" s="12"/>
      <c r="AO714" s="13"/>
    </row>
    <row r="715" spans="40:41" x14ac:dyDescent="0.25">
      <c r="AN715" s="12"/>
      <c r="AO715" s="13"/>
    </row>
    <row r="716" spans="40:41" x14ac:dyDescent="0.25">
      <c r="AN716" s="12"/>
      <c r="AO716" s="13"/>
    </row>
    <row r="717" spans="40:41" x14ac:dyDescent="0.25">
      <c r="AN717" s="12"/>
      <c r="AO717" s="13"/>
    </row>
    <row r="719" spans="40:41" x14ac:dyDescent="0.25">
      <c r="AN719" s="12"/>
      <c r="AO719" s="13"/>
    </row>
    <row r="721" spans="40:41" x14ac:dyDescent="0.25">
      <c r="AO721" s="13"/>
    </row>
    <row r="722" spans="40:41" x14ac:dyDescent="0.25">
      <c r="AN722" s="12"/>
      <c r="AO722" s="13"/>
    </row>
    <row r="723" spans="40:41" x14ac:dyDescent="0.25">
      <c r="AN723" s="12"/>
      <c r="AO723" s="13"/>
    </row>
    <row r="724" spans="40:41" x14ac:dyDescent="0.25">
      <c r="AN724" s="12"/>
      <c r="AO724" s="13"/>
    </row>
    <row r="725" spans="40:41" x14ac:dyDescent="0.25">
      <c r="AN725" s="12"/>
      <c r="AO725" s="13"/>
    </row>
    <row r="726" spans="40:41" x14ac:dyDescent="0.25">
      <c r="AO726" s="13"/>
    </row>
    <row r="727" spans="40:41" x14ac:dyDescent="0.25">
      <c r="AN727" s="12"/>
      <c r="AO727" s="13"/>
    </row>
    <row r="728" spans="40:41" x14ac:dyDescent="0.25">
      <c r="AN728" s="12"/>
      <c r="AO728" s="13"/>
    </row>
    <row r="729" spans="40:41" x14ac:dyDescent="0.25">
      <c r="AN729" s="12"/>
      <c r="AO729" s="13"/>
    </row>
    <row r="730" spans="40:41" x14ac:dyDescent="0.25">
      <c r="AN730" s="12"/>
      <c r="AO730" s="13"/>
    </row>
    <row r="731" spans="40:41" x14ac:dyDescent="0.25">
      <c r="AN731" s="12"/>
      <c r="AO731" s="13"/>
    </row>
    <row r="732" spans="40:41" x14ac:dyDescent="0.25">
      <c r="AN732" s="12"/>
      <c r="AO732" s="13"/>
    </row>
    <row r="733" spans="40:41" x14ac:dyDescent="0.25">
      <c r="AN733" s="12"/>
      <c r="AO733" s="13"/>
    </row>
    <row r="734" spans="40:41" x14ac:dyDescent="0.25">
      <c r="AN734" s="12"/>
      <c r="AO734" s="13"/>
    </row>
    <row r="735" spans="40:41" x14ac:dyDescent="0.25">
      <c r="AN735" s="12"/>
      <c r="AO735" s="13"/>
    </row>
    <row r="736" spans="40:41" x14ac:dyDescent="0.25">
      <c r="AN736" s="12"/>
      <c r="AO736" s="13"/>
    </row>
    <row r="737" spans="40:41" x14ac:dyDescent="0.25">
      <c r="AN737" s="12"/>
      <c r="AO737" s="13"/>
    </row>
    <row r="738" spans="40:41" x14ac:dyDescent="0.25">
      <c r="AN738" s="12"/>
      <c r="AO738" s="13"/>
    </row>
    <row r="739" spans="40:41" x14ac:dyDescent="0.25">
      <c r="AN739" s="12"/>
      <c r="AO739" s="13"/>
    </row>
    <row r="740" spans="40:41" x14ac:dyDescent="0.25">
      <c r="AO740" s="13"/>
    </row>
    <row r="741" spans="40:41" x14ac:dyDescent="0.25">
      <c r="AN741" s="12"/>
      <c r="AO741" s="13"/>
    </row>
    <row r="742" spans="40:41" x14ac:dyDescent="0.25">
      <c r="AN742" s="12"/>
      <c r="AO742" s="13"/>
    </row>
    <row r="743" spans="40:41" x14ac:dyDescent="0.25">
      <c r="AN743" s="12"/>
      <c r="AO743" s="13"/>
    </row>
    <row r="745" spans="40:41" x14ac:dyDescent="0.25">
      <c r="AO745" s="13"/>
    </row>
    <row r="748" spans="40:41" x14ac:dyDescent="0.25">
      <c r="AN748" s="12"/>
      <c r="AO748" s="13"/>
    </row>
    <row r="751" spans="40:41" x14ac:dyDescent="0.25">
      <c r="AN751" s="12"/>
      <c r="AO751" s="13"/>
    </row>
    <row r="752" spans="40:41" x14ac:dyDescent="0.25">
      <c r="AN752" s="12"/>
      <c r="AO752" s="13"/>
    </row>
    <row r="754" spans="40:41" x14ac:dyDescent="0.25">
      <c r="AN754" s="12"/>
      <c r="AO754" s="13"/>
    </row>
    <row r="755" spans="40:41" x14ac:dyDescent="0.25">
      <c r="AO755" s="13"/>
    </row>
    <row r="756" spans="40:41" x14ac:dyDescent="0.25">
      <c r="AN756" s="12"/>
      <c r="AO756" s="13"/>
    </row>
    <row r="758" spans="40:41" x14ac:dyDescent="0.25">
      <c r="AN758" s="12"/>
      <c r="AO758" s="13"/>
    </row>
    <row r="760" spans="40:41" x14ac:dyDescent="0.25">
      <c r="AN760" s="12"/>
      <c r="AO760" s="13"/>
    </row>
    <row r="762" spans="40:41" x14ac:dyDescent="0.25">
      <c r="AN762" s="12"/>
      <c r="AO762" s="13"/>
    </row>
    <row r="763" spans="40:41" x14ac:dyDescent="0.25">
      <c r="AN763" s="12"/>
      <c r="AO763" s="13"/>
    </row>
    <row r="772" spans="40:41" x14ac:dyDescent="0.25">
      <c r="AN772" s="12"/>
      <c r="AO772" s="13"/>
    </row>
    <row r="774" spans="40:41" x14ac:dyDescent="0.25">
      <c r="AN774" s="12"/>
      <c r="AO774" s="13"/>
    </row>
    <row r="781" spans="40:41" x14ac:dyDescent="0.25">
      <c r="AO781" s="13"/>
    </row>
    <row r="782" spans="40:41" x14ac:dyDescent="0.25">
      <c r="AN782" s="12"/>
      <c r="AO782" s="13"/>
    </row>
    <row r="783" spans="40:41" x14ac:dyDescent="0.25">
      <c r="AN783" s="12"/>
      <c r="AO783" s="13"/>
    </row>
    <row r="784" spans="40:41" x14ac:dyDescent="0.25">
      <c r="AN784" s="12"/>
      <c r="AO784" s="13"/>
    </row>
    <row r="786" spans="10:41" x14ac:dyDescent="0.25">
      <c r="J786" s="1"/>
      <c r="AN786" s="12"/>
      <c r="AO786" s="13"/>
    </row>
    <row r="789" spans="10:41" x14ac:dyDescent="0.25">
      <c r="AN789" s="12"/>
      <c r="AO789" s="13"/>
    </row>
    <row r="794" spans="10:41" x14ac:dyDescent="0.25">
      <c r="AN794" s="12"/>
      <c r="AO794" s="13"/>
    </row>
    <row r="795" spans="10:41" x14ac:dyDescent="0.25">
      <c r="AN795" s="12"/>
      <c r="AO795" s="13"/>
    </row>
    <row r="797" spans="10:41" x14ac:dyDescent="0.25">
      <c r="AN797" s="12"/>
      <c r="AO797" s="13"/>
    </row>
    <row r="798" spans="10:41" x14ac:dyDescent="0.25">
      <c r="AN798" s="12"/>
      <c r="AO798" s="13"/>
    </row>
    <row r="800" spans="10:41" x14ac:dyDescent="0.25">
      <c r="AN800" s="12"/>
      <c r="AO800" s="13"/>
    </row>
    <row r="801" spans="10:41" x14ac:dyDescent="0.25">
      <c r="AN801" s="12"/>
      <c r="AO801" s="13"/>
    </row>
    <row r="804" spans="10:41" x14ac:dyDescent="0.25">
      <c r="AN804" s="12"/>
      <c r="AO804" s="13"/>
    </row>
    <row r="805" spans="10:41" x14ac:dyDescent="0.25">
      <c r="AN805" s="12"/>
      <c r="AO805" s="13"/>
    </row>
    <row r="806" spans="10:41" x14ac:dyDescent="0.25">
      <c r="AN806" s="12"/>
      <c r="AO806" s="13"/>
    </row>
    <row r="807" spans="10:41" x14ac:dyDescent="0.25">
      <c r="AN807" s="12"/>
      <c r="AO807" s="13"/>
    </row>
    <row r="808" spans="10:41" x14ac:dyDescent="0.25">
      <c r="AN808" s="12"/>
      <c r="AO808" s="13"/>
    </row>
    <row r="809" spans="10:41" x14ac:dyDescent="0.25">
      <c r="AN809" s="12"/>
      <c r="AO809" s="13"/>
    </row>
    <row r="810" spans="10:41" x14ac:dyDescent="0.25">
      <c r="AN810" s="12"/>
      <c r="AO810" s="13"/>
    </row>
    <row r="811" spans="10:41" x14ac:dyDescent="0.25">
      <c r="J811" s="1"/>
    </row>
    <row r="812" spans="10:41" x14ac:dyDescent="0.25">
      <c r="AN812" s="12"/>
      <c r="AO812" s="13"/>
    </row>
    <row r="813" spans="10:41" x14ac:dyDescent="0.25">
      <c r="AN813" s="12"/>
      <c r="AO813" s="13"/>
    </row>
    <row r="814" spans="10:41" x14ac:dyDescent="0.25">
      <c r="AN814" s="12"/>
    </row>
    <row r="815" spans="10:41" x14ac:dyDescent="0.25">
      <c r="AN815" s="12"/>
    </row>
    <row r="816" spans="10:41" x14ac:dyDescent="0.25">
      <c r="AN816" s="12"/>
    </row>
    <row r="817" spans="40:41" x14ac:dyDescent="0.25">
      <c r="AN817" s="12"/>
    </row>
    <row r="820" spans="40:41" x14ac:dyDescent="0.25">
      <c r="AN820" s="12"/>
      <c r="AO820" s="13"/>
    </row>
    <row r="821" spans="40:41" x14ac:dyDescent="0.25">
      <c r="AN821" s="12"/>
      <c r="AO821" s="13"/>
    </row>
    <row r="831" spans="40:41" x14ac:dyDescent="0.25">
      <c r="AN831" s="12"/>
      <c r="AO831" s="13"/>
    </row>
    <row r="832" spans="40:41" x14ac:dyDescent="0.25">
      <c r="AN832" s="12"/>
      <c r="AO832" s="13"/>
    </row>
    <row r="833" spans="10:41" x14ac:dyDescent="0.25">
      <c r="AN833" s="12"/>
      <c r="AO833" s="13"/>
    </row>
    <row r="834" spans="10:41" x14ac:dyDescent="0.25">
      <c r="AN834" s="12"/>
      <c r="AO834" s="13"/>
    </row>
    <row r="835" spans="10:41" x14ac:dyDescent="0.25">
      <c r="AN835" s="12"/>
      <c r="AO835" s="13"/>
    </row>
    <row r="836" spans="10:41" x14ac:dyDescent="0.25">
      <c r="J836" s="1"/>
    </row>
    <row r="837" spans="10:41" x14ac:dyDescent="0.25">
      <c r="AN837" s="12"/>
      <c r="AO837" s="13"/>
    </row>
    <row r="838" spans="10:41" x14ac:dyDescent="0.25">
      <c r="J838" s="1"/>
    </row>
    <row r="862" spans="40:41" x14ac:dyDescent="0.25">
      <c r="AN862" s="12"/>
      <c r="AO862" s="13"/>
    </row>
    <row r="863" spans="40:41" x14ac:dyDescent="0.25">
      <c r="AN863" s="12"/>
      <c r="AO863" s="13"/>
    </row>
    <row r="864" spans="40:41" x14ac:dyDescent="0.25">
      <c r="AN864" s="12"/>
    </row>
    <row r="865" spans="40:41" x14ac:dyDescent="0.25">
      <c r="AN865" s="12"/>
    </row>
    <row r="866" spans="40:41" x14ac:dyDescent="0.25">
      <c r="AN866" s="12"/>
    </row>
    <row r="867" spans="40:41" x14ac:dyDescent="0.25">
      <c r="AN867" s="12"/>
    </row>
    <row r="868" spans="40:41" x14ac:dyDescent="0.25">
      <c r="AN868" s="12"/>
    </row>
    <row r="869" spans="40:41" x14ac:dyDescent="0.25">
      <c r="AN869" s="12"/>
    </row>
    <row r="870" spans="40:41" x14ac:dyDescent="0.25">
      <c r="AN870" s="12"/>
      <c r="AO870" s="13"/>
    </row>
    <row r="871" spans="40:41" x14ac:dyDescent="0.25">
      <c r="AN871" s="12"/>
      <c r="AO871" s="13"/>
    </row>
    <row r="872" spans="40:41" x14ac:dyDescent="0.25">
      <c r="AN872" s="12"/>
      <c r="AO872" s="13"/>
    </row>
    <row r="882" spans="40:41" x14ac:dyDescent="0.25">
      <c r="AN882" s="12"/>
      <c r="AO882" s="13"/>
    </row>
    <row r="883" spans="40:41" x14ac:dyDescent="0.25">
      <c r="AN883" s="12"/>
      <c r="AO883" s="13"/>
    </row>
    <row r="884" spans="40:41" x14ac:dyDescent="0.25">
      <c r="AN884" s="12"/>
      <c r="AO884" s="13"/>
    </row>
    <row r="885" spans="40:41" x14ac:dyDescent="0.25">
      <c r="AN885" s="12"/>
      <c r="AO885" s="13"/>
    </row>
    <row r="886" spans="40:41" x14ac:dyDescent="0.25">
      <c r="AN886" s="12"/>
      <c r="AO886" s="13"/>
    </row>
    <row r="887" spans="40:41" x14ac:dyDescent="0.25">
      <c r="AN887" s="12"/>
      <c r="AO887" s="13"/>
    </row>
    <row r="888" spans="40:41" x14ac:dyDescent="0.25">
      <c r="AN888" s="12"/>
      <c r="AO888" s="13"/>
    </row>
    <row r="889" spans="40:41" x14ac:dyDescent="0.25">
      <c r="AN889" s="12"/>
      <c r="AO889" s="13"/>
    </row>
    <row r="890" spans="40:41" x14ac:dyDescent="0.25">
      <c r="AN890" s="12"/>
      <c r="AO890" s="13"/>
    </row>
    <row r="891" spans="40:41" x14ac:dyDescent="0.25">
      <c r="AN891" s="12"/>
      <c r="AO891" s="13"/>
    </row>
    <row r="892" spans="40:41" x14ac:dyDescent="0.25">
      <c r="AN892" s="12"/>
      <c r="AO892" s="13"/>
    </row>
    <row r="897" spans="17:41" x14ac:dyDescent="0.25">
      <c r="Q897" s="3"/>
      <c r="AN897" s="12"/>
      <c r="AO897" s="14"/>
    </row>
    <row r="898" spans="17:41" x14ac:dyDescent="0.25">
      <c r="Q898" s="3"/>
      <c r="AN898" s="12"/>
      <c r="AO898" s="14"/>
    </row>
    <row r="899" spans="17:41" x14ac:dyDescent="0.25">
      <c r="AN899" s="12"/>
      <c r="AO899" s="13"/>
    </row>
    <row r="900" spans="17:41" x14ac:dyDescent="0.25">
      <c r="AN900" s="12"/>
      <c r="AO900" s="13"/>
    </row>
    <row r="901" spans="17:41" x14ac:dyDescent="0.25">
      <c r="AN901" s="12"/>
      <c r="AO901" s="13"/>
    </row>
    <row r="902" spans="17:41" x14ac:dyDescent="0.25">
      <c r="AN902" s="12"/>
      <c r="AO902" s="13"/>
    </row>
    <row r="903" spans="17:41" x14ac:dyDescent="0.25">
      <c r="AN903" s="12"/>
      <c r="AO903" s="13"/>
    </row>
    <row r="904" spans="17:41" x14ac:dyDescent="0.25">
      <c r="AN904" s="12"/>
      <c r="AO904" s="13"/>
    </row>
    <row r="905" spans="17:41" x14ac:dyDescent="0.25">
      <c r="AN905" s="12"/>
      <c r="AO905" s="13"/>
    </row>
    <row r="906" spans="17:41" x14ac:dyDescent="0.25">
      <c r="AN906" s="12"/>
      <c r="AO906" s="13"/>
    </row>
    <row r="907" spans="17:41" x14ac:dyDescent="0.25">
      <c r="AN907" s="12"/>
      <c r="AO907" s="13"/>
    </row>
    <row r="909" spans="17:41" x14ac:dyDescent="0.25">
      <c r="AN909" s="12"/>
      <c r="AO909" s="13"/>
    </row>
    <row r="920" spans="17:41" x14ac:dyDescent="0.25">
      <c r="Q920" s="3"/>
      <c r="AN920" s="12"/>
    </row>
    <row r="921" spans="17:41" x14ac:dyDescent="0.25">
      <c r="Q921" s="3"/>
      <c r="AN921" s="12"/>
      <c r="AO921" s="14"/>
    </row>
    <row r="922" spans="17:41" x14ac:dyDescent="0.25">
      <c r="Q922" s="3"/>
      <c r="AN922" s="12"/>
      <c r="AO922" s="14"/>
    </row>
    <row r="923" spans="17:41" x14ac:dyDescent="0.25">
      <c r="Q923" s="3"/>
      <c r="AN923" s="12"/>
      <c r="AO923" s="14"/>
    </row>
    <row r="924" spans="17:41" x14ac:dyDescent="0.25">
      <c r="Q924" s="3"/>
      <c r="AN924" s="12"/>
      <c r="AO924" s="14"/>
    </row>
    <row r="925" spans="17:41" x14ac:dyDescent="0.25">
      <c r="Q925" s="3"/>
      <c r="AN925" s="12"/>
      <c r="AO925" s="14"/>
    </row>
    <row r="926" spans="17:41" x14ac:dyDescent="0.25">
      <c r="Q926" s="3"/>
      <c r="AN926" s="12"/>
      <c r="AO926" s="14"/>
    </row>
    <row r="927" spans="17:41" x14ac:dyDescent="0.25">
      <c r="Q927" s="3"/>
      <c r="AN927" s="12"/>
      <c r="AO927" s="14"/>
    </row>
    <row r="928" spans="17:41" x14ac:dyDescent="0.25">
      <c r="Q928" s="3"/>
      <c r="AN928" s="12"/>
      <c r="AO928" s="14"/>
    </row>
    <row r="929" spans="10:41" x14ac:dyDescent="0.25">
      <c r="Q929" s="3"/>
      <c r="AN929" s="12"/>
      <c r="AO929" s="14"/>
    </row>
    <row r="930" spans="10:41" x14ac:dyDescent="0.25">
      <c r="Q930" s="3"/>
      <c r="AN930" s="12"/>
      <c r="AO930" s="14"/>
    </row>
    <row r="931" spans="10:41" x14ac:dyDescent="0.25">
      <c r="Q931" s="3"/>
      <c r="AN931" s="12"/>
      <c r="AO931" s="14"/>
    </row>
    <row r="932" spans="10:41" x14ac:dyDescent="0.25">
      <c r="Q932" s="3"/>
      <c r="AN932" s="12"/>
      <c r="AO932" s="14"/>
    </row>
    <row r="933" spans="10:41" x14ac:dyDescent="0.25">
      <c r="J933" s="1"/>
    </row>
    <row r="934" spans="10:41" x14ac:dyDescent="0.25">
      <c r="AN934" s="12"/>
      <c r="AO934" s="13"/>
    </row>
    <row r="935" spans="10:41" x14ac:dyDescent="0.25">
      <c r="AN935" s="12"/>
      <c r="AO935" s="13"/>
    </row>
    <row r="938" spans="10:41" x14ac:dyDescent="0.25">
      <c r="AN938" s="12"/>
      <c r="AO938" s="13"/>
    </row>
    <row r="939" spans="10:41" x14ac:dyDescent="0.25">
      <c r="AN939" s="12"/>
      <c r="AO939" s="13"/>
    </row>
    <row r="940" spans="10:41" x14ac:dyDescent="0.25">
      <c r="AN940" s="12"/>
      <c r="AO940" s="13"/>
    </row>
    <row r="941" spans="10:41" x14ac:dyDescent="0.25">
      <c r="AN941" s="12"/>
      <c r="AO941" s="13"/>
    </row>
    <row r="942" spans="10:41" x14ac:dyDescent="0.25">
      <c r="AN942" s="12"/>
      <c r="AO942" s="13"/>
    </row>
    <row r="943" spans="10:41" x14ac:dyDescent="0.25">
      <c r="AN943" s="12"/>
      <c r="AO943" s="13"/>
    </row>
    <row r="944" spans="10:41" x14ac:dyDescent="0.25">
      <c r="AN944" s="12"/>
      <c r="AO944" s="13"/>
    </row>
    <row r="945" spans="40:41" x14ac:dyDescent="0.25">
      <c r="AN945" s="12"/>
      <c r="AO945" s="13"/>
    </row>
    <row r="946" spans="40:41" x14ac:dyDescent="0.25">
      <c r="AN946" s="12"/>
      <c r="AO946" s="13"/>
    </row>
    <row r="947" spans="40:41" x14ac:dyDescent="0.25">
      <c r="AN947" s="12"/>
      <c r="AO947" s="13"/>
    </row>
    <row r="948" spans="40:41" x14ac:dyDescent="0.25">
      <c r="AN948" s="12"/>
      <c r="AO948" s="13"/>
    </row>
    <row r="949" spans="40:41" x14ac:dyDescent="0.25">
      <c r="AN949" s="12"/>
      <c r="AO949" s="13"/>
    </row>
    <row r="950" spans="40:41" x14ac:dyDescent="0.25">
      <c r="AN950" s="12"/>
      <c r="AO950" s="13"/>
    </row>
    <row r="951" spans="40:41" x14ac:dyDescent="0.25">
      <c r="AN951" s="12"/>
      <c r="AO951" s="13"/>
    </row>
    <row r="952" spans="40:41" x14ac:dyDescent="0.25">
      <c r="AN952" s="12"/>
      <c r="AO952" s="13"/>
    </row>
    <row r="953" spans="40:41" x14ac:dyDescent="0.25">
      <c r="AN953" s="12"/>
      <c r="AO953" s="13"/>
    </row>
    <row r="954" spans="40:41" x14ac:dyDescent="0.25">
      <c r="AN954" s="12"/>
      <c r="AO954" s="13"/>
    </row>
    <row r="955" spans="40:41" x14ac:dyDescent="0.25">
      <c r="AN955" s="12"/>
      <c r="AO955" s="13"/>
    </row>
    <row r="956" spans="40:41" x14ac:dyDescent="0.25">
      <c r="AN956" s="12"/>
      <c r="AO956" s="13"/>
    </row>
    <row r="957" spans="40:41" x14ac:dyDescent="0.25">
      <c r="AN957" s="12"/>
      <c r="AO957" s="13"/>
    </row>
    <row r="958" spans="40:41" x14ac:dyDescent="0.25">
      <c r="AN958" s="12"/>
      <c r="AO958" s="13"/>
    </row>
    <row r="959" spans="40:41" x14ac:dyDescent="0.25">
      <c r="AN959" s="12"/>
      <c r="AO959" s="13"/>
    </row>
    <row r="960" spans="40:41" x14ac:dyDescent="0.25">
      <c r="AN960" s="12"/>
      <c r="AO960" s="13"/>
    </row>
    <row r="961" spans="10:41" x14ac:dyDescent="0.25">
      <c r="AN961" s="12"/>
      <c r="AO961" s="13"/>
    </row>
    <row r="962" spans="10:41" x14ac:dyDescent="0.25">
      <c r="AN962" s="12"/>
      <c r="AO962" s="13"/>
    </row>
    <row r="963" spans="10:41" x14ac:dyDescent="0.25">
      <c r="AN963" s="12"/>
      <c r="AO963" s="13"/>
    </row>
    <row r="964" spans="10:41" x14ac:dyDescent="0.25">
      <c r="AN964" s="12"/>
      <c r="AO964" s="13"/>
    </row>
    <row r="965" spans="10:41" x14ac:dyDescent="0.25">
      <c r="AN965" s="12"/>
      <c r="AO965" s="13"/>
    </row>
    <row r="966" spans="10:41" x14ac:dyDescent="0.25">
      <c r="AN966" s="12"/>
      <c r="AO966" s="13"/>
    </row>
    <row r="967" spans="10:41" x14ac:dyDescent="0.25">
      <c r="AN967" s="12"/>
      <c r="AO967" s="13"/>
    </row>
    <row r="968" spans="10:41" x14ac:dyDescent="0.25">
      <c r="AN968" s="12"/>
      <c r="AO968" s="13"/>
    </row>
    <row r="969" spans="10:41" x14ac:dyDescent="0.25">
      <c r="AN969" s="12"/>
      <c r="AO969" s="13"/>
    </row>
    <row r="970" spans="10:41" x14ac:dyDescent="0.25">
      <c r="AN970" s="12"/>
      <c r="AO970" s="13"/>
    </row>
    <row r="971" spans="10:41" x14ac:dyDescent="0.25">
      <c r="AN971" s="12"/>
      <c r="AO971" s="13"/>
    </row>
    <row r="972" spans="10:41" x14ac:dyDescent="0.25">
      <c r="AN972" s="12"/>
      <c r="AO972" s="13"/>
    </row>
    <row r="973" spans="10:41" x14ac:dyDescent="0.25">
      <c r="J973" s="1"/>
    </row>
    <row r="974" spans="10:41" x14ac:dyDescent="0.25">
      <c r="J974" s="1"/>
    </row>
    <row r="975" spans="10:41" x14ac:dyDescent="0.25">
      <c r="J975" s="1"/>
    </row>
    <row r="976" spans="10:41" x14ac:dyDescent="0.25">
      <c r="J976" s="1"/>
    </row>
    <row r="977" spans="10:41" x14ac:dyDescent="0.25">
      <c r="J977" s="1"/>
    </row>
    <row r="978" spans="10:41" x14ac:dyDescent="0.25">
      <c r="J978" s="1"/>
    </row>
    <row r="979" spans="10:41" x14ac:dyDescent="0.25">
      <c r="J979" s="1"/>
    </row>
    <row r="980" spans="10:41" x14ac:dyDescent="0.25">
      <c r="J980" s="1"/>
    </row>
    <row r="981" spans="10:41" x14ac:dyDescent="0.25">
      <c r="J981" s="1"/>
    </row>
    <row r="982" spans="10:41" x14ac:dyDescent="0.25">
      <c r="J982" s="1"/>
    </row>
    <row r="983" spans="10:41" x14ac:dyDescent="0.25">
      <c r="AN983" s="12"/>
      <c r="AO983" s="13"/>
    </row>
    <row r="984" spans="10:41" x14ac:dyDescent="0.25">
      <c r="AN984" s="12"/>
      <c r="AO984" s="13"/>
    </row>
    <row r="985" spans="10:41" x14ac:dyDescent="0.25">
      <c r="AN985" s="12"/>
      <c r="AO985" s="13"/>
    </row>
    <row r="986" spans="10:41" x14ac:dyDescent="0.25">
      <c r="AN986" s="12"/>
      <c r="AO986" s="13"/>
    </row>
    <row r="987" spans="10:41" x14ac:dyDescent="0.25">
      <c r="AN987" s="12"/>
      <c r="AO987" s="13"/>
    </row>
    <row r="988" spans="10:41" x14ac:dyDescent="0.25">
      <c r="AN988" s="12"/>
      <c r="AO988" s="13"/>
    </row>
    <row r="989" spans="10:41" x14ac:dyDescent="0.25">
      <c r="AN989" s="12"/>
      <c r="AO989" s="13"/>
    </row>
    <row r="990" spans="10:41" x14ac:dyDescent="0.25">
      <c r="AN990" s="12"/>
      <c r="AO990" s="13"/>
    </row>
    <row r="991" spans="10:41" x14ac:dyDescent="0.25">
      <c r="AN991" s="12"/>
      <c r="AO991" s="13"/>
    </row>
    <row r="992" spans="10:41" x14ac:dyDescent="0.25">
      <c r="AN992" s="12"/>
      <c r="AO992" s="13"/>
    </row>
    <row r="993" spans="40:41" x14ac:dyDescent="0.25">
      <c r="AN993" s="12"/>
      <c r="AO993" s="13"/>
    </row>
    <row r="994" spans="40:41" x14ac:dyDescent="0.25">
      <c r="AN994" s="12"/>
      <c r="AO994" s="13"/>
    </row>
    <row r="995" spans="40:41" x14ac:dyDescent="0.25">
      <c r="AN995" s="12"/>
      <c r="AO995" s="13"/>
    </row>
    <row r="996" spans="40:41" x14ac:dyDescent="0.25">
      <c r="AN996" s="12"/>
      <c r="AO996" s="13"/>
    </row>
    <row r="997" spans="40:41" x14ac:dyDescent="0.25">
      <c r="AN997" s="12"/>
      <c r="AO997" s="13"/>
    </row>
    <row r="998" spans="40:41" x14ac:dyDescent="0.25">
      <c r="AN998" s="12"/>
      <c r="AO998" s="13"/>
    </row>
    <row r="999" spans="40:41" x14ac:dyDescent="0.25">
      <c r="AN999" s="12"/>
      <c r="AO999" s="13"/>
    </row>
    <row r="1000" spans="40:41" x14ac:dyDescent="0.25">
      <c r="AN1000" s="12"/>
      <c r="AO1000" s="13"/>
    </row>
    <row r="1001" spans="40:41" x14ac:dyDescent="0.25">
      <c r="AN1001" s="12"/>
      <c r="AO1001" s="13"/>
    </row>
    <row r="1002" spans="40:41" x14ac:dyDescent="0.25">
      <c r="AN1002" s="12"/>
      <c r="AO1002" s="13"/>
    </row>
    <row r="1003" spans="40:41" x14ac:dyDescent="0.25">
      <c r="AN1003" s="12"/>
      <c r="AO1003" s="13"/>
    </row>
    <row r="1004" spans="40:41" x14ac:dyDescent="0.25">
      <c r="AN1004" s="12"/>
      <c r="AO1004" s="13"/>
    </row>
    <row r="1005" spans="40:41" x14ac:dyDescent="0.25">
      <c r="AN1005" s="12"/>
      <c r="AO1005" s="13"/>
    </row>
    <row r="1006" spans="40:41" x14ac:dyDescent="0.25">
      <c r="AN1006" s="12"/>
      <c r="AO1006" s="13"/>
    </row>
    <row r="1007" spans="40:41" x14ac:dyDescent="0.25">
      <c r="AN1007" s="12"/>
      <c r="AO1007" s="13"/>
    </row>
    <row r="1008" spans="4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40:41" x14ac:dyDescent="0.25">
      <c r="AN1025" s="12"/>
      <c r="AO1025" s="13"/>
    </row>
    <row r="1026" spans="40:41" x14ac:dyDescent="0.25">
      <c r="AN1026" s="12"/>
      <c r="AO1026" s="13"/>
    </row>
    <row r="1027" spans="40:41" x14ac:dyDescent="0.25">
      <c r="AN1027" s="12"/>
      <c r="AO1027" s="13"/>
    </row>
    <row r="1028" spans="40:41" x14ac:dyDescent="0.25">
      <c r="AN1028" s="12"/>
    </row>
    <row r="1029" spans="40:41" x14ac:dyDescent="0.25">
      <c r="AN1029" s="12"/>
    </row>
    <row r="1030" spans="40:41" x14ac:dyDescent="0.25">
      <c r="AN1030" s="12"/>
    </row>
    <row r="1031" spans="40:41" x14ac:dyDescent="0.25">
      <c r="AN1031" s="12"/>
    </row>
    <row r="1032" spans="40:41" x14ac:dyDescent="0.25">
      <c r="AN1032" s="12"/>
    </row>
    <row r="1034" spans="40:41" x14ac:dyDescent="0.25">
      <c r="AN1034" s="12"/>
    </row>
    <row r="1037" spans="40:41" x14ac:dyDescent="0.25">
      <c r="AN1037" s="12"/>
    </row>
    <row r="1044" spans="17:17" x14ac:dyDescent="0.25">
      <c r="Q1044" s="3"/>
    </row>
    <row r="1045" spans="17:17" x14ac:dyDescent="0.25">
      <c r="Q1045" s="3"/>
    </row>
  </sheetData>
  <phoneticPr fontId="3" type="noConversion"/>
  <dataValidations count="5">
    <dataValidation type="decimal" operator="greaterThanOrEqual" allowBlank="1" showInputMessage="1" showErrorMessage="1" sqref="AA1:AC1 AA2:AB2 AE1:AF2 AG24:AH28 AD24:AD33 AH29:AH33 AC11:AC28 AG1:AG23 AC3:AC9 AG29:AG1048576 AE4:AF1048576 AA18:AB1048576 AC34:AC1048576" xr:uid="{AA26161B-AAC4-41C3-AE97-EEDDDE33917D}">
      <formula1>0</formula1>
    </dataValidation>
    <dataValidation operator="greaterThanOrEqual" allowBlank="1" showInputMessage="1" showErrorMessage="1" sqref="AD1 AD11:AD23 AD3:AD9 AH1:AH23 Z34:Z39 Z52:Z54 AI1:AI1048576 AH29:AH1048576 AD29:AD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G1:G17 G20:G1048576</xm:sqref>
        </x14:dataValidation>
        <x14:dataValidation type="list" allowBlank="1" showInputMessage="1" showErrorMessage="1" xr:uid="{A57A98F4-2C9E-45C5-B749-BBF3D45AC62E}">
          <x14:formula1>
            <xm:f>Sheet1!$M$2:$M$4</xm:f>
          </x14:formula1>
          <xm:sqref>M1:M17 M20:M1048576</xm:sqref>
        </x14:dataValidation>
        <x14:dataValidation type="list" allowBlank="1" showInputMessage="1" showErrorMessage="1" xr:uid="{36BB774B-A56D-406A-87B0-73A278E7B9C6}">
          <x14:formula1>
            <xm:f>Sheet1!$N$2:$N$3</xm:f>
          </x14:formula1>
          <xm:sqref>N1:N17 N20:N1048576</xm:sqref>
        </x14:dataValidation>
        <x14:dataValidation type="list" operator="greaterThan" allowBlank="1" showInputMessage="1" showErrorMessage="1" xr:uid="{CE2C4EF9-9A21-44BF-886D-9B82650C5ADE}">
          <x14:formula1>
            <xm:f>Sheet1!$O$2:$O$4</xm:f>
          </x14:formula1>
          <xm:sqref>O1:O17 O20:O1048576</xm:sqref>
        </x14:dataValidation>
        <x14:dataValidation type="list" allowBlank="1" showInputMessage="1" showErrorMessage="1" xr:uid="{35C84122-46BF-45EC-B94F-CE2E660E42C6}">
          <x14:formula1>
            <xm:f>Sheet1!$AI$2:$AI$4</xm:f>
          </x14:formula1>
          <xm:sqref>AJ1:AJ17 AJ20:AJ1048576</xm:sqref>
        </x14:dataValidation>
        <x14:dataValidation type="list" allowBlank="1" showInputMessage="1" showErrorMessage="1" xr:uid="{BD37823A-9E25-4CDA-96FE-26691946BB05}">
          <x14:formula1>
            <xm:f>Sheet1!$Y$2:$Y$4</xm:f>
          </x14:formula1>
          <xm:sqref>Y1:Y17 Y20:Y1048576</xm:sqref>
        </x14:dataValidation>
        <x14:dataValidation type="list" allowBlank="1" showInputMessage="1" showErrorMessage="1" xr:uid="{687CE681-E308-4F91-A531-8F2D5D23D658}">
          <x14:formula1>
            <xm:f>Sheet1!$E$2:$E$12</xm:f>
          </x14:formula1>
          <xm:sqref>E1:E17 E20:E1048576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allowBlank="1" showInputMessage="1" showErrorMessage="1" xr:uid="{13BCB1A6-D674-4B12-8009-65068053EA96}">
          <x14:formula1>
            <xm:f>Sheet1!$X$2:$X$5</xm:f>
          </x14:formula1>
          <xm:sqref>X1:X1048576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18" zoomScale="85" zoomScaleNormal="85" workbookViewId="0">
      <selection activeCell="B48" sqref="B48"/>
    </sheetView>
  </sheetViews>
  <sheetFormatPr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144</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139</v>
      </c>
      <c r="C39" s="7" t="s">
        <v>39</v>
      </c>
    </row>
    <row r="40" spans="1:3" ht="76.5" thickBot="1" x14ac:dyDescent="0.3">
      <c r="A40" s="5" t="s">
        <v>1</v>
      </c>
      <c r="B40" s="7" t="s">
        <v>125</v>
      </c>
      <c r="C40" s="7" t="s">
        <v>39</v>
      </c>
    </row>
    <row r="41" spans="1:3" ht="16.5" thickBot="1" x14ac:dyDescent="0.3">
      <c r="A41" s="5" t="s">
        <v>2</v>
      </c>
      <c r="B41" s="5" t="s">
        <v>140</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3" sqref="E3"/>
    </sheetView>
  </sheetViews>
  <sheetFormatPr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134</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2023-08-18T05:14:43Z</dcterms:modified>
</cp:coreProperties>
</file>