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msim\Documents\projecto_warming_2018\TFL_network\experimental_evolution_meta_analyses\Data_Extraction\"/>
    </mc:Choice>
  </mc:AlternateContent>
  <xr:revisionPtr revIDLastSave="0" documentId="13_ncr:1_{66A4F11D-BC08-49D0-8FA8-6866219A3A26}" xr6:coauthVersionLast="47" xr6:coauthVersionMax="47" xr10:uidLastSave="{00000000-0000-0000-0000-000000000000}"/>
  <bookViews>
    <workbookView xWindow="-108" yWindow="-108" windowWidth="23256" windowHeight="12576" xr2:uid="{E0B601A1-66AE-42B4-BDA7-D071ED188148}"/>
  </bookViews>
  <sheets>
    <sheet name="Extracted_data" sheetId="1" r:id="rId1"/>
    <sheet name="Metadata" sheetId="2" r:id="rId2"/>
    <sheet name="Sheet1" sheetId="3" r:id="rId3"/>
    <sheet name="calculations means_S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9" i="1" l="1"/>
  <c r="AH28" i="1"/>
  <c r="AH27" i="1"/>
  <c r="AH26" i="1"/>
  <c r="AD29" i="1"/>
  <c r="AD28" i="1"/>
  <c r="AD27" i="1"/>
  <c r="AD26" i="1"/>
  <c r="AD25" i="1"/>
  <c r="AD24" i="1"/>
  <c r="AD23" i="1"/>
  <c r="AD22" i="1"/>
  <c r="AD21" i="1"/>
  <c r="AD20" i="1"/>
  <c r="AH21" i="1"/>
  <c r="AH22" i="1"/>
  <c r="AH23" i="1"/>
  <c r="AH24" i="1"/>
  <c r="AH25" i="1"/>
  <c r="AH20" i="1"/>
  <c r="AH19" i="1"/>
  <c r="AH18" i="1"/>
  <c r="AH17" i="1"/>
  <c r="AH16" i="1"/>
  <c r="AH15" i="1"/>
  <c r="AH14" i="1"/>
  <c r="AD18" i="1"/>
  <c r="AD16" i="1"/>
  <c r="AD14" i="1"/>
  <c r="AD19" i="1"/>
  <c r="AD17" i="1"/>
  <c r="AD15" i="1"/>
  <c r="M3" i="4"/>
  <c r="M4" i="4"/>
  <c r="M5" i="4"/>
  <c r="M6" i="4"/>
  <c r="M7" i="4"/>
  <c r="M8" i="4"/>
  <c r="M9" i="4"/>
  <c r="M10" i="4"/>
  <c r="M11" i="4"/>
  <c r="M12" i="4"/>
  <c r="M13" i="4"/>
  <c r="H3" i="4"/>
  <c r="H4" i="4"/>
  <c r="H5" i="4"/>
  <c r="H6" i="4"/>
  <c r="H7" i="4"/>
  <c r="H8" i="4"/>
  <c r="H9" i="4"/>
  <c r="H10" i="4"/>
  <c r="H11" i="4"/>
  <c r="H12" i="4"/>
  <c r="H13" i="4"/>
  <c r="H2" i="4"/>
  <c r="L13" i="4"/>
  <c r="L12" i="4"/>
  <c r="G13" i="4"/>
  <c r="G12" i="4"/>
  <c r="L10" i="4"/>
  <c r="L11" i="4"/>
  <c r="G11" i="4"/>
  <c r="G10" i="4"/>
  <c r="L9" i="4"/>
  <c r="L7" i="4"/>
  <c r="L8" i="4"/>
  <c r="L6" i="4"/>
  <c r="G9" i="4"/>
  <c r="G7" i="4"/>
  <c r="G8" i="4"/>
  <c r="G6" i="4"/>
  <c r="L5" i="4"/>
  <c r="L4" i="4"/>
  <c r="G5" i="4"/>
  <c r="G4" i="4"/>
  <c r="L3" i="4"/>
  <c r="L2" i="4"/>
  <c r="G3" i="4"/>
  <c r="G2" i="4"/>
  <c r="M2" i="4"/>
</calcChain>
</file>

<file path=xl/sharedStrings.xml><?xml version="1.0" encoding="utf-8"?>
<sst xmlns="http://schemas.openxmlformats.org/spreadsheetml/2006/main" count="1390" uniqueCount="226">
  <si>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</si>
  <si>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</si>
  <si>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</si>
  <si>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</si>
  <si>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</si>
  <si>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</si>
  <si>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</si>
  <si>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</si>
  <si>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</si>
  <si>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</si>
  <si>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</si>
  <si>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</si>
  <si>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</si>
  <si>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</si>
  <si>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</si>
  <si>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</si>
  <si>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</si>
  <si>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</si>
  <si>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</si>
  <si>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</si>
  <si>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</si>
  <si>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</si>
  <si>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</si>
  <si>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</si>
  <si>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</si>
  <si>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</si>
  <si>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</si>
  <si>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</si>
  <si>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</si>
  <si>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</si>
  <si>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</si>
  <si>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</si>
  <si>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</si>
  <si>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</si>
  <si>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</si>
  <si>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</si>
  <si>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</si>
  <si>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</si>
  <si>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</si>
  <si>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</si>
  <si>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</si>
  <si>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</si>
  <si>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</si>
  <si>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</si>
  <si>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</si>
  <si>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</si>
  <si>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</si>
  <si>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</si>
  <si>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</si>
  <si>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</si>
  <si>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</si>
  <si>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</si>
  <si>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</si>
  <si>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</si>
  <si>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</si>
  <si>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</si>
  <si>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</si>
  <si>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</si>
  <si>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</si>
  <si>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</si>
  <si>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</si>
  <si>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</si>
  <si>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</si>
  <si>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</si>
  <si>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</si>
  <si>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</si>
  <si>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</si>
  <si>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</si>
  <si>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</si>
  <si>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</si>
  <si>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</si>
  <si>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</si>
  <si>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</si>
  <si>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</si>
  <si>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</si>
  <si>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</si>
  <si>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</si>
  <si>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</si>
  <si>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</si>
  <si>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</si>
  <si>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</si>
  <si>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</si>
  <si>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</si>
  <si>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</si>
  <si>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</si>
  <si>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</si>
  <si>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</si>
  <si>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</si>
  <si>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</si>
  <si>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</si>
  <si>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</si>
  <si>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</si>
  <si>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</si>
  <si>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</si>
  <si>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</si>
  <si>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</si>
  <si>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</si>
  <si>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</si>
  <si>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</si>
  <si>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</si>
  <si>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</si>
  <si>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</si>
  <si>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</si>
  <si>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</si>
  <si>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</si>
  <si>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</si>
  <si>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</si>
  <si>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</si>
  <si>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</si>
  <si>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</si>
  <si>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</si>
  <si>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</si>
  <si>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</si>
  <si>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</si>
  <si>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</si>
  <si>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</si>
  <si>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</si>
  <si>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</si>
  <si>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</si>
  <si>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</si>
  <si>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</si>
  <si>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</si>
  <si>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</si>
  <si>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</si>
  <si>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</si>
  <si>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</si>
  <si>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</si>
  <si>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</si>
  <si>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</si>
  <si>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</si>
  <si>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LD</t>
  </si>
  <si>
    <t>Adult longevity</t>
  </si>
  <si>
    <t>Adult hind-tibia length</t>
  </si>
  <si>
    <t>Number of adult progeny</t>
  </si>
  <si>
    <t>Sepsis punctum</t>
  </si>
  <si>
    <t>Sepsis</t>
  </si>
  <si>
    <t>Diptera</t>
  </si>
  <si>
    <t>Insecta</t>
  </si>
  <si>
    <t>Arthropoda</t>
  </si>
  <si>
    <t>Journal of Evolutionary Biology</t>
  </si>
  <si>
    <t>NA</t>
  </si>
  <si>
    <t>10.1111/jeb.12832</t>
  </si>
  <si>
    <t>Days</t>
  </si>
  <si>
    <t>exp1</t>
  </si>
  <si>
    <t>co1</t>
  </si>
  <si>
    <t>co2</t>
  </si>
  <si>
    <t>co3</t>
  </si>
  <si>
    <t>Esperk_et_al_2016</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</si>
  <si>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</si>
  <si>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</si>
  <si>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Table S1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</si>
  <si>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</si>
  <si>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</si>
  <si>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</si>
  <si>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</si>
  <si>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</si>
  <si>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</si>
  <si>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</si>
  <si>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</si>
  <si>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gen_common_garden likely underestimated</t>
  </si>
  <si>
    <t>ctrl4</t>
  </si>
  <si>
    <t>ctrl5</t>
  </si>
  <si>
    <t>ctrl6</t>
  </si>
  <si>
    <t>Table S2</t>
  </si>
  <si>
    <t xml:space="preserve">Data from flies that underwent heat-shock were not used. Data from flies that were hot-acclimated were also not used because flies were re-acclimated to 23C before measuring traits. Gen_common_garden likely underestimated. Was taken as the number of generations after the crosses, but note that between 10 and 12 generations of common garden happened before this. </t>
  </si>
  <si>
    <t>PS</t>
  </si>
  <si>
    <t>Drosophila</t>
  </si>
  <si>
    <t>Drosophila melanogaster</t>
  </si>
  <si>
    <t>Schou_et_al_2014</t>
  </si>
  <si>
    <t>10.1111/jeb.12436</t>
  </si>
  <si>
    <t>Callosobruchus</t>
  </si>
  <si>
    <t>Callosobruchus chinensis</t>
  </si>
  <si>
    <t>Coleoptera</t>
  </si>
  <si>
    <t>Terada_et_al_2019</t>
  </si>
  <si>
    <t>Applied Entomology and Zoology</t>
  </si>
  <si>
    <t>10.1007/s13355-019-00643-z</t>
  </si>
  <si>
    <t>Study</t>
  </si>
  <si>
    <t>trait</t>
  </si>
  <si>
    <t>H1</t>
  </si>
  <si>
    <t>H2</t>
  </si>
  <si>
    <t>H3</t>
  </si>
  <si>
    <t>mean_H</t>
  </si>
  <si>
    <t>L1</t>
  </si>
  <si>
    <t>L2</t>
  </si>
  <si>
    <t>L3</t>
  </si>
  <si>
    <t>Mean_L</t>
  </si>
  <si>
    <t>assay temp</t>
  </si>
  <si>
    <t>SE_H</t>
  </si>
  <si>
    <t>SE_L</t>
  </si>
  <si>
    <t>egg size</t>
  </si>
  <si>
    <t>egg hatching rate (%)</t>
  </si>
  <si>
    <t>emergence rate (%)</t>
  </si>
  <si>
    <t>life-time fecundity (egg number)</t>
  </si>
  <si>
    <t>number of eggs</t>
  </si>
  <si>
    <t>Rate of egg hatching (%)</t>
  </si>
  <si>
    <t xml:space="preserve">male wing lenght </t>
  </si>
  <si>
    <t xml:space="preserve">female wing lenght </t>
  </si>
  <si>
    <t>female wing lenght</t>
  </si>
  <si>
    <t>male wing lenght</t>
  </si>
  <si>
    <t>%</t>
  </si>
  <si>
    <t>just one generation of common garden</t>
  </si>
  <si>
    <t>Stazione_et_al_2021</t>
  </si>
  <si>
    <t>10.1007/s11692-021-09540-2</t>
  </si>
  <si>
    <t>Evolutionary Ecology</t>
  </si>
  <si>
    <t>Drosophila buzzatii</t>
  </si>
  <si>
    <t>Table 1</t>
  </si>
  <si>
    <t>Table 2</t>
  </si>
  <si>
    <t>Table 3</t>
  </si>
  <si>
    <t>not reported (mm ?)</t>
  </si>
  <si>
    <t>ctrl7</t>
  </si>
  <si>
    <t>ctrl8</t>
  </si>
  <si>
    <t>ctrl9</t>
  </si>
  <si>
    <t>ctrl10</t>
  </si>
  <si>
    <t>days</t>
  </si>
  <si>
    <t>Early fecundity</t>
  </si>
  <si>
    <t>Two-week fecundity</t>
  </si>
  <si>
    <t>Traits measured at 25, 30ºC and a cyclic thermal environment (average of 23.5ºC); n_animals = 10 cohorts x 10 males / females x 3 replicate populations. For fecundity data, treatment with limited exposure to males (LEM) (vs constant exposure - CEM) was chosen as it better mimics the selection environment</t>
  </si>
  <si>
    <t>co7</t>
  </si>
  <si>
    <t>co8</t>
  </si>
  <si>
    <t>Total fecundity for 10 days</t>
  </si>
  <si>
    <t>Fraction of eggs reaching adult stage</t>
  </si>
  <si>
    <t>Egg-to-adult viability</t>
  </si>
  <si>
    <t>https://datadryad.org/stash/dataset/doi:10.5061%2Fdryad.gd8jb</t>
  </si>
  <si>
    <t xml:space="preserve">calculated means and SE from raw data available in Dryad (in additional excel file). </t>
  </si>
  <si>
    <t>I considered the treatment of 24ºC as the control (closed to optimal temperature), 32ºC as the warmer treatment (both these treatments were tested at a lower and higher temperature). Mean_control and Mean_treatment are the combined means of the three H lines and the three L lines respectively (calculations in another spreadsheet).</t>
  </si>
  <si>
    <t>5 generations of common garden (relaxation of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</si>
</sst>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8"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
      <sz val="11"/>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7" fillId="0" borderId="0" xfId="0" applyFont="1"/>
    <xf numFmtId="0" fontId="1" fillId="0" borderId="0" xfId="1"/>
  </cellXfs>
  <cellStyles count="2">
    <cellStyle name="Hiperligação"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atadryad.org/stash/dataset/doi:10.5061%2Fdryad.gd8jb" TargetMode="External"/><Relationship Id="rId1" Type="http://schemas.openxmlformats.org/officeDocument/2006/relationships/hyperlink" Target="https://datadryad.org/stash/dataset/doi:10.5061%2Fdryad.gd8j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26"/>
  <sheetViews>
    <sheetView tabSelected="1" topLeftCell="A26" zoomScaleNormal="100" workbookViewId="0">
      <selection activeCell="AP20" sqref="AP20:AP29"/>
    </sheetView>
  </sheetViews>
  <sheetFormatPr defaultColWidth="9.21875" defaultRowHeight="14.4" x14ac:dyDescent="0.3"/>
  <cols>
    <col min="2" max="2" width="19.5546875" customWidth="1"/>
    <col min="3" max="3" width="12.5546875" customWidth="1"/>
    <col min="4" max="4" width="31.5546875" customWidth="1"/>
    <col min="5" max="5" width="17.77734375" bestFit="1" customWidth="1"/>
    <col min="6" max="6" width="25.21875" bestFit="1" customWidth="1"/>
    <col min="7" max="7" width="17.21875" bestFit="1" customWidth="1"/>
    <col min="8" max="8" width="13.21875" customWidth="1"/>
    <col min="9" max="9" width="9.21875" bestFit="1" customWidth="1"/>
    <col min="10" max="10" width="10.5546875" bestFit="1" customWidth="1"/>
    <col min="11" max="11" width="13.44140625" bestFit="1" customWidth="1"/>
    <col min="12" max="12" width="21.6640625" bestFit="1" customWidth="1"/>
    <col min="13" max="13" width="13.77734375" customWidth="1"/>
    <col min="14" max="14" width="14.21875" bestFit="1" customWidth="1"/>
    <col min="15" max="15" width="15" customWidth="1"/>
    <col min="16" max="16" width="17.77734375" customWidth="1"/>
    <col min="17" max="17" width="16.5546875" customWidth="1"/>
    <col min="18" max="18" width="25.77734375" bestFit="1" customWidth="1"/>
    <col min="19" max="19" width="15" bestFit="1" customWidth="1"/>
    <col min="20" max="20" width="17.77734375" bestFit="1" customWidth="1"/>
    <col min="21" max="21" width="14.5546875" bestFit="1" customWidth="1"/>
    <col min="22" max="22" width="13" customWidth="1"/>
    <col min="23" max="23" width="22.6640625" bestFit="1" customWidth="1"/>
    <col min="24" max="24" width="7.44140625" bestFit="1" customWidth="1"/>
    <col min="25" max="25" width="11" bestFit="1" customWidth="1"/>
    <col min="26" max="26" width="27.33203125" bestFit="1" customWidth="1"/>
    <col min="27" max="27" width="15.44140625" bestFit="1" customWidth="1"/>
    <col min="28" max="28" width="15" bestFit="1" customWidth="1"/>
    <col min="29" max="29" width="11" bestFit="1" customWidth="1"/>
    <col min="30" max="30" width="20.44140625" bestFit="1" customWidth="1"/>
    <col min="31" max="31" width="18.21875" bestFit="1" customWidth="1"/>
    <col min="32" max="32" width="17.77734375" bestFit="1" customWidth="1"/>
    <col min="33" max="33" width="13.77734375" bestFit="1" customWidth="1"/>
    <col min="34" max="34" width="23.21875" bestFit="1" customWidth="1"/>
    <col min="35" max="35" width="26" customWidth="1"/>
    <col min="36" max="36" width="12" bestFit="1" customWidth="1"/>
    <col min="37" max="37" width="16.109375" bestFit="1" customWidth="1"/>
    <col min="38" max="38" width="20.44140625" bestFit="1" customWidth="1"/>
    <col min="39" max="39" width="11.21875" bestFit="1" customWidth="1"/>
    <col min="40" max="40" width="15" bestFit="1" customWidth="1"/>
    <col min="41" max="41" width="10.21875" bestFit="1" customWidth="1"/>
    <col min="42" max="42" width="19.44140625" bestFit="1" customWidth="1"/>
    <col min="43" max="43" width="19.21875" bestFit="1" customWidth="1"/>
    <col min="44" max="44" width="106.5546875" customWidth="1"/>
  </cols>
  <sheetData>
    <row r="1" spans="1:44" s="11" customFormat="1" ht="34.5" customHeight="1" thickBot="1" x14ac:dyDescent="0.35">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116</v>
      </c>
      <c r="AI1" s="10" t="s">
        <v>103</v>
      </c>
      <c r="AJ1" s="10" t="s">
        <v>17</v>
      </c>
      <c r="AK1" s="10" t="s">
        <v>123</v>
      </c>
      <c r="AL1" s="10" t="s">
        <v>26</v>
      </c>
      <c r="AM1" s="10" t="s">
        <v>1</v>
      </c>
      <c r="AN1" s="10" t="s">
        <v>2</v>
      </c>
      <c r="AO1" s="10" t="s">
        <v>3</v>
      </c>
      <c r="AP1" s="10" t="s">
        <v>15</v>
      </c>
      <c r="AQ1" s="10" t="s">
        <v>16</v>
      </c>
      <c r="AR1" s="10" t="s">
        <v>25</v>
      </c>
    </row>
    <row r="2" spans="1:44" x14ac:dyDescent="0.3">
      <c r="A2" t="s">
        <v>130</v>
      </c>
      <c r="B2" t="s">
        <v>147</v>
      </c>
      <c r="C2">
        <v>2016</v>
      </c>
      <c r="D2" t="s">
        <v>139</v>
      </c>
      <c r="E2" t="s">
        <v>140</v>
      </c>
      <c r="F2" t="s">
        <v>141</v>
      </c>
      <c r="G2" t="s">
        <v>4</v>
      </c>
      <c r="H2" t="s">
        <v>138</v>
      </c>
      <c r="I2" t="s">
        <v>137</v>
      </c>
      <c r="J2" t="s">
        <v>136</v>
      </c>
      <c r="K2" t="s">
        <v>135</v>
      </c>
      <c r="L2" t="s">
        <v>134</v>
      </c>
      <c r="M2" t="s">
        <v>66</v>
      </c>
      <c r="N2" t="s">
        <v>68</v>
      </c>
      <c r="O2" t="s">
        <v>87</v>
      </c>
      <c r="P2">
        <v>1</v>
      </c>
      <c r="Q2">
        <v>35</v>
      </c>
      <c r="R2">
        <v>11</v>
      </c>
      <c r="S2">
        <v>23</v>
      </c>
      <c r="T2">
        <v>31</v>
      </c>
      <c r="U2">
        <v>23</v>
      </c>
      <c r="V2" t="s">
        <v>70</v>
      </c>
      <c r="W2" t="s">
        <v>72</v>
      </c>
      <c r="X2" t="s">
        <v>127</v>
      </c>
      <c r="Y2" t="s">
        <v>108</v>
      </c>
      <c r="Z2" t="s">
        <v>131</v>
      </c>
      <c r="AA2">
        <v>64.599999999999994</v>
      </c>
      <c r="AB2">
        <v>5.5</v>
      </c>
      <c r="AC2">
        <v>20</v>
      </c>
      <c r="AD2">
        <v>20</v>
      </c>
      <c r="AE2">
        <v>52.5</v>
      </c>
      <c r="AF2">
        <v>5.6</v>
      </c>
      <c r="AG2">
        <v>19</v>
      </c>
      <c r="AH2">
        <v>19</v>
      </c>
      <c r="AI2" t="s">
        <v>142</v>
      </c>
      <c r="AJ2" t="s">
        <v>75</v>
      </c>
      <c r="AK2" t="s">
        <v>143</v>
      </c>
      <c r="AL2" t="s">
        <v>152</v>
      </c>
      <c r="AM2" t="s">
        <v>144</v>
      </c>
      <c r="AN2" t="s">
        <v>150</v>
      </c>
      <c r="AO2" t="s">
        <v>140</v>
      </c>
      <c r="AP2" t="s">
        <v>159</v>
      </c>
      <c r="AQ2" t="s">
        <v>140</v>
      </c>
      <c r="AR2" t="s">
        <v>164</v>
      </c>
    </row>
    <row r="3" spans="1:44" x14ac:dyDescent="0.3">
      <c r="A3" t="s">
        <v>130</v>
      </c>
      <c r="B3" t="s">
        <v>147</v>
      </c>
      <c r="C3">
        <v>2016</v>
      </c>
      <c r="D3" t="s">
        <v>139</v>
      </c>
      <c r="E3" t="s">
        <v>140</v>
      </c>
      <c r="F3" t="s">
        <v>141</v>
      </c>
      <c r="G3" t="s">
        <v>4</v>
      </c>
      <c r="H3" t="s">
        <v>138</v>
      </c>
      <c r="I3" t="s">
        <v>137</v>
      </c>
      <c r="J3" t="s">
        <v>136</v>
      </c>
      <c r="K3" t="s">
        <v>135</v>
      </c>
      <c r="L3" t="s">
        <v>134</v>
      </c>
      <c r="M3" t="s">
        <v>66</v>
      </c>
      <c r="N3" t="s">
        <v>68</v>
      </c>
      <c r="O3" t="s">
        <v>87</v>
      </c>
      <c r="P3">
        <v>1</v>
      </c>
      <c r="Q3">
        <v>35</v>
      </c>
      <c r="R3">
        <v>11</v>
      </c>
      <c r="S3">
        <v>23</v>
      </c>
      <c r="T3">
        <v>31</v>
      </c>
      <c r="U3">
        <v>23</v>
      </c>
      <c r="V3" t="s">
        <v>70</v>
      </c>
      <c r="W3" t="s">
        <v>72</v>
      </c>
      <c r="X3" t="s">
        <v>127</v>
      </c>
      <c r="Y3" t="s">
        <v>107</v>
      </c>
      <c r="Z3" t="s">
        <v>132</v>
      </c>
      <c r="AA3">
        <v>1.51</v>
      </c>
      <c r="AB3">
        <v>0.03</v>
      </c>
      <c r="AC3">
        <v>20</v>
      </c>
      <c r="AD3">
        <v>20</v>
      </c>
      <c r="AE3">
        <v>1.55</v>
      </c>
      <c r="AF3">
        <v>0.02</v>
      </c>
      <c r="AG3">
        <v>19</v>
      </c>
      <c r="AH3">
        <v>19</v>
      </c>
      <c r="AI3" t="s">
        <v>148</v>
      </c>
      <c r="AJ3" t="s">
        <v>75</v>
      </c>
      <c r="AK3" t="s">
        <v>143</v>
      </c>
      <c r="AL3" t="s">
        <v>153</v>
      </c>
      <c r="AM3" t="s">
        <v>144</v>
      </c>
      <c r="AN3" t="s">
        <v>150</v>
      </c>
      <c r="AO3" t="s">
        <v>140</v>
      </c>
      <c r="AP3" t="s">
        <v>159</v>
      </c>
      <c r="AQ3" t="s">
        <v>140</v>
      </c>
      <c r="AR3" t="s">
        <v>164</v>
      </c>
    </row>
    <row r="4" spans="1:44" x14ac:dyDescent="0.3">
      <c r="A4" t="s">
        <v>130</v>
      </c>
      <c r="B4" t="s">
        <v>147</v>
      </c>
      <c r="C4">
        <v>2016</v>
      </c>
      <c r="D4" t="s">
        <v>139</v>
      </c>
      <c r="E4" t="s">
        <v>140</v>
      </c>
      <c r="F4" t="s">
        <v>141</v>
      </c>
      <c r="G4" t="s">
        <v>4</v>
      </c>
      <c r="H4" t="s">
        <v>138</v>
      </c>
      <c r="I4" t="s">
        <v>137</v>
      </c>
      <c r="J4" t="s">
        <v>136</v>
      </c>
      <c r="K4" t="s">
        <v>135</v>
      </c>
      <c r="L4" t="s">
        <v>134</v>
      </c>
      <c r="M4" t="s">
        <v>66</v>
      </c>
      <c r="N4" t="s">
        <v>68</v>
      </c>
      <c r="O4" t="s">
        <v>87</v>
      </c>
      <c r="P4">
        <v>1</v>
      </c>
      <c r="Q4">
        <v>35</v>
      </c>
      <c r="R4">
        <v>11</v>
      </c>
      <c r="S4">
        <v>23</v>
      </c>
      <c r="T4">
        <v>31</v>
      </c>
      <c r="U4">
        <v>23</v>
      </c>
      <c r="V4" t="s">
        <v>70</v>
      </c>
      <c r="W4" t="s">
        <v>72</v>
      </c>
      <c r="X4" t="s">
        <v>126</v>
      </c>
      <c r="Y4" t="s">
        <v>108</v>
      </c>
      <c r="Z4" t="s">
        <v>131</v>
      </c>
      <c r="AA4">
        <v>42</v>
      </c>
      <c r="AB4">
        <v>2.2999999999999998</v>
      </c>
      <c r="AC4">
        <v>21</v>
      </c>
      <c r="AD4">
        <v>21</v>
      </c>
      <c r="AE4">
        <v>37.799999999999997</v>
      </c>
      <c r="AF4">
        <v>2.7</v>
      </c>
      <c r="AG4">
        <v>25</v>
      </c>
      <c r="AH4">
        <v>25</v>
      </c>
      <c r="AI4" t="s">
        <v>142</v>
      </c>
      <c r="AJ4" t="s">
        <v>75</v>
      </c>
      <c r="AK4" t="s">
        <v>143</v>
      </c>
      <c r="AL4" t="s">
        <v>154</v>
      </c>
      <c r="AM4" t="s">
        <v>145</v>
      </c>
      <c r="AN4" t="s">
        <v>150</v>
      </c>
      <c r="AO4" t="s">
        <v>140</v>
      </c>
      <c r="AP4" t="s">
        <v>159</v>
      </c>
      <c r="AQ4" t="s">
        <v>140</v>
      </c>
      <c r="AR4" t="s">
        <v>164</v>
      </c>
    </row>
    <row r="5" spans="1:44" x14ac:dyDescent="0.3">
      <c r="A5" t="s">
        <v>130</v>
      </c>
      <c r="B5" t="s">
        <v>147</v>
      </c>
      <c r="C5">
        <v>2016</v>
      </c>
      <c r="D5" t="s">
        <v>139</v>
      </c>
      <c r="E5" t="s">
        <v>140</v>
      </c>
      <c r="F5" t="s">
        <v>141</v>
      </c>
      <c r="G5" t="s">
        <v>4</v>
      </c>
      <c r="H5" t="s">
        <v>138</v>
      </c>
      <c r="I5" t="s">
        <v>137</v>
      </c>
      <c r="J5" t="s">
        <v>136</v>
      </c>
      <c r="K5" t="s">
        <v>135</v>
      </c>
      <c r="L5" t="s">
        <v>134</v>
      </c>
      <c r="M5" t="s">
        <v>66</v>
      </c>
      <c r="N5" t="s">
        <v>68</v>
      </c>
      <c r="O5" t="s">
        <v>87</v>
      </c>
      <c r="P5">
        <v>1</v>
      </c>
      <c r="Q5">
        <v>35</v>
      </c>
      <c r="R5">
        <v>11</v>
      </c>
      <c r="S5">
        <v>23</v>
      </c>
      <c r="T5">
        <v>31</v>
      </c>
      <c r="U5">
        <v>23</v>
      </c>
      <c r="V5" t="s">
        <v>70</v>
      </c>
      <c r="W5" t="s">
        <v>72</v>
      </c>
      <c r="X5" t="s">
        <v>126</v>
      </c>
      <c r="Y5" t="s">
        <v>107</v>
      </c>
      <c r="Z5" t="s">
        <v>132</v>
      </c>
      <c r="AA5">
        <v>1.64</v>
      </c>
      <c r="AB5">
        <v>0.04</v>
      </c>
      <c r="AC5">
        <v>21</v>
      </c>
      <c r="AD5">
        <v>21</v>
      </c>
      <c r="AE5">
        <v>1.68</v>
      </c>
      <c r="AF5">
        <v>0.03</v>
      </c>
      <c r="AG5">
        <v>25</v>
      </c>
      <c r="AH5">
        <v>25</v>
      </c>
      <c r="AI5" t="s">
        <v>148</v>
      </c>
      <c r="AJ5" t="s">
        <v>75</v>
      </c>
      <c r="AK5" t="s">
        <v>143</v>
      </c>
      <c r="AL5" t="s">
        <v>160</v>
      </c>
      <c r="AM5" t="s">
        <v>145</v>
      </c>
      <c r="AN5" t="s">
        <v>150</v>
      </c>
      <c r="AO5" t="s">
        <v>140</v>
      </c>
      <c r="AP5" t="s">
        <v>159</v>
      </c>
      <c r="AQ5" t="s">
        <v>140</v>
      </c>
      <c r="AR5" t="s">
        <v>164</v>
      </c>
    </row>
    <row r="6" spans="1:44" x14ac:dyDescent="0.3">
      <c r="A6" t="s">
        <v>130</v>
      </c>
      <c r="B6" t="s">
        <v>147</v>
      </c>
      <c r="C6">
        <v>2016</v>
      </c>
      <c r="D6" t="s">
        <v>139</v>
      </c>
      <c r="E6" t="s">
        <v>140</v>
      </c>
      <c r="F6" t="s">
        <v>141</v>
      </c>
      <c r="G6" t="s">
        <v>4</v>
      </c>
      <c r="H6" t="s">
        <v>138</v>
      </c>
      <c r="I6" t="s">
        <v>137</v>
      </c>
      <c r="J6" t="s">
        <v>136</v>
      </c>
      <c r="K6" t="s">
        <v>135</v>
      </c>
      <c r="L6" t="s">
        <v>134</v>
      </c>
      <c r="M6" t="s">
        <v>66</v>
      </c>
      <c r="N6" t="s">
        <v>68</v>
      </c>
      <c r="O6" t="s">
        <v>87</v>
      </c>
      <c r="P6">
        <v>1</v>
      </c>
      <c r="Q6">
        <v>20</v>
      </c>
      <c r="R6">
        <v>11</v>
      </c>
      <c r="S6">
        <v>23</v>
      </c>
      <c r="T6">
        <v>15</v>
      </c>
      <c r="U6">
        <v>23</v>
      </c>
      <c r="V6" t="s">
        <v>71</v>
      </c>
      <c r="W6" t="s">
        <v>72</v>
      </c>
      <c r="X6" t="s">
        <v>127</v>
      </c>
      <c r="Y6" t="s">
        <v>108</v>
      </c>
      <c r="Z6" t="s">
        <v>131</v>
      </c>
      <c r="AA6">
        <v>64.599999999999994</v>
      </c>
      <c r="AB6">
        <v>5.5</v>
      </c>
      <c r="AC6">
        <v>20</v>
      </c>
      <c r="AD6">
        <v>20</v>
      </c>
      <c r="AE6">
        <v>51.3</v>
      </c>
      <c r="AF6">
        <v>3.2</v>
      </c>
      <c r="AG6">
        <v>27</v>
      </c>
      <c r="AH6">
        <v>27</v>
      </c>
      <c r="AI6" t="s">
        <v>142</v>
      </c>
      <c r="AJ6" t="s">
        <v>75</v>
      </c>
      <c r="AK6" t="s">
        <v>143</v>
      </c>
      <c r="AL6" t="s">
        <v>152</v>
      </c>
      <c r="AM6" t="s">
        <v>146</v>
      </c>
      <c r="AN6" t="s">
        <v>150</v>
      </c>
      <c r="AO6" t="s">
        <v>140</v>
      </c>
      <c r="AP6" t="s">
        <v>159</v>
      </c>
      <c r="AQ6" t="s">
        <v>140</v>
      </c>
      <c r="AR6" t="s">
        <v>164</v>
      </c>
    </row>
    <row r="7" spans="1:44" x14ac:dyDescent="0.3">
      <c r="A7" t="s">
        <v>130</v>
      </c>
      <c r="B7" t="s">
        <v>147</v>
      </c>
      <c r="C7">
        <v>2016</v>
      </c>
      <c r="D7" t="s">
        <v>139</v>
      </c>
      <c r="E7" t="s">
        <v>140</v>
      </c>
      <c r="F7" t="s">
        <v>141</v>
      </c>
      <c r="G7" t="s">
        <v>4</v>
      </c>
      <c r="H7" t="s">
        <v>138</v>
      </c>
      <c r="I7" t="s">
        <v>137</v>
      </c>
      <c r="J7" t="s">
        <v>136</v>
      </c>
      <c r="K7" t="s">
        <v>135</v>
      </c>
      <c r="L7" t="s">
        <v>134</v>
      </c>
      <c r="M7" t="s">
        <v>66</v>
      </c>
      <c r="N7" t="s">
        <v>68</v>
      </c>
      <c r="O7" t="s">
        <v>87</v>
      </c>
      <c r="P7">
        <v>1</v>
      </c>
      <c r="Q7">
        <v>20</v>
      </c>
      <c r="R7">
        <v>11</v>
      </c>
      <c r="S7">
        <v>23</v>
      </c>
      <c r="T7">
        <v>15</v>
      </c>
      <c r="U7">
        <v>23</v>
      </c>
      <c r="V7" t="s">
        <v>71</v>
      </c>
      <c r="W7" t="s">
        <v>72</v>
      </c>
      <c r="X7" t="s">
        <v>127</v>
      </c>
      <c r="Y7" t="s">
        <v>107</v>
      </c>
      <c r="Z7" t="s">
        <v>132</v>
      </c>
      <c r="AA7">
        <v>1.51</v>
      </c>
      <c r="AB7">
        <v>0.03</v>
      </c>
      <c r="AC7">
        <v>20</v>
      </c>
      <c r="AD7">
        <v>20</v>
      </c>
      <c r="AE7">
        <v>1.46</v>
      </c>
      <c r="AF7">
        <v>0.03</v>
      </c>
      <c r="AG7">
        <v>27</v>
      </c>
      <c r="AH7">
        <v>27</v>
      </c>
      <c r="AI7" t="s">
        <v>148</v>
      </c>
      <c r="AJ7" t="s">
        <v>75</v>
      </c>
      <c r="AK7" t="s">
        <v>143</v>
      </c>
      <c r="AL7" t="s">
        <v>153</v>
      </c>
      <c r="AM7" t="s">
        <v>146</v>
      </c>
      <c r="AN7" t="s">
        <v>150</v>
      </c>
      <c r="AO7" t="s">
        <v>140</v>
      </c>
      <c r="AP7" t="s">
        <v>159</v>
      </c>
      <c r="AQ7" t="s">
        <v>140</v>
      </c>
      <c r="AR7" t="s">
        <v>164</v>
      </c>
    </row>
    <row r="8" spans="1:44" x14ac:dyDescent="0.3">
      <c r="A8" t="s">
        <v>130</v>
      </c>
      <c r="B8" t="s">
        <v>147</v>
      </c>
      <c r="C8">
        <v>2016</v>
      </c>
      <c r="D8" t="s">
        <v>139</v>
      </c>
      <c r="E8" t="s">
        <v>140</v>
      </c>
      <c r="F8" t="s">
        <v>141</v>
      </c>
      <c r="G8" t="s">
        <v>4</v>
      </c>
      <c r="H8" t="s">
        <v>138</v>
      </c>
      <c r="I8" t="s">
        <v>137</v>
      </c>
      <c r="J8" t="s">
        <v>136</v>
      </c>
      <c r="K8" t="s">
        <v>135</v>
      </c>
      <c r="L8" t="s">
        <v>134</v>
      </c>
      <c r="M8" t="s">
        <v>66</v>
      </c>
      <c r="N8" t="s">
        <v>68</v>
      </c>
      <c r="O8" t="s">
        <v>87</v>
      </c>
      <c r="P8">
        <v>1</v>
      </c>
      <c r="Q8">
        <v>20</v>
      </c>
      <c r="R8">
        <v>11</v>
      </c>
      <c r="S8">
        <v>23</v>
      </c>
      <c r="T8">
        <v>15</v>
      </c>
      <c r="U8">
        <v>23</v>
      </c>
      <c r="V8" t="s">
        <v>71</v>
      </c>
      <c r="W8" t="s">
        <v>72</v>
      </c>
      <c r="X8" t="s">
        <v>126</v>
      </c>
      <c r="Y8" t="s">
        <v>108</v>
      </c>
      <c r="Z8" t="s">
        <v>131</v>
      </c>
      <c r="AA8">
        <v>42</v>
      </c>
      <c r="AB8">
        <v>2.2999999999999998</v>
      </c>
      <c r="AC8">
        <v>21</v>
      </c>
      <c r="AD8">
        <v>21</v>
      </c>
      <c r="AE8">
        <v>35.4</v>
      </c>
      <c r="AF8">
        <v>2.9</v>
      </c>
      <c r="AG8">
        <v>20</v>
      </c>
      <c r="AH8">
        <v>20</v>
      </c>
      <c r="AI8" t="s">
        <v>142</v>
      </c>
      <c r="AJ8" t="s">
        <v>75</v>
      </c>
      <c r="AK8" t="s">
        <v>143</v>
      </c>
      <c r="AL8" t="s">
        <v>154</v>
      </c>
      <c r="AM8" t="s">
        <v>155</v>
      </c>
      <c r="AN8" t="s">
        <v>150</v>
      </c>
      <c r="AO8" t="s">
        <v>140</v>
      </c>
      <c r="AP8" t="s">
        <v>159</v>
      </c>
      <c r="AQ8" t="s">
        <v>140</v>
      </c>
      <c r="AR8" t="s">
        <v>164</v>
      </c>
    </row>
    <row r="9" spans="1:44" x14ac:dyDescent="0.3">
      <c r="A9" t="s">
        <v>130</v>
      </c>
      <c r="B9" t="s">
        <v>147</v>
      </c>
      <c r="C9">
        <v>2016</v>
      </c>
      <c r="D9" t="s">
        <v>139</v>
      </c>
      <c r="E9" t="s">
        <v>140</v>
      </c>
      <c r="F9" t="s">
        <v>141</v>
      </c>
      <c r="G9" t="s">
        <v>4</v>
      </c>
      <c r="H9" t="s">
        <v>138</v>
      </c>
      <c r="I9" t="s">
        <v>137</v>
      </c>
      <c r="J9" t="s">
        <v>136</v>
      </c>
      <c r="K9" t="s">
        <v>135</v>
      </c>
      <c r="L9" t="s">
        <v>134</v>
      </c>
      <c r="M9" t="s">
        <v>66</v>
      </c>
      <c r="N9" t="s">
        <v>68</v>
      </c>
      <c r="O9" t="s">
        <v>87</v>
      </c>
      <c r="P9">
        <v>1</v>
      </c>
      <c r="Q9">
        <v>20</v>
      </c>
      <c r="R9">
        <v>11</v>
      </c>
      <c r="S9">
        <v>23</v>
      </c>
      <c r="T9">
        <v>15</v>
      </c>
      <c r="U9">
        <v>23</v>
      </c>
      <c r="V9" t="s">
        <v>71</v>
      </c>
      <c r="W9" t="s">
        <v>72</v>
      </c>
      <c r="X9" t="s">
        <v>126</v>
      </c>
      <c r="Y9" t="s">
        <v>107</v>
      </c>
      <c r="Z9" t="s">
        <v>132</v>
      </c>
      <c r="AA9">
        <v>1.64</v>
      </c>
      <c r="AB9">
        <v>0.04</v>
      </c>
      <c r="AC9">
        <v>21</v>
      </c>
      <c r="AD9">
        <v>21</v>
      </c>
      <c r="AE9">
        <v>1.59</v>
      </c>
      <c r="AF9">
        <v>0.03</v>
      </c>
      <c r="AG9">
        <v>20</v>
      </c>
      <c r="AH9">
        <v>20</v>
      </c>
      <c r="AI9" t="s">
        <v>148</v>
      </c>
      <c r="AJ9" t="s">
        <v>75</v>
      </c>
      <c r="AK9" t="s">
        <v>143</v>
      </c>
      <c r="AL9" t="s">
        <v>160</v>
      </c>
      <c r="AM9" t="s">
        <v>155</v>
      </c>
      <c r="AN9" t="s">
        <v>150</v>
      </c>
      <c r="AO9" t="s">
        <v>140</v>
      </c>
      <c r="AP9" t="s">
        <v>159</v>
      </c>
      <c r="AQ9" t="s">
        <v>140</v>
      </c>
      <c r="AR9" t="s">
        <v>164</v>
      </c>
    </row>
    <row r="10" spans="1:44" x14ac:dyDescent="0.3">
      <c r="A10" t="s">
        <v>130</v>
      </c>
      <c r="B10" t="s">
        <v>147</v>
      </c>
      <c r="C10">
        <v>2016</v>
      </c>
      <c r="D10" t="s">
        <v>139</v>
      </c>
      <c r="E10" t="s">
        <v>140</v>
      </c>
      <c r="F10" t="s">
        <v>141</v>
      </c>
      <c r="G10" t="s">
        <v>4</v>
      </c>
      <c r="H10" t="s">
        <v>138</v>
      </c>
      <c r="I10" t="s">
        <v>137</v>
      </c>
      <c r="J10" t="s">
        <v>136</v>
      </c>
      <c r="K10" t="s">
        <v>135</v>
      </c>
      <c r="L10" t="s">
        <v>134</v>
      </c>
      <c r="M10" t="s">
        <v>66</v>
      </c>
      <c r="N10" t="s">
        <v>68</v>
      </c>
      <c r="O10" t="s">
        <v>87</v>
      </c>
      <c r="P10">
        <v>1</v>
      </c>
      <c r="Q10">
        <v>35</v>
      </c>
      <c r="R10">
        <v>11</v>
      </c>
      <c r="S10">
        <v>23</v>
      </c>
      <c r="T10">
        <v>31</v>
      </c>
      <c r="U10">
        <v>23</v>
      </c>
      <c r="V10" t="s">
        <v>70</v>
      </c>
      <c r="W10" t="s">
        <v>72</v>
      </c>
      <c r="X10" t="s">
        <v>127</v>
      </c>
      <c r="Y10" t="s">
        <v>106</v>
      </c>
      <c r="Z10" t="s">
        <v>133</v>
      </c>
      <c r="AA10">
        <v>55</v>
      </c>
      <c r="AB10">
        <v>5.2</v>
      </c>
      <c r="AC10">
        <v>18</v>
      </c>
      <c r="AD10">
        <v>18</v>
      </c>
      <c r="AE10">
        <v>64.5</v>
      </c>
      <c r="AF10">
        <v>4.9000000000000004</v>
      </c>
      <c r="AG10">
        <v>17</v>
      </c>
      <c r="AH10">
        <v>17</v>
      </c>
      <c r="AI10" t="s">
        <v>133</v>
      </c>
      <c r="AJ10" t="s">
        <v>75</v>
      </c>
      <c r="AK10" t="s">
        <v>143</v>
      </c>
      <c r="AL10" t="s">
        <v>161</v>
      </c>
      <c r="AM10" t="s">
        <v>156</v>
      </c>
      <c r="AN10" t="s">
        <v>163</v>
      </c>
      <c r="AO10" t="s">
        <v>140</v>
      </c>
      <c r="AP10" t="s">
        <v>159</v>
      </c>
      <c r="AQ10" t="s">
        <v>140</v>
      </c>
      <c r="AR10" t="s">
        <v>164</v>
      </c>
    </row>
    <row r="11" spans="1:44" x14ac:dyDescent="0.3">
      <c r="A11" t="s">
        <v>130</v>
      </c>
      <c r="B11" t="s">
        <v>147</v>
      </c>
      <c r="C11">
        <v>2016</v>
      </c>
      <c r="D11" t="s">
        <v>139</v>
      </c>
      <c r="E11" t="s">
        <v>140</v>
      </c>
      <c r="F11" t="s">
        <v>141</v>
      </c>
      <c r="G11" t="s">
        <v>4</v>
      </c>
      <c r="H11" t="s">
        <v>138</v>
      </c>
      <c r="I11" t="s">
        <v>137</v>
      </c>
      <c r="J11" t="s">
        <v>136</v>
      </c>
      <c r="K11" t="s">
        <v>135</v>
      </c>
      <c r="L11" t="s">
        <v>134</v>
      </c>
      <c r="M11" t="s">
        <v>66</v>
      </c>
      <c r="N11" t="s">
        <v>68</v>
      </c>
      <c r="O11" t="s">
        <v>87</v>
      </c>
      <c r="P11">
        <v>1</v>
      </c>
      <c r="Q11">
        <v>35</v>
      </c>
      <c r="R11">
        <v>11</v>
      </c>
      <c r="S11">
        <v>23</v>
      </c>
      <c r="T11">
        <v>31</v>
      </c>
      <c r="U11">
        <v>23</v>
      </c>
      <c r="V11" t="s">
        <v>70</v>
      </c>
      <c r="W11" t="s">
        <v>72</v>
      </c>
      <c r="X11" t="s">
        <v>127</v>
      </c>
      <c r="Y11" t="s">
        <v>107</v>
      </c>
      <c r="Z11" t="s">
        <v>132</v>
      </c>
      <c r="AA11">
        <v>1.51</v>
      </c>
      <c r="AB11">
        <v>0.03</v>
      </c>
      <c r="AC11">
        <v>18</v>
      </c>
      <c r="AD11">
        <v>18</v>
      </c>
      <c r="AE11">
        <v>1.56</v>
      </c>
      <c r="AF11">
        <v>0.03</v>
      </c>
      <c r="AG11">
        <v>17</v>
      </c>
      <c r="AH11">
        <v>17</v>
      </c>
      <c r="AI11" t="s">
        <v>148</v>
      </c>
      <c r="AJ11" t="s">
        <v>75</v>
      </c>
      <c r="AK11" t="s">
        <v>143</v>
      </c>
      <c r="AL11" t="s">
        <v>162</v>
      </c>
      <c r="AM11" t="s">
        <v>156</v>
      </c>
      <c r="AN11" t="s">
        <v>163</v>
      </c>
      <c r="AO11" t="s">
        <v>140</v>
      </c>
      <c r="AP11" t="s">
        <v>159</v>
      </c>
      <c r="AQ11" t="s">
        <v>140</v>
      </c>
      <c r="AR11" t="s">
        <v>164</v>
      </c>
    </row>
    <row r="12" spans="1:44" x14ac:dyDescent="0.3">
      <c r="A12" t="s">
        <v>130</v>
      </c>
      <c r="B12" t="s">
        <v>147</v>
      </c>
      <c r="C12">
        <v>2016</v>
      </c>
      <c r="D12" t="s">
        <v>139</v>
      </c>
      <c r="E12" t="s">
        <v>140</v>
      </c>
      <c r="F12" t="s">
        <v>141</v>
      </c>
      <c r="G12" t="s">
        <v>4</v>
      </c>
      <c r="H12" t="s">
        <v>138</v>
      </c>
      <c r="I12" t="s">
        <v>137</v>
      </c>
      <c r="J12" t="s">
        <v>136</v>
      </c>
      <c r="K12" t="s">
        <v>135</v>
      </c>
      <c r="L12" t="s">
        <v>134</v>
      </c>
      <c r="M12" t="s">
        <v>66</v>
      </c>
      <c r="N12" t="s">
        <v>68</v>
      </c>
      <c r="O12" t="s">
        <v>87</v>
      </c>
      <c r="P12">
        <v>1</v>
      </c>
      <c r="Q12">
        <v>20</v>
      </c>
      <c r="R12">
        <v>11</v>
      </c>
      <c r="S12">
        <v>23</v>
      </c>
      <c r="T12">
        <v>15</v>
      </c>
      <c r="U12">
        <v>23</v>
      </c>
      <c r="V12" t="s">
        <v>71</v>
      </c>
      <c r="W12" t="s">
        <v>72</v>
      </c>
      <c r="X12" t="s">
        <v>127</v>
      </c>
      <c r="Y12" t="s">
        <v>106</v>
      </c>
      <c r="Z12" t="s">
        <v>133</v>
      </c>
      <c r="AA12">
        <v>55</v>
      </c>
      <c r="AB12">
        <v>5.2</v>
      </c>
      <c r="AC12">
        <v>18</v>
      </c>
      <c r="AD12">
        <v>18</v>
      </c>
      <c r="AE12">
        <v>66.400000000000006</v>
      </c>
      <c r="AF12">
        <v>5.5</v>
      </c>
      <c r="AG12">
        <v>26</v>
      </c>
      <c r="AH12">
        <v>26</v>
      </c>
      <c r="AI12" t="s">
        <v>133</v>
      </c>
      <c r="AJ12" t="s">
        <v>75</v>
      </c>
      <c r="AK12" t="s">
        <v>143</v>
      </c>
      <c r="AL12" t="s">
        <v>161</v>
      </c>
      <c r="AM12" t="s">
        <v>157</v>
      </c>
      <c r="AN12" t="s">
        <v>163</v>
      </c>
      <c r="AO12" t="s">
        <v>140</v>
      </c>
      <c r="AP12" t="s">
        <v>159</v>
      </c>
      <c r="AQ12" t="s">
        <v>140</v>
      </c>
      <c r="AR12" t="s">
        <v>164</v>
      </c>
    </row>
    <row r="13" spans="1:44" x14ac:dyDescent="0.3">
      <c r="A13" t="s">
        <v>130</v>
      </c>
      <c r="B13" t="s">
        <v>147</v>
      </c>
      <c r="C13">
        <v>2016</v>
      </c>
      <c r="D13" t="s">
        <v>139</v>
      </c>
      <c r="E13" t="s">
        <v>140</v>
      </c>
      <c r="F13" t="s">
        <v>141</v>
      </c>
      <c r="G13" t="s">
        <v>4</v>
      </c>
      <c r="H13" t="s">
        <v>138</v>
      </c>
      <c r="I13" t="s">
        <v>137</v>
      </c>
      <c r="J13" t="s">
        <v>136</v>
      </c>
      <c r="K13" t="s">
        <v>135</v>
      </c>
      <c r="L13" t="s">
        <v>134</v>
      </c>
      <c r="M13" t="s">
        <v>66</v>
      </c>
      <c r="N13" t="s">
        <v>68</v>
      </c>
      <c r="O13" t="s">
        <v>87</v>
      </c>
      <c r="P13">
        <v>1</v>
      </c>
      <c r="Q13">
        <v>20</v>
      </c>
      <c r="R13">
        <v>11</v>
      </c>
      <c r="S13">
        <v>23</v>
      </c>
      <c r="T13">
        <v>15</v>
      </c>
      <c r="U13">
        <v>23</v>
      </c>
      <c r="V13" t="s">
        <v>71</v>
      </c>
      <c r="W13" t="s">
        <v>72</v>
      </c>
      <c r="X13" t="s">
        <v>127</v>
      </c>
      <c r="Y13" t="s">
        <v>107</v>
      </c>
      <c r="Z13" t="s">
        <v>132</v>
      </c>
      <c r="AA13">
        <v>1.51</v>
      </c>
      <c r="AB13">
        <v>0.03</v>
      </c>
      <c r="AC13">
        <v>18</v>
      </c>
      <c r="AD13">
        <v>18</v>
      </c>
      <c r="AE13">
        <v>1.47</v>
      </c>
      <c r="AF13">
        <v>0.03</v>
      </c>
      <c r="AG13">
        <v>26</v>
      </c>
      <c r="AH13">
        <v>26</v>
      </c>
      <c r="AI13" t="s">
        <v>148</v>
      </c>
      <c r="AJ13" t="s">
        <v>75</v>
      </c>
      <c r="AK13" t="s">
        <v>143</v>
      </c>
      <c r="AL13" t="s">
        <v>162</v>
      </c>
      <c r="AM13" t="s">
        <v>157</v>
      </c>
      <c r="AN13" t="s">
        <v>163</v>
      </c>
      <c r="AO13" t="s">
        <v>140</v>
      </c>
      <c r="AP13" t="s">
        <v>159</v>
      </c>
      <c r="AQ13" t="s">
        <v>140</v>
      </c>
      <c r="AR13" t="s">
        <v>164</v>
      </c>
    </row>
    <row r="14" spans="1:44" x14ac:dyDescent="0.3">
      <c r="A14" t="s">
        <v>165</v>
      </c>
      <c r="B14" t="s">
        <v>168</v>
      </c>
      <c r="C14">
        <v>2014</v>
      </c>
      <c r="D14" t="s">
        <v>139</v>
      </c>
      <c r="E14" t="s">
        <v>140</v>
      </c>
      <c r="F14" t="s">
        <v>169</v>
      </c>
      <c r="G14" t="s">
        <v>4</v>
      </c>
      <c r="H14" t="s">
        <v>138</v>
      </c>
      <c r="I14" t="s">
        <v>137</v>
      </c>
      <c r="J14" t="s">
        <v>136</v>
      </c>
      <c r="K14" t="s">
        <v>166</v>
      </c>
      <c r="L14" t="s">
        <v>167</v>
      </c>
      <c r="M14" t="s">
        <v>66</v>
      </c>
      <c r="N14" t="s">
        <v>68</v>
      </c>
      <c r="O14" t="s">
        <v>87</v>
      </c>
      <c r="P14">
        <v>2</v>
      </c>
      <c r="Q14">
        <v>5</v>
      </c>
      <c r="R14">
        <v>2</v>
      </c>
      <c r="S14">
        <v>24.8</v>
      </c>
      <c r="T14">
        <v>26.3</v>
      </c>
      <c r="U14">
        <v>26.5</v>
      </c>
      <c r="V14" t="s">
        <v>70</v>
      </c>
      <c r="W14" t="s">
        <v>73</v>
      </c>
      <c r="X14" t="s">
        <v>127</v>
      </c>
      <c r="Y14" t="s">
        <v>106</v>
      </c>
      <c r="Z14" t="s">
        <v>219</v>
      </c>
      <c r="AA14" s="14">
        <v>185.62752525252526</v>
      </c>
      <c r="AB14" s="14">
        <v>11.273285668372763</v>
      </c>
      <c r="AC14">
        <v>3</v>
      </c>
      <c r="AD14">
        <f>9*3</f>
        <v>27</v>
      </c>
      <c r="AE14" s="14">
        <v>163.53030303030303</v>
      </c>
      <c r="AF14" s="14">
        <v>12.610567012125385</v>
      </c>
      <c r="AG14">
        <v>3</v>
      </c>
      <c r="AH14">
        <f>9*3</f>
        <v>27</v>
      </c>
      <c r="AI14" t="s">
        <v>193</v>
      </c>
      <c r="AJ14" t="s">
        <v>75</v>
      </c>
      <c r="AK14" t="s">
        <v>143</v>
      </c>
      <c r="AL14" t="s">
        <v>152</v>
      </c>
      <c r="AM14" t="s">
        <v>144</v>
      </c>
      <c r="AN14" s="17" t="s">
        <v>222</v>
      </c>
      <c r="AO14" t="s">
        <v>140</v>
      </c>
      <c r="AP14" t="s">
        <v>140</v>
      </c>
      <c r="AQ14" t="s">
        <v>140</v>
      </c>
      <c r="AR14" t="s">
        <v>223</v>
      </c>
    </row>
    <row r="15" spans="1:44" x14ac:dyDescent="0.3">
      <c r="A15" t="s">
        <v>165</v>
      </c>
      <c r="B15" t="s">
        <v>168</v>
      </c>
      <c r="C15">
        <v>2014</v>
      </c>
      <c r="D15" t="s">
        <v>139</v>
      </c>
      <c r="E15" t="s">
        <v>140</v>
      </c>
      <c r="F15" t="s">
        <v>169</v>
      </c>
      <c r="G15" t="s">
        <v>4</v>
      </c>
      <c r="H15" t="s">
        <v>138</v>
      </c>
      <c r="I15" t="s">
        <v>137</v>
      </c>
      <c r="J15" t="s">
        <v>136</v>
      </c>
      <c r="K15" t="s">
        <v>166</v>
      </c>
      <c r="L15" t="s">
        <v>167</v>
      </c>
      <c r="M15" t="s">
        <v>66</v>
      </c>
      <c r="N15" t="s">
        <v>68</v>
      </c>
      <c r="O15" t="s">
        <v>87</v>
      </c>
      <c r="P15">
        <v>2</v>
      </c>
      <c r="Q15">
        <v>5</v>
      </c>
      <c r="R15">
        <v>2</v>
      </c>
      <c r="S15">
        <v>24.8</v>
      </c>
      <c r="T15">
        <v>26.3</v>
      </c>
      <c r="U15">
        <v>26.5</v>
      </c>
      <c r="V15" t="s">
        <v>70</v>
      </c>
      <c r="W15" t="s">
        <v>73</v>
      </c>
      <c r="X15" t="s">
        <v>128</v>
      </c>
      <c r="Y15" t="s">
        <v>108</v>
      </c>
      <c r="Z15" t="s">
        <v>221</v>
      </c>
      <c r="AA15" s="14">
        <v>0.83888888888888891</v>
      </c>
      <c r="AB15" s="14">
        <v>2.3908260879277807E-2</v>
      </c>
      <c r="AC15">
        <v>3</v>
      </c>
      <c r="AD15">
        <f>16*3</f>
        <v>48</v>
      </c>
      <c r="AE15" s="14">
        <v>0.71730158730158722</v>
      </c>
      <c r="AF15" s="14">
        <v>0.13093948950494894</v>
      </c>
      <c r="AG15">
        <v>3</v>
      </c>
      <c r="AH15">
        <f>16*3</f>
        <v>48</v>
      </c>
      <c r="AI15" t="s">
        <v>220</v>
      </c>
      <c r="AJ15" t="s">
        <v>75</v>
      </c>
      <c r="AK15" t="s">
        <v>143</v>
      </c>
      <c r="AL15" t="s">
        <v>153</v>
      </c>
      <c r="AM15" t="s">
        <v>145</v>
      </c>
      <c r="AN15" s="17" t="s">
        <v>222</v>
      </c>
      <c r="AO15" t="s">
        <v>140</v>
      </c>
      <c r="AP15" t="s">
        <v>140</v>
      </c>
      <c r="AQ15" t="s">
        <v>140</v>
      </c>
      <c r="AR15" t="s">
        <v>223</v>
      </c>
    </row>
    <row r="16" spans="1:44" x14ac:dyDescent="0.3">
      <c r="A16" t="s">
        <v>165</v>
      </c>
      <c r="B16" t="s">
        <v>168</v>
      </c>
      <c r="C16">
        <v>2014</v>
      </c>
      <c r="D16" t="s">
        <v>139</v>
      </c>
      <c r="E16" t="s">
        <v>140</v>
      </c>
      <c r="F16" t="s">
        <v>169</v>
      </c>
      <c r="G16" t="s">
        <v>4</v>
      </c>
      <c r="H16" t="s">
        <v>138</v>
      </c>
      <c r="I16" t="s">
        <v>137</v>
      </c>
      <c r="J16" t="s">
        <v>136</v>
      </c>
      <c r="K16" t="s">
        <v>166</v>
      </c>
      <c r="L16" t="s">
        <v>167</v>
      </c>
      <c r="M16" t="s">
        <v>66</v>
      </c>
      <c r="N16" t="s">
        <v>68</v>
      </c>
      <c r="O16" t="s">
        <v>87</v>
      </c>
      <c r="P16">
        <v>2</v>
      </c>
      <c r="Q16">
        <v>15</v>
      </c>
      <c r="R16">
        <v>2</v>
      </c>
      <c r="S16">
        <v>24.8</v>
      </c>
      <c r="T16">
        <v>29.3</v>
      </c>
      <c r="U16">
        <v>29.5</v>
      </c>
      <c r="V16" t="s">
        <v>70</v>
      </c>
      <c r="W16" t="s">
        <v>73</v>
      </c>
      <c r="X16" t="s">
        <v>127</v>
      </c>
      <c r="Y16" t="s">
        <v>106</v>
      </c>
      <c r="Z16" t="s">
        <v>219</v>
      </c>
      <c r="AA16" s="14">
        <v>144.77777777777777</v>
      </c>
      <c r="AB16" s="14">
        <v>28.108681823009096</v>
      </c>
      <c r="AC16">
        <v>3</v>
      </c>
      <c r="AD16">
        <f>9*3</f>
        <v>27</v>
      </c>
      <c r="AE16" s="14">
        <v>115.82575757575758</v>
      </c>
      <c r="AF16" s="14">
        <v>4.0658063527210411</v>
      </c>
      <c r="AG16">
        <v>3</v>
      </c>
      <c r="AH16">
        <f>9*3</f>
        <v>27</v>
      </c>
      <c r="AI16" t="s">
        <v>193</v>
      </c>
      <c r="AJ16" t="s">
        <v>75</v>
      </c>
      <c r="AK16" t="s">
        <v>143</v>
      </c>
      <c r="AL16" t="s">
        <v>154</v>
      </c>
      <c r="AM16" t="s">
        <v>146</v>
      </c>
      <c r="AN16" s="17" t="s">
        <v>222</v>
      </c>
      <c r="AO16" t="s">
        <v>140</v>
      </c>
      <c r="AP16" t="s">
        <v>140</v>
      </c>
      <c r="AQ16" t="s">
        <v>140</v>
      </c>
      <c r="AR16" t="s">
        <v>223</v>
      </c>
    </row>
    <row r="17" spans="1:44" x14ac:dyDescent="0.3">
      <c r="A17" t="s">
        <v>165</v>
      </c>
      <c r="B17" t="s">
        <v>168</v>
      </c>
      <c r="C17">
        <v>2014</v>
      </c>
      <c r="D17" t="s">
        <v>139</v>
      </c>
      <c r="E17" t="s">
        <v>140</v>
      </c>
      <c r="F17" t="s">
        <v>169</v>
      </c>
      <c r="G17" t="s">
        <v>4</v>
      </c>
      <c r="H17" t="s">
        <v>138</v>
      </c>
      <c r="I17" t="s">
        <v>137</v>
      </c>
      <c r="J17" t="s">
        <v>136</v>
      </c>
      <c r="K17" t="s">
        <v>166</v>
      </c>
      <c r="L17" t="s">
        <v>167</v>
      </c>
      <c r="M17" t="s">
        <v>66</v>
      </c>
      <c r="N17" t="s">
        <v>68</v>
      </c>
      <c r="O17" t="s">
        <v>87</v>
      </c>
      <c r="P17">
        <v>2</v>
      </c>
      <c r="Q17">
        <v>15</v>
      </c>
      <c r="R17">
        <v>2</v>
      </c>
      <c r="S17">
        <v>24.8</v>
      </c>
      <c r="T17">
        <v>29.3</v>
      </c>
      <c r="U17">
        <v>29.5</v>
      </c>
      <c r="V17" t="s">
        <v>70</v>
      </c>
      <c r="W17" t="s">
        <v>73</v>
      </c>
      <c r="X17" t="s">
        <v>128</v>
      </c>
      <c r="Y17" t="s">
        <v>108</v>
      </c>
      <c r="Z17" t="s">
        <v>221</v>
      </c>
      <c r="AA17" s="14">
        <v>0.89416666666666655</v>
      </c>
      <c r="AB17" s="14">
        <v>1.4813657362192671E-2</v>
      </c>
      <c r="AC17">
        <v>3</v>
      </c>
      <c r="AD17">
        <f>20*3</f>
        <v>60</v>
      </c>
      <c r="AE17" s="14">
        <v>0.87486842105263152</v>
      </c>
      <c r="AF17" s="14">
        <v>2.7613089051763344E-2</v>
      </c>
      <c r="AG17">
        <v>3</v>
      </c>
      <c r="AH17">
        <f>20*3</f>
        <v>60</v>
      </c>
      <c r="AI17" t="s">
        <v>220</v>
      </c>
      <c r="AJ17" t="s">
        <v>75</v>
      </c>
      <c r="AK17" t="s">
        <v>143</v>
      </c>
      <c r="AL17" t="s">
        <v>160</v>
      </c>
      <c r="AM17" t="s">
        <v>155</v>
      </c>
      <c r="AN17" s="17" t="s">
        <v>222</v>
      </c>
      <c r="AO17" t="s">
        <v>140</v>
      </c>
      <c r="AP17" t="s">
        <v>140</v>
      </c>
      <c r="AQ17" t="s">
        <v>140</v>
      </c>
      <c r="AR17" t="s">
        <v>223</v>
      </c>
    </row>
    <row r="18" spans="1:44" x14ac:dyDescent="0.3">
      <c r="A18" t="s">
        <v>165</v>
      </c>
      <c r="B18" t="s">
        <v>168</v>
      </c>
      <c r="C18">
        <v>2014</v>
      </c>
      <c r="D18" t="s">
        <v>139</v>
      </c>
      <c r="E18" t="s">
        <v>140</v>
      </c>
      <c r="F18" t="s">
        <v>169</v>
      </c>
      <c r="G18" t="s">
        <v>4</v>
      </c>
      <c r="H18" t="s">
        <v>138</v>
      </c>
      <c r="I18" t="s">
        <v>137</v>
      </c>
      <c r="J18" t="s">
        <v>136</v>
      </c>
      <c r="K18" t="s">
        <v>166</v>
      </c>
      <c r="L18" t="s">
        <v>167</v>
      </c>
      <c r="M18" t="s">
        <v>66</v>
      </c>
      <c r="N18" t="s">
        <v>68</v>
      </c>
      <c r="O18" t="s">
        <v>87</v>
      </c>
      <c r="P18">
        <v>2</v>
      </c>
      <c r="Q18">
        <v>20</v>
      </c>
      <c r="R18">
        <v>2</v>
      </c>
      <c r="S18">
        <v>24.8</v>
      </c>
      <c r="T18">
        <v>30.8</v>
      </c>
      <c r="U18">
        <v>31</v>
      </c>
      <c r="V18" t="s">
        <v>70</v>
      </c>
      <c r="W18" t="s">
        <v>73</v>
      </c>
      <c r="X18" t="s">
        <v>127</v>
      </c>
      <c r="Y18" t="s">
        <v>106</v>
      </c>
      <c r="Z18" t="s">
        <v>219</v>
      </c>
      <c r="AA18" s="14">
        <v>146.61868686868686</v>
      </c>
      <c r="AB18" s="14">
        <v>21.992800605925364</v>
      </c>
      <c r="AC18">
        <v>3</v>
      </c>
      <c r="AD18">
        <f>9*3</f>
        <v>27</v>
      </c>
      <c r="AE18" s="14">
        <v>123.31666666666666</v>
      </c>
      <c r="AF18" s="14">
        <v>15.09167356892903</v>
      </c>
      <c r="AG18">
        <v>3</v>
      </c>
      <c r="AH18">
        <f>9*3</f>
        <v>27</v>
      </c>
      <c r="AI18" t="s">
        <v>193</v>
      </c>
      <c r="AJ18" t="s">
        <v>75</v>
      </c>
      <c r="AK18" t="s">
        <v>143</v>
      </c>
      <c r="AL18" t="s">
        <v>161</v>
      </c>
      <c r="AM18" t="s">
        <v>156</v>
      </c>
      <c r="AN18" s="17" t="s">
        <v>222</v>
      </c>
      <c r="AO18" t="s">
        <v>140</v>
      </c>
      <c r="AP18" t="s">
        <v>140</v>
      </c>
      <c r="AQ18" t="s">
        <v>140</v>
      </c>
      <c r="AR18" t="s">
        <v>223</v>
      </c>
    </row>
    <row r="19" spans="1:44" x14ac:dyDescent="0.3">
      <c r="A19" t="s">
        <v>165</v>
      </c>
      <c r="B19" t="s">
        <v>168</v>
      </c>
      <c r="C19">
        <v>2014</v>
      </c>
      <c r="D19" t="s">
        <v>139</v>
      </c>
      <c r="E19" t="s">
        <v>140</v>
      </c>
      <c r="F19" t="s">
        <v>169</v>
      </c>
      <c r="G19" t="s">
        <v>4</v>
      </c>
      <c r="H19" t="s">
        <v>138</v>
      </c>
      <c r="I19" t="s">
        <v>137</v>
      </c>
      <c r="J19" t="s">
        <v>136</v>
      </c>
      <c r="K19" t="s">
        <v>166</v>
      </c>
      <c r="L19" t="s">
        <v>167</v>
      </c>
      <c r="M19" t="s">
        <v>66</v>
      </c>
      <c r="N19" t="s">
        <v>68</v>
      </c>
      <c r="O19" t="s">
        <v>87</v>
      </c>
      <c r="P19">
        <v>2</v>
      </c>
      <c r="Q19">
        <v>20</v>
      </c>
      <c r="R19">
        <v>2</v>
      </c>
      <c r="S19">
        <v>24.8</v>
      </c>
      <c r="T19">
        <v>30.8</v>
      </c>
      <c r="U19">
        <v>31</v>
      </c>
      <c r="V19" t="s">
        <v>70</v>
      </c>
      <c r="W19" t="s">
        <v>73</v>
      </c>
      <c r="X19" t="s">
        <v>128</v>
      </c>
      <c r="Y19" t="s">
        <v>108</v>
      </c>
      <c r="Z19" t="s">
        <v>221</v>
      </c>
      <c r="AA19" s="14">
        <v>0.8716666666666667</v>
      </c>
      <c r="AB19" s="14">
        <v>2.9059326290271185E-2</v>
      </c>
      <c r="AC19">
        <v>3</v>
      </c>
      <c r="AD19">
        <f>20*3</f>
        <v>60</v>
      </c>
      <c r="AE19" s="14">
        <v>0.88749999999999984</v>
      </c>
      <c r="AF19" s="14">
        <v>3.0550504633038905E-2</v>
      </c>
      <c r="AG19">
        <v>3</v>
      </c>
      <c r="AH19">
        <f>20*3</f>
        <v>60</v>
      </c>
      <c r="AI19" t="s">
        <v>220</v>
      </c>
      <c r="AJ19" t="s">
        <v>75</v>
      </c>
      <c r="AK19" t="s">
        <v>143</v>
      </c>
      <c r="AL19" t="s">
        <v>162</v>
      </c>
      <c r="AM19" t="s">
        <v>157</v>
      </c>
      <c r="AN19" s="17" t="s">
        <v>222</v>
      </c>
      <c r="AO19" t="s">
        <v>140</v>
      </c>
      <c r="AP19" t="s">
        <v>140</v>
      </c>
      <c r="AQ19" t="s">
        <v>140</v>
      </c>
      <c r="AR19" t="s">
        <v>223</v>
      </c>
    </row>
    <row r="20" spans="1:44" x14ac:dyDescent="0.3">
      <c r="A20" t="s">
        <v>165</v>
      </c>
      <c r="B20" t="s">
        <v>201</v>
      </c>
      <c r="C20">
        <v>2021</v>
      </c>
      <c r="D20" t="s">
        <v>203</v>
      </c>
      <c r="E20" t="s">
        <v>140</v>
      </c>
      <c r="F20" t="s">
        <v>202</v>
      </c>
      <c r="G20" t="s">
        <v>4</v>
      </c>
      <c r="H20" t="s">
        <v>138</v>
      </c>
      <c r="I20" t="s">
        <v>137</v>
      </c>
      <c r="J20" t="s">
        <v>136</v>
      </c>
      <c r="K20" t="s">
        <v>166</v>
      </c>
      <c r="L20" t="s">
        <v>204</v>
      </c>
      <c r="M20" t="s">
        <v>66</v>
      </c>
      <c r="N20" t="s">
        <v>68</v>
      </c>
      <c r="O20" t="s">
        <v>87</v>
      </c>
      <c r="P20">
        <v>16</v>
      </c>
      <c r="Q20">
        <v>15</v>
      </c>
      <c r="R20">
        <v>5</v>
      </c>
      <c r="S20">
        <v>25</v>
      </c>
      <c r="T20">
        <v>33</v>
      </c>
      <c r="U20">
        <v>25</v>
      </c>
      <c r="V20" t="s">
        <v>70</v>
      </c>
      <c r="W20" t="s">
        <v>72</v>
      </c>
      <c r="X20" t="s">
        <v>126</v>
      </c>
      <c r="Y20" t="s">
        <v>108</v>
      </c>
      <c r="Z20" t="s">
        <v>131</v>
      </c>
      <c r="AA20">
        <v>36.6</v>
      </c>
      <c r="AB20">
        <v>14.59</v>
      </c>
      <c r="AC20">
        <v>3</v>
      </c>
      <c r="AD20">
        <f>10*10*3</f>
        <v>300</v>
      </c>
      <c r="AE20">
        <v>33.78</v>
      </c>
      <c r="AF20">
        <v>15.87</v>
      </c>
      <c r="AG20">
        <v>3</v>
      </c>
      <c r="AH20">
        <f>10*10*3</f>
        <v>300</v>
      </c>
      <c r="AI20" t="s">
        <v>213</v>
      </c>
      <c r="AJ20" t="s">
        <v>74</v>
      </c>
      <c r="AK20" t="s">
        <v>143</v>
      </c>
      <c r="AL20" t="s">
        <v>152</v>
      </c>
      <c r="AM20" t="s">
        <v>144</v>
      </c>
      <c r="AN20" t="s">
        <v>150</v>
      </c>
      <c r="AO20" t="s">
        <v>140</v>
      </c>
      <c r="AP20" t="s">
        <v>225</v>
      </c>
      <c r="AQ20" t="s">
        <v>140</v>
      </c>
      <c r="AR20" t="s">
        <v>216</v>
      </c>
    </row>
    <row r="21" spans="1:44" x14ac:dyDescent="0.3">
      <c r="A21" t="s">
        <v>165</v>
      </c>
      <c r="B21" t="s">
        <v>201</v>
      </c>
      <c r="C21">
        <v>2021</v>
      </c>
      <c r="D21" t="s">
        <v>203</v>
      </c>
      <c r="E21" t="s">
        <v>140</v>
      </c>
      <c r="F21" t="s">
        <v>202</v>
      </c>
      <c r="G21" t="s">
        <v>4</v>
      </c>
      <c r="H21" t="s">
        <v>138</v>
      </c>
      <c r="I21" t="s">
        <v>137</v>
      </c>
      <c r="J21" t="s">
        <v>136</v>
      </c>
      <c r="K21" t="s">
        <v>166</v>
      </c>
      <c r="L21" t="s">
        <v>204</v>
      </c>
      <c r="M21" t="s">
        <v>66</v>
      </c>
      <c r="N21" t="s">
        <v>68</v>
      </c>
      <c r="O21" t="s">
        <v>87</v>
      </c>
      <c r="P21">
        <v>16</v>
      </c>
      <c r="Q21">
        <v>15</v>
      </c>
      <c r="R21">
        <v>5</v>
      </c>
      <c r="S21">
        <v>25</v>
      </c>
      <c r="T21">
        <v>33</v>
      </c>
      <c r="U21">
        <v>30</v>
      </c>
      <c r="V21" t="s">
        <v>70</v>
      </c>
      <c r="W21" t="s">
        <v>72</v>
      </c>
      <c r="X21" t="s">
        <v>126</v>
      </c>
      <c r="Y21" t="s">
        <v>108</v>
      </c>
      <c r="Z21" t="s">
        <v>131</v>
      </c>
      <c r="AA21">
        <v>19.100000000000001</v>
      </c>
      <c r="AB21">
        <v>12.51</v>
      </c>
      <c r="AC21">
        <v>3</v>
      </c>
      <c r="AD21">
        <f t="shared" ref="AD21:AD25" si="0">10*10*3</f>
        <v>300</v>
      </c>
      <c r="AE21">
        <v>16.66</v>
      </c>
      <c r="AF21">
        <v>11.03</v>
      </c>
      <c r="AG21">
        <v>3</v>
      </c>
      <c r="AH21">
        <f t="shared" ref="AH21:AH25" si="1">10*10*3</f>
        <v>300</v>
      </c>
      <c r="AI21" t="s">
        <v>213</v>
      </c>
      <c r="AJ21" t="s">
        <v>74</v>
      </c>
      <c r="AK21" t="s">
        <v>143</v>
      </c>
      <c r="AL21" t="s">
        <v>153</v>
      </c>
      <c r="AM21" t="s">
        <v>145</v>
      </c>
      <c r="AN21" t="s">
        <v>150</v>
      </c>
      <c r="AO21" t="s">
        <v>140</v>
      </c>
      <c r="AP21" t="s">
        <v>225</v>
      </c>
      <c r="AQ21" t="s">
        <v>140</v>
      </c>
      <c r="AR21" t="s">
        <v>216</v>
      </c>
    </row>
    <row r="22" spans="1:44" x14ac:dyDescent="0.3">
      <c r="A22" t="s">
        <v>165</v>
      </c>
      <c r="B22" t="s">
        <v>201</v>
      </c>
      <c r="C22">
        <v>2021</v>
      </c>
      <c r="D22" t="s">
        <v>203</v>
      </c>
      <c r="E22" t="s">
        <v>140</v>
      </c>
      <c r="F22" t="s">
        <v>202</v>
      </c>
      <c r="G22" t="s">
        <v>4</v>
      </c>
      <c r="H22" t="s">
        <v>138</v>
      </c>
      <c r="I22" t="s">
        <v>137</v>
      </c>
      <c r="J22" t="s">
        <v>136</v>
      </c>
      <c r="K22" t="s">
        <v>166</v>
      </c>
      <c r="L22" t="s">
        <v>204</v>
      </c>
      <c r="M22" t="s">
        <v>66</v>
      </c>
      <c r="N22" t="s">
        <v>68</v>
      </c>
      <c r="O22" t="s">
        <v>87</v>
      </c>
      <c r="P22">
        <v>16</v>
      </c>
      <c r="Q22">
        <v>15</v>
      </c>
      <c r="R22">
        <v>5</v>
      </c>
      <c r="S22">
        <v>25</v>
      </c>
      <c r="T22">
        <v>33</v>
      </c>
      <c r="U22">
        <v>23.5</v>
      </c>
      <c r="V22" t="s">
        <v>70</v>
      </c>
      <c r="W22" t="s">
        <v>72</v>
      </c>
      <c r="X22" t="s">
        <v>126</v>
      </c>
      <c r="Y22" t="s">
        <v>108</v>
      </c>
      <c r="Z22" t="s">
        <v>131</v>
      </c>
      <c r="AA22">
        <v>20.56</v>
      </c>
      <c r="AB22">
        <v>15.96</v>
      </c>
      <c r="AC22">
        <v>3</v>
      </c>
      <c r="AD22">
        <f t="shared" si="0"/>
        <v>300</v>
      </c>
      <c r="AE22">
        <v>24.49</v>
      </c>
      <c r="AF22">
        <v>11.14</v>
      </c>
      <c r="AG22">
        <v>3</v>
      </c>
      <c r="AH22">
        <f t="shared" si="1"/>
        <v>300</v>
      </c>
      <c r="AI22" t="s">
        <v>213</v>
      </c>
      <c r="AJ22" t="s">
        <v>74</v>
      </c>
      <c r="AK22" t="s">
        <v>143</v>
      </c>
      <c r="AL22" t="s">
        <v>154</v>
      </c>
      <c r="AM22" t="s">
        <v>146</v>
      </c>
      <c r="AN22" t="s">
        <v>150</v>
      </c>
      <c r="AO22" t="s">
        <v>140</v>
      </c>
      <c r="AP22" t="s">
        <v>225</v>
      </c>
      <c r="AQ22" t="s">
        <v>140</v>
      </c>
      <c r="AR22" t="s">
        <v>216</v>
      </c>
    </row>
    <row r="23" spans="1:44" x14ac:dyDescent="0.3">
      <c r="A23" t="s">
        <v>165</v>
      </c>
      <c r="B23" t="s">
        <v>201</v>
      </c>
      <c r="C23">
        <v>2021</v>
      </c>
      <c r="D23" t="s">
        <v>203</v>
      </c>
      <c r="E23" t="s">
        <v>140</v>
      </c>
      <c r="F23" t="s">
        <v>202</v>
      </c>
      <c r="G23" t="s">
        <v>4</v>
      </c>
      <c r="H23" t="s">
        <v>138</v>
      </c>
      <c r="I23" t="s">
        <v>137</v>
      </c>
      <c r="J23" t="s">
        <v>136</v>
      </c>
      <c r="K23" t="s">
        <v>166</v>
      </c>
      <c r="L23" t="s">
        <v>204</v>
      </c>
      <c r="M23" t="s">
        <v>66</v>
      </c>
      <c r="N23" t="s">
        <v>68</v>
      </c>
      <c r="O23" t="s">
        <v>87</v>
      </c>
      <c r="P23">
        <v>16</v>
      </c>
      <c r="Q23">
        <v>15</v>
      </c>
      <c r="R23">
        <v>5</v>
      </c>
      <c r="S23">
        <v>25</v>
      </c>
      <c r="T23">
        <v>33</v>
      </c>
      <c r="U23">
        <v>25</v>
      </c>
      <c r="V23" t="s">
        <v>70</v>
      </c>
      <c r="W23" t="s">
        <v>72</v>
      </c>
      <c r="X23" t="s">
        <v>127</v>
      </c>
      <c r="Y23" t="s">
        <v>108</v>
      </c>
      <c r="Z23" t="s">
        <v>131</v>
      </c>
      <c r="AA23">
        <v>39.43</v>
      </c>
      <c r="AB23">
        <v>14.55</v>
      </c>
      <c r="AC23">
        <v>3</v>
      </c>
      <c r="AD23">
        <f t="shared" si="0"/>
        <v>300</v>
      </c>
      <c r="AE23">
        <v>37.35</v>
      </c>
      <c r="AF23">
        <v>13.23</v>
      </c>
      <c r="AG23">
        <v>3</v>
      </c>
      <c r="AH23">
        <f t="shared" si="1"/>
        <v>300</v>
      </c>
      <c r="AI23" t="s">
        <v>213</v>
      </c>
      <c r="AJ23" t="s">
        <v>74</v>
      </c>
      <c r="AK23" t="s">
        <v>143</v>
      </c>
      <c r="AL23" t="s">
        <v>160</v>
      </c>
      <c r="AM23" t="s">
        <v>155</v>
      </c>
      <c r="AN23" t="s">
        <v>150</v>
      </c>
      <c r="AO23" t="s">
        <v>140</v>
      </c>
      <c r="AP23" t="s">
        <v>225</v>
      </c>
      <c r="AQ23" t="s">
        <v>140</v>
      </c>
      <c r="AR23" t="s">
        <v>216</v>
      </c>
    </row>
    <row r="24" spans="1:44" x14ac:dyDescent="0.3">
      <c r="A24" t="s">
        <v>165</v>
      </c>
      <c r="B24" t="s">
        <v>201</v>
      </c>
      <c r="C24">
        <v>2021</v>
      </c>
      <c r="D24" t="s">
        <v>203</v>
      </c>
      <c r="E24" t="s">
        <v>140</v>
      </c>
      <c r="F24" t="s">
        <v>202</v>
      </c>
      <c r="G24" t="s">
        <v>4</v>
      </c>
      <c r="H24" t="s">
        <v>138</v>
      </c>
      <c r="I24" t="s">
        <v>137</v>
      </c>
      <c r="J24" t="s">
        <v>136</v>
      </c>
      <c r="K24" t="s">
        <v>166</v>
      </c>
      <c r="L24" t="s">
        <v>204</v>
      </c>
      <c r="M24" t="s">
        <v>66</v>
      </c>
      <c r="N24" t="s">
        <v>68</v>
      </c>
      <c r="O24" t="s">
        <v>87</v>
      </c>
      <c r="P24">
        <v>16</v>
      </c>
      <c r="Q24">
        <v>15</v>
      </c>
      <c r="R24">
        <v>5</v>
      </c>
      <c r="S24">
        <v>25</v>
      </c>
      <c r="T24">
        <v>33</v>
      </c>
      <c r="U24">
        <v>30</v>
      </c>
      <c r="V24" t="s">
        <v>70</v>
      </c>
      <c r="W24" t="s">
        <v>72</v>
      </c>
      <c r="X24" t="s">
        <v>127</v>
      </c>
      <c r="Y24" t="s">
        <v>108</v>
      </c>
      <c r="Z24" t="s">
        <v>131</v>
      </c>
      <c r="AA24">
        <v>26.68</v>
      </c>
      <c r="AB24">
        <v>10.14</v>
      </c>
      <c r="AC24">
        <v>3</v>
      </c>
      <c r="AD24">
        <f t="shared" si="0"/>
        <v>300</v>
      </c>
      <c r="AE24">
        <v>27.25</v>
      </c>
      <c r="AF24">
        <v>9.74</v>
      </c>
      <c r="AG24">
        <v>3</v>
      </c>
      <c r="AH24">
        <f t="shared" si="1"/>
        <v>300</v>
      </c>
      <c r="AI24" t="s">
        <v>213</v>
      </c>
      <c r="AJ24" t="s">
        <v>74</v>
      </c>
      <c r="AK24" t="s">
        <v>143</v>
      </c>
      <c r="AL24" t="s">
        <v>161</v>
      </c>
      <c r="AM24" t="s">
        <v>156</v>
      </c>
      <c r="AN24" t="s">
        <v>150</v>
      </c>
      <c r="AO24" t="s">
        <v>140</v>
      </c>
      <c r="AP24" t="s">
        <v>225</v>
      </c>
      <c r="AQ24" t="s">
        <v>140</v>
      </c>
      <c r="AR24" t="s">
        <v>216</v>
      </c>
    </row>
    <row r="25" spans="1:44" x14ac:dyDescent="0.3">
      <c r="A25" t="s">
        <v>165</v>
      </c>
      <c r="B25" t="s">
        <v>201</v>
      </c>
      <c r="C25">
        <v>2021</v>
      </c>
      <c r="D25" t="s">
        <v>203</v>
      </c>
      <c r="E25" t="s">
        <v>140</v>
      </c>
      <c r="F25" t="s">
        <v>202</v>
      </c>
      <c r="G25" t="s">
        <v>4</v>
      </c>
      <c r="H25" t="s">
        <v>138</v>
      </c>
      <c r="I25" t="s">
        <v>137</v>
      </c>
      <c r="J25" t="s">
        <v>136</v>
      </c>
      <c r="K25" t="s">
        <v>166</v>
      </c>
      <c r="L25" t="s">
        <v>204</v>
      </c>
      <c r="M25" t="s">
        <v>66</v>
      </c>
      <c r="N25" t="s">
        <v>68</v>
      </c>
      <c r="O25" t="s">
        <v>87</v>
      </c>
      <c r="P25">
        <v>16</v>
      </c>
      <c r="Q25">
        <v>15</v>
      </c>
      <c r="R25">
        <v>5</v>
      </c>
      <c r="S25">
        <v>25</v>
      </c>
      <c r="T25">
        <v>33</v>
      </c>
      <c r="U25">
        <v>23.5</v>
      </c>
      <c r="V25" t="s">
        <v>70</v>
      </c>
      <c r="W25" t="s">
        <v>72</v>
      </c>
      <c r="X25" t="s">
        <v>127</v>
      </c>
      <c r="Y25" t="s">
        <v>108</v>
      </c>
      <c r="Z25" t="s">
        <v>131</v>
      </c>
      <c r="AA25">
        <v>45.77</v>
      </c>
      <c r="AB25">
        <v>22.79</v>
      </c>
      <c r="AC25">
        <v>3</v>
      </c>
      <c r="AD25">
        <f t="shared" si="0"/>
        <v>300</v>
      </c>
      <c r="AE25">
        <v>47.16</v>
      </c>
      <c r="AF25">
        <v>22.2</v>
      </c>
      <c r="AG25">
        <v>3</v>
      </c>
      <c r="AH25">
        <f t="shared" si="1"/>
        <v>300</v>
      </c>
      <c r="AI25" t="s">
        <v>213</v>
      </c>
      <c r="AJ25" t="s">
        <v>74</v>
      </c>
      <c r="AK25" t="s">
        <v>143</v>
      </c>
      <c r="AL25" t="s">
        <v>162</v>
      </c>
      <c r="AM25" t="s">
        <v>157</v>
      </c>
      <c r="AN25" t="s">
        <v>150</v>
      </c>
      <c r="AO25" t="s">
        <v>140</v>
      </c>
      <c r="AP25" t="s">
        <v>225</v>
      </c>
      <c r="AQ25" t="s">
        <v>140</v>
      </c>
      <c r="AR25" t="s">
        <v>216</v>
      </c>
    </row>
    <row r="26" spans="1:44" x14ac:dyDescent="0.3">
      <c r="A26" t="s">
        <v>165</v>
      </c>
      <c r="B26" t="s">
        <v>201</v>
      </c>
      <c r="C26">
        <v>2021</v>
      </c>
      <c r="D26" t="s">
        <v>203</v>
      </c>
      <c r="E26" t="s">
        <v>140</v>
      </c>
      <c r="F26" t="s">
        <v>202</v>
      </c>
      <c r="G26" t="s">
        <v>4</v>
      </c>
      <c r="H26" t="s">
        <v>138</v>
      </c>
      <c r="I26" t="s">
        <v>137</v>
      </c>
      <c r="J26" t="s">
        <v>136</v>
      </c>
      <c r="K26" t="s">
        <v>166</v>
      </c>
      <c r="L26" t="s">
        <v>204</v>
      </c>
      <c r="M26" t="s">
        <v>66</v>
      </c>
      <c r="N26" t="s">
        <v>68</v>
      </c>
      <c r="O26" t="s">
        <v>87</v>
      </c>
      <c r="P26">
        <v>16</v>
      </c>
      <c r="Q26">
        <v>15</v>
      </c>
      <c r="R26">
        <v>5</v>
      </c>
      <c r="S26">
        <v>25</v>
      </c>
      <c r="T26">
        <v>33</v>
      </c>
      <c r="U26">
        <v>25</v>
      </c>
      <c r="V26" t="s">
        <v>70</v>
      </c>
      <c r="W26" t="s">
        <v>72</v>
      </c>
      <c r="X26" t="s">
        <v>127</v>
      </c>
      <c r="Y26" t="s">
        <v>106</v>
      </c>
      <c r="Z26" t="s">
        <v>214</v>
      </c>
      <c r="AA26">
        <v>271.33</v>
      </c>
      <c r="AB26">
        <v>97.83</v>
      </c>
      <c r="AC26">
        <v>3</v>
      </c>
      <c r="AD26">
        <f>15*3</f>
        <v>45</v>
      </c>
      <c r="AE26">
        <v>281.16000000000003</v>
      </c>
      <c r="AF26">
        <v>99.05</v>
      </c>
      <c r="AG26">
        <v>3</v>
      </c>
      <c r="AH26">
        <f>15*3</f>
        <v>45</v>
      </c>
      <c r="AI26" t="s">
        <v>193</v>
      </c>
      <c r="AJ26" t="s">
        <v>74</v>
      </c>
      <c r="AK26" t="s">
        <v>143</v>
      </c>
      <c r="AL26" t="s">
        <v>209</v>
      </c>
      <c r="AM26" t="s">
        <v>217</v>
      </c>
      <c r="AN26" t="s">
        <v>163</v>
      </c>
      <c r="AO26" t="s">
        <v>140</v>
      </c>
      <c r="AP26" t="s">
        <v>225</v>
      </c>
      <c r="AQ26" t="s">
        <v>140</v>
      </c>
      <c r="AR26" t="s">
        <v>216</v>
      </c>
    </row>
    <row r="27" spans="1:44" x14ac:dyDescent="0.3">
      <c r="A27" t="s">
        <v>165</v>
      </c>
      <c r="B27" t="s">
        <v>201</v>
      </c>
      <c r="C27">
        <v>2021</v>
      </c>
      <c r="D27" t="s">
        <v>203</v>
      </c>
      <c r="E27" t="s">
        <v>140</v>
      </c>
      <c r="F27" t="s">
        <v>202</v>
      </c>
      <c r="G27" t="s">
        <v>4</v>
      </c>
      <c r="H27" t="s">
        <v>138</v>
      </c>
      <c r="I27" t="s">
        <v>137</v>
      </c>
      <c r="J27" t="s">
        <v>136</v>
      </c>
      <c r="K27" t="s">
        <v>166</v>
      </c>
      <c r="L27" t="s">
        <v>204</v>
      </c>
      <c r="M27" t="s">
        <v>66</v>
      </c>
      <c r="N27" t="s">
        <v>68</v>
      </c>
      <c r="O27" t="s">
        <v>87</v>
      </c>
      <c r="P27">
        <v>16</v>
      </c>
      <c r="Q27">
        <v>15</v>
      </c>
      <c r="R27">
        <v>5</v>
      </c>
      <c r="S27">
        <v>25</v>
      </c>
      <c r="T27">
        <v>33</v>
      </c>
      <c r="U27">
        <v>30</v>
      </c>
      <c r="V27" t="s">
        <v>70</v>
      </c>
      <c r="W27" t="s">
        <v>72</v>
      </c>
      <c r="X27" t="s">
        <v>127</v>
      </c>
      <c r="Y27" t="s">
        <v>106</v>
      </c>
      <c r="Z27" t="s">
        <v>214</v>
      </c>
      <c r="AA27">
        <v>126.79</v>
      </c>
      <c r="AB27">
        <v>70.2</v>
      </c>
      <c r="AC27">
        <v>3</v>
      </c>
      <c r="AD27">
        <f t="shared" ref="AD27:AD29" si="2">15*3</f>
        <v>45</v>
      </c>
      <c r="AE27">
        <v>179.99</v>
      </c>
      <c r="AF27">
        <v>82.4</v>
      </c>
      <c r="AG27">
        <v>3</v>
      </c>
      <c r="AH27">
        <f t="shared" ref="AH27:AH29" si="3">15*3</f>
        <v>45</v>
      </c>
      <c r="AI27" t="s">
        <v>193</v>
      </c>
      <c r="AJ27" t="s">
        <v>74</v>
      </c>
      <c r="AK27" t="s">
        <v>143</v>
      </c>
      <c r="AL27" t="s">
        <v>210</v>
      </c>
      <c r="AM27" t="s">
        <v>218</v>
      </c>
      <c r="AN27" t="s">
        <v>163</v>
      </c>
      <c r="AO27" t="s">
        <v>140</v>
      </c>
      <c r="AP27" t="s">
        <v>225</v>
      </c>
      <c r="AQ27" t="s">
        <v>140</v>
      </c>
      <c r="AR27" t="s">
        <v>216</v>
      </c>
    </row>
    <row r="28" spans="1:44" x14ac:dyDescent="0.3">
      <c r="A28" t="s">
        <v>165</v>
      </c>
      <c r="B28" t="s">
        <v>201</v>
      </c>
      <c r="C28">
        <v>2021</v>
      </c>
      <c r="D28" t="s">
        <v>203</v>
      </c>
      <c r="E28" t="s">
        <v>140</v>
      </c>
      <c r="F28" t="s">
        <v>202</v>
      </c>
      <c r="G28" t="s">
        <v>4</v>
      </c>
      <c r="H28" t="s">
        <v>138</v>
      </c>
      <c r="I28" t="s">
        <v>137</v>
      </c>
      <c r="J28" t="s">
        <v>136</v>
      </c>
      <c r="K28" t="s">
        <v>166</v>
      </c>
      <c r="L28" t="s">
        <v>204</v>
      </c>
      <c r="M28" t="s">
        <v>66</v>
      </c>
      <c r="N28" t="s">
        <v>68</v>
      </c>
      <c r="O28" t="s">
        <v>87</v>
      </c>
      <c r="P28">
        <v>16</v>
      </c>
      <c r="Q28">
        <v>15</v>
      </c>
      <c r="R28">
        <v>5</v>
      </c>
      <c r="S28">
        <v>25</v>
      </c>
      <c r="T28">
        <v>33</v>
      </c>
      <c r="U28">
        <v>25</v>
      </c>
      <c r="V28" t="s">
        <v>70</v>
      </c>
      <c r="W28" t="s">
        <v>72</v>
      </c>
      <c r="X28" t="s">
        <v>127</v>
      </c>
      <c r="Y28" t="s">
        <v>106</v>
      </c>
      <c r="Z28" t="s">
        <v>215</v>
      </c>
      <c r="AA28">
        <v>318.57</v>
      </c>
      <c r="AB28">
        <v>129.38</v>
      </c>
      <c r="AC28">
        <v>3</v>
      </c>
      <c r="AD28">
        <f t="shared" si="2"/>
        <v>45</v>
      </c>
      <c r="AE28">
        <v>332.31</v>
      </c>
      <c r="AF28">
        <v>145.74</v>
      </c>
      <c r="AG28">
        <v>3</v>
      </c>
      <c r="AH28">
        <f t="shared" si="3"/>
        <v>45</v>
      </c>
      <c r="AI28" t="s">
        <v>193</v>
      </c>
      <c r="AJ28" t="s">
        <v>74</v>
      </c>
      <c r="AK28" t="s">
        <v>143</v>
      </c>
      <c r="AL28" t="s">
        <v>211</v>
      </c>
      <c r="AM28" t="s">
        <v>217</v>
      </c>
      <c r="AN28" t="s">
        <v>163</v>
      </c>
      <c r="AO28" t="s">
        <v>140</v>
      </c>
      <c r="AP28" t="s">
        <v>225</v>
      </c>
      <c r="AQ28" t="s">
        <v>140</v>
      </c>
      <c r="AR28" t="s">
        <v>216</v>
      </c>
    </row>
    <row r="29" spans="1:44" x14ac:dyDescent="0.3">
      <c r="A29" t="s">
        <v>165</v>
      </c>
      <c r="B29" t="s">
        <v>201</v>
      </c>
      <c r="C29">
        <v>2021</v>
      </c>
      <c r="D29" t="s">
        <v>203</v>
      </c>
      <c r="E29" t="s">
        <v>140</v>
      </c>
      <c r="F29" t="s">
        <v>202</v>
      </c>
      <c r="G29" t="s">
        <v>4</v>
      </c>
      <c r="H29" t="s">
        <v>138</v>
      </c>
      <c r="I29" t="s">
        <v>137</v>
      </c>
      <c r="J29" t="s">
        <v>136</v>
      </c>
      <c r="K29" t="s">
        <v>166</v>
      </c>
      <c r="L29" t="s">
        <v>204</v>
      </c>
      <c r="M29" t="s">
        <v>66</v>
      </c>
      <c r="N29" t="s">
        <v>68</v>
      </c>
      <c r="O29" t="s">
        <v>87</v>
      </c>
      <c r="P29">
        <v>16</v>
      </c>
      <c r="Q29">
        <v>15</v>
      </c>
      <c r="R29">
        <v>5</v>
      </c>
      <c r="S29">
        <v>25</v>
      </c>
      <c r="T29">
        <v>33</v>
      </c>
      <c r="U29">
        <v>30</v>
      </c>
      <c r="V29" t="s">
        <v>70</v>
      </c>
      <c r="W29" t="s">
        <v>72</v>
      </c>
      <c r="X29" t="s">
        <v>127</v>
      </c>
      <c r="Y29" t="s">
        <v>106</v>
      </c>
      <c r="Z29" t="s">
        <v>215</v>
      </c>
      <c r="AA29">
        <v>139.84</v>
      </c>
      <c r="AB29">
        <v>83.96</v>
      </c>
      <c r="AC29">
        <v>3</v>
      </c>
      <c r="AD29">
        <f t="shared" si="2"/>
        <v>45</v>
      </c>
      <c r="AE29">
        <v>193.57</v>
      </c>
      <c r="AF29">
        <v>97.52</v>
      </c>
      <c r="AG29">
        <v>3</v>
      </c>
      <c r="AH29">
        <f t="shared" si="3"/>
        <v>45</v>
      </c>
      <c r="AI29" t="s">
        <v>193</v>
      </c>
      <c r="AJ29" t="s">
        <v>74</v>
      </c>
      <c r="AK29" t="s">
        <v>143</v>
      </c>
      <c r="AL29" t="s">
        <v>212</v>
      </c>
      <c r="AM29" t="s">
        <v>218</v>
      </c>
      <c r="AN29" t="s">
        <v>163</v>
      </c>
      <c r="AO29" t="s">
        <v>140</v>
      </c>
      <c r="AP29" t="s">
        <v>225</v>
      </c>
      <c r="AQ29" t="s">
        <v>140</v>
      </c>
      <c r="AR29" t="s">
        <v>216</v>
      </c>
    </row>
    <row r="30" spans="1:44" x14ac:dyDescent="0.3">
      <c r="A30" t="s">
        <v>165</v>
      </c>
      <c r="B30" t="s">
        <v>173</v>
      </c>
      <c r="C30">
        <v>2019</v>
      </c>
      <c r="D30" t="s">
        <v>174</v>
      </c>
      <c r="E30" t="s">
        <v>140</v>
      </c>
      <c r="F30" t="s">
        <v>175</v>
      </c>
      <c r="G30" t="s">
        <v>4</v>
      </c>
      <c r="H30" t="s">
        <v>138</v>
      </c>
      <c r="I30" t="s">
        <v>137</v>
      </c>
      <c r="J30" t="s">
        <v>172</v>
      </c>
      <c r="K30" t="s">
        <v>170</v>
      </c>
      <c r="L30" t="s">
        <v>171</v>
      </c>
      <c r="M30" t="s">
        <v>66</v>
      </c>
      <c r="N30" t="s">
        <v>68</v>
      </c>
      <c r="O30" t="s">
        <v>87</v>
      </c>
      <c r="P30">
        <v>66</v>
      </c>
      <c r="Q30">
        <v>19</v>
      </c>
      <c r="R30">
        <v>1</v>
      </c>
      <c r="S30">
        <v>24</v>
      </c>
      <c r="T30">
        <v>32</v>
      </c>
      <c r="U30">
        <v>25</v>
      </c>
      <c r="V30" t="s">
        <v>70</v>
      </c>
      <c r="W30" t="s">
        <v>72</v>
      </c>
      <c r="X30" t="s">
        <v>127</v>
      </c>
      <c r="Y30" t="s">
        <v>106</v>
      </c>
      <c r="Z30" t="s">
        <v>192</v>
      </c>
      <c r="AA30" s="14">
        <v>62.610749999999996</v>
      </c>
      <c r="AB30" s="14">
        <v>2.4171884494180409</v>
      </c>
      <c r="AC30">
        <v>3</v>
      </c>
      <c r="AD30">
        <v>80</v>
      </c>
      <c r="AE30" s="14">
        <v>70.154761904761898</v>
      </c>
      <c r="AF30" s="14">
        <v>0.85364577613381809</v>
      </c>
      <c r="AG30">
        <v>3</v>
      </c>
      <c r="AH30">
        <v>84</v>
      </c>
      <c r="AI30" t="s">
        <v>193</v>
      </c>
      <c r="AJ30" t="s">
        <v>75</v>
      </c>
      <c r="AK30" t="s">
        <v>143</v>
      </c>
      <c r="AL30" t="s">
        <v>152</v>
      </c>
      <c r="AM30" t="s">
        <v>144</v>
      </c>
      <c r="AN30" t="s">
        <v>206</v>
      </c>
      <c r="AO30" t="s">
        <v>140</v>
      </c>
      <c r="AP30" t="s">
        <v>200</v>
      </c>
      <c r="AQ30" t="s">
        <v>140</v>
      </c>
      <c r="AR30" t="s">
        <v>224</v>
      </c>
    </row>
    <row r="31" spans="1:44" x14ac:dyDescent="0.3">
      <c r="A31" t="s">
        <v>165</v>
      </c>
      <c r="B31" t="s">
        <v>173</v>
      </c>
      <c r="C31">
        <v>2019</v>
      </c>
      <c r="D31" t="s">
        <v>174</v>
      </c>
      <c r="E31" t="s">
        <v>140</v>
      </c>
      <c r="F31" t="s">
        <v>175</v>
      </c>
      <c r="G31" t="s">
        <v>4</v>
      </c>
      <c r="H31" t="s">
        <v>138</v>
      </c>
      <c r="I31" t="s">
        <v>137</v>
      </c>
      <c r="J31" t="s">
        <v>172</v>
      </c>
      <c r="K31" t="s">
        <v>170</v>
      </c>
      <c r="L31" t="s">
        <v>171</v>
      </c>
      <c r="M31" t="s">
        <v>66</v>
      </c>
      <c r="N31" t="s">
        <v>68</v>
      </c>
      <c r="O31" t="s">
        <v>87</v>
      </c>
      <c r="P31">
        <v>66</v>
      </c>
      <c r="Q31">
        <v>19</v>
      </c>
      <c r="R31">
        <v>1</v>
      </c>
      <c r="S31">
        <v>24</v>
      </c>
      <c r="T31">
        <v>32</v>
      </c>
      <c r="U31">
        <v>25</v>
      </c>
      <c r="V31" t="s">
        <v>70</v>
      </c>
      <c r="W31" t="s">
        <v>72</v>
      </c>
      <c r="X31" t="s">
        <v>128</v>
      </c>
      <c r="Y31" t="s">
        <v>108</v>
      </c>
      <c r="Z31" t="s">
        <v>194</v>
      </c>
      <c r="AA31" s="14">
        <v>88.20411</v>
      </c>
      <c r="AB31" s="14">
        <v>0.7941299016113994</v>
      </c>
      <c r="AC31">
        <v>3</v>
      </c>
      <c r="AD31">
        <v>90</v>
      </c>
      <c r="AE31" s="14">
        <v>88.878074597701158</v>
      </c>
      <c r="AF31" s="14">
        <v>2.6119382027550198</v>
      </c>
      <c r="AG31">
        <v>3</v>
      </c>
      <c r="AH31">
        <v>87</v>
      </c>
      <c r="AI31" t="s">
        <v>199</v>
      </c>
      <c r="AJ31" t="s">
        <v>75</v>
      </c>
      <c r="AK31" t="s">
        <v>143</v>
      </c>
      <c r="AL31" t="s">
        <v>153</v>
      </c>
      <c r="AM31" t="s">
        <v>145</v>
      </c>
      <c r="AN31" t="s">
        <v>205</v>
      </c>
      <c r="AO31" t="s">
        <v>140</v>
      </c>
      <c r="AP31" t="s">
        <v>200</v>
      </c>
      <c r="AQ31" t="s">
        <v>140</v>
      </c>
      <c r="AR31" t="s">
        <v>224</v>
      </c>
    </row>
    <row r="32" spans="1:44" x14ac:dyDescent="0.3">
      <c r="A32" t="s">
        <v>165</v>
      </c>
      <c r="B32" t="s">
        <v>173</v>
      </c>
      <c r="C32">
        <v>2019</v>
      </c>
      <c r="D32" t="s">
        <v>174</v>
      </c>
      <c r="E32" t="s">
        <v>140</v>
      </c>
      <c r="F32" t="s">
        <v>175</v>
      </c>
      <c r="G32" t="s">
        <v>4</v>
      </c>
      <c r="H32" t="s">
        <v>138</v>
      </c>
      <c r="I32" t="s">
        <v>137</v>
      </c>
      <c r="J32" t="s">
        <v>172</v>
      </c>
      <c r="K32" t="s">
        <v>170</v>
      </c>
      <c r="L32" t="s">
        <v>171</v>
      </c>
      <c r="M32" t="s">
        <v>66</v>
      </c>
      <c r="N32" t="s">
        <v>68</v>
      </c>
      <c r="O32" t="s">
        <v>87</v>
      </c>
      <c r="P32">
        <v>66</v>
      </c>
      <c r="Q32">
        <v>19</v>
      </c>
      <c r="R32">
        <v>1</v>
      </c>
      <c r="S32">
        <v>24</v>
      </c>
      <c r="T32">
        <v>32</v>
      </c>
      <c r="U32">
        <v>25</v>
      </c>
      <c r="V32" t="s">
        <v>70</v>
      </c>
      <c r="W32" t="s">
        <v>72</v>
      </c>
      <c r="X32" t="s">
        <v>128</v>
      </c>
      <c r="Y32" t="s">
        <v>108</v>
      </c>
      <c r="Z32" t="s">
        <v>191</v>
      </c>
      <c r="AA32" s="14">
        <v>96.698043333333331</v>
      </c>
      <c r="AB32" s="14">
        <v>1.0552493723023229</v>
      </c>
      <c r="AC32">
        <v>3</v>
      </c>
      <c r="AD32">
        <v>90</v>
      </c>
      <c r="AE32" s="14">
        <v>95.573864712643683</v>
      </c>
      <c r="AF32" s="14">
        <v>0.71266919446854571</v>
      </c>
      <c r="AG32">
        <v>3</v>
      </c>
      <c r="AH32">
        <v>87</v>
      </c>
      <c r="AI32" t="s">
        <v>199</v>
      </c>
      <c r="AJ32" t="s">
        <v>75</v>
      </c>
      <c r="AK32" t="s">
        <v>143</v>
      </c>
      <c r="AL32" t="s">
        <v>154</v>
      </c>
      <c r="AM32" t="s">
        <v>145</v>
      </c>
      <c r="AN32" t="s">
        <v>205</v>
      </c>
      <c r="AO32" t="s">
        <v>140</v>
      </c>
      <c r="AP32" t="s">
        <v>200</v>
      </c>
      <c r="AQ32" t="s">
        <v>140</v>
      </c>
      <c r="AR32" t="s">
        <v>224</v>
      </c>
    </row>
    <row r="33" spans="1:44" x14ac:dyDescent="0.3">
      <c r="A33" t="s">
        <v>165</v>
      </c>
      <c r="B33" t="s">
        <v>173</v>
      </c>
      <c r="C33">
        <v>2019</v>
      </c>
      <c r="D33" t="s">
        <v>174</v>
      </c>
      <c r="E33" t="s">
        <v>140</v>
      </c>
      <c r="F33" t="s">
        <v>175</v>
      </c>
      <c r="G33" t="s">
        <v>4</v>
      </c>
      <c r="H33" t="s">
        <v>138</v>
      </c>
      <c r="I33" t="s">
        <v>137</v>
      </c>
      <c r="J33" t="s">
        <v>172</v>
      </c>
      <c r="K33" t="s">
        <v>170</v>
      </c>
      <c r="L33" t="s">
        <v>171</v>
      </c>
      <c r="M33" t="s">
        <v>66</v>
      </c>
      <c r="N33" t="s">
        <v>68</v>
      </c>
      <c r="O33" t="s">
        <v>87</v>
      </c>
      <c r="P33">
        <v>66</v>
      </c>
      <c r="Q33">
        <v>19</v>
      </c>
      <c r="R33">
        <v>1</v>
      </c>
      <c r="S33">
        <v>24</v>
      </c>
      <c r="T33">
        <v>32</v>
      </c>
      <c r="U33">
        <v>25</v>
      </c>
      <c r="V33" t="s">
        <v>70</v>
      </c>
      <c r="W33" t="s">
        <v>72</v>
      </c>
      <c r="X33" t="s">
        <v>126</v>
      </c>
      <c r="Y33" t="s">
        <v>107</v>
      </c>
      <c r="Z33" t="s">
        <v>195</v>
      </c>
      <c r="AA33" s="14">
        <v>1.7230508474576272</v>
      </c>
      <c r="AB33" s="14">
        <v>1.2018504251546642E-2</v>
      </c>
      <c r="AC33">
        <v>3</v>
      </c>
      <c r="AD33">
        <v>59</v>
      </c>
      <c r="AE33" s="14">
        <v>1.7166666666666666</v>
      </c>
      <c r="AF33" s="14">
        <v>1.2018504251546642E-2</v>
      </c>
      <c r="AG33">
        <v>3</v>
      </c>
      <c r="AH33">
        <v>60</v>
      </c>
      <c r="AI33" t="s">
        <v>208</v>
      </c>
      <c r="AJ33" t="s">
        <v>75</v>
      </c>
      <c r="AK33" t="s">
        <v>143</v>
      </c>
      <c r="AL33" t="s">
        <v>160</v>
      </c>
      <c r="AM33" t="s">
        <v>146</v>
      </c>
      <c r="AN33" t="s">
        <v>207</v>
      </c>
      <c r="AO33" t="s">
        <v>140</v>
      </c>
      <c r="AP33" t="s">
        <v>200</v>
      </c>
      <c r="AQ33" t="s">
        <v>140</v>
      </c>
      <c r="AR33" t="s">
        <v>224</v>
      </c>
    </row>
    <row r="34" spans="1:44" x14ac:dyDescent="0.3">
      <c r="A34" t="s">
        <v>165</v>
      </c>
      <c r="B34" t="s">
        <v>173</v>
      </c>
      <c r="C34">
        <v>2019</v>
      </c>
      <c r="D34" t="s">
        <v>174</v>
      </c>
      <c r="E34" t="s">
        <v>140</v>
      </c>
      <c r="F34" t="s">
        <v>175</v>
      </c>
      <c r="G34" t="s">
        <v>4</v>
      </c>
      <c r="H34" t="s">
        <v>138</v>
      </c>
      <c r="I34" t="s">
        <v>137</v>
      </c>
      <c r="J34" t="s">
        <v>172</v>
      </c>
      <c r="K34" t="s">
        <v>170</v>
      </c>
      <c r="L34" t="s">
        <v>171</v>
      </c>
      <c r="M34" t="s">
        <v>66</v>
      </c>
      <c r="N34" t="s">
        <v>68</v>
      </c>
      <c r="O34" t="s">
        <v>87</v>
      </c>
      <c r="P34">
        <v>66</v>
      </c>
      <c r="Q34">
        <v>19</v>
      </c>
      <c r="R34">
        <v>1</v>
      </c>
      <c r="S34">
        <v>24</v>
      </c>
      <c r="T34">
        <v>32</v>
      </c>
      <c r="U34">
        <v>25</v>
      </c>
      <c r="V34" t="s">
        <v>70</v>
      </c>
      <c r="W34" t="s">
        <v>72</v>
      </c>
      <c r="X34" t="s">
        <v>127</v>
      </c>
      <c r="Y34" t="s">
        <v>107</v>
      </c>
      <c r="Z34" t="s">
        <v>197</v>
      </c>
      <c r="AA34" s="14">
        <v>1.8799999999999997</v>
      </c>
      <c r="AB34" s="14">
        <v>0</v>
      </c>
      <c r="AC34">
        <v>3</v>
      </c>
      <c r="AD34">
        <v>60</v>
      </c>
      <c r="AE34" s="14">
        <v>1.8833333333333333</v>
      </c>
      <c r="AF34" s="14">
        <v>1.8559214542766683E-2</v>
      </c>
      <c r="AG34">
        <v>3</v>
      </c>
      <c r="AH34">
        <v>60</v>
      </c>
      <c r="AI34" t="s">
        <v>208</v>
      </c>
      <c r="AJ34" t="s">
        <v>75</v>
      </c>
      <c r="AK34" t="s">
        <v>143</v>
      </c>
      <c r="AL34" t="s">
        <v>161</v>
      </c>
      <c r="AM34" t="s">
        <v>144</v>
      </c>
      <c r="AN34" t="s">
        <v>207</v>
      </c>
      <c r="AO34" t="s">
        <v>140</v>
      </c>
      <c r="AP34" t="s">
        <v>200</v>
      </c>
      <c r="AQ34" t="s">
        <v>140</v>
      </c>
      <c r="AR34" t="s">
        <v>224</v>
      </c>
    </row>
    <row r="35" spans="1:44" x14ac:dyDescent="0.3">
      <c r="A35" t="s">
        <v>165</v>
      </c>
      <c r="B35" t="s">
        <v>173</v>
      </c>
      <c r="C35">
        <v>2019</v>
      </c>
      <c r="D35" t="s">
        <v>174</v>
      </c>
      <c r="E35" t="s">
        <v>140</v>
      </c>
      <c r="F35" t="s">
        <v>175</v>
      </c>
      <c r="G35" t="s">
        <v>4</v>
      </c>
      <c r="H35" t="s">
        <v>138</v>
      </c>
      <c r="I35" t="s">
        <v>137</v>
      </c>
      <c r="J35" t="s">
        <v>172</v>
      </c>
      <c r="K35" t="s">
        <v>170</v>
      </c>
      <c r="L35" t="s">
        <v>171</v>
      </c>
      <c r="M35" t="s">
        <v>66</v>
      </c>
      <c r="N35" t="s">
        <v>68</v>
      </c>
      <c r="O35" t="s">
        <v>87</v>
      </c>
      <c r="P35">
        <v>66</v>
      </c>
      <c r="Q35">
        <v>19</v>
      </c>
      <c r="R35">
        <v>1</v>
      </c>
      <c r="S35">
        <v>24</v>
      </c>
      <c r="T35">
        <v>32</v>
      </c>
      <c r="U35">
        <v>33</v>
      </c>
      <c r="V35" t="s">
        <v>70</v>
      </c>
      <c r="W35" t="s">
        <v>72</v>
      </c>
      <c r="X35" t="s">
        <v>127</v>
      </c>
      <c r="Y35" t="s">
        <v>106</v>
      </c>
      <c r="Z35" t="s">
        <v>192</v>
      </c>
      <c r="AA35" s="14">
        <v>56.489625000000004</v>
      </c>
      <c r="AB35" s="14">
        <v>4.1279144586313556</v>
      </c>
      <c r="AC35">
        <v>3</v>
      </c>
      <c r="AD35">
        <v>80</v>
      </c>
      <c r="AE35" s="14">
        <v>66.47012345679012</v>
      </c>
      <c r="AF35" s="14">
        <v>7.1868684263577682</v>
      </c>
      <c r="AG35">
        <v>3</v>
      </c>
      <c r="AH35">
        <v>81</v>
      </c>
      <c r="AI35" t="s">
        <v>193</v>
      </c>
      <c r="AJ35" t="s">
        <v>75</v>
      </c>
      <c r="AK35" t="s">
        <v>143</v>
      </c>
      <c r="AL35" t="s">
        <v>162</v>
      </c>
      <c r="AM35" t="s">
        <v>155</v>
      </c>
      <c r="AN35" t="s">
        <v>206</v>
      </c>
      <c r="AO35" t="s">
        <v>140</v>
      </c>
      <c r="AP35" t="s">
        <v>200</v>
      </c>
      <c r="AQ35" t="s">
        <v>140</v>
      </c>
      <c r="AR35" t="s">
        <v>224</v>
      </c>
    </row>
    <row r="36" spans="1:44" x14ac:dyDescent="0.3">
      <c r="A36" t="s">
        <v>165</v>
      </c>
      <c r="B36" t="s">
        <v>173</v>
      </c>
      <c r="C36">
        <v>2019</v>
      </c>
      <c r="D36" t="s">
        <v>174</v>
      </c>
      <c r="E36" t="s">
        <v>140</v>
      </c>
      <c r="F36" t="s">
        <v>175</v>
      </c>
      <c r="G36" t="s">
        <v>4</v>
      </c>
      <c r="H36" t="s">
        <v>138</v>
      </c>
      <c r="I36" t="s">
        <v>137</v>
      </c>
      <c r="J36" t="s">
        <v>172</v>
      </c>
      <c r="K36" t="s">
        <v>170</v>
      </c>
      <c r="L36" t="s">
        <v>171</v>
      </c>
      <c r="M36" t="s">
        <v>66</v>
      </c>
      <c r="N36" t="s">
        <v>68</v>
      </c>
      <c r="O36" t="s">
        <v>87</v>
      </c>
      <c r="P36">
        <v>66</v>
      </c>
      <c r="Q36">
        <v>19</v>
      </c>
      <c r="R36">
        <v>1</v>
      </c>
      <c r="S36">
        <v>24</v>
      </c>
      <c r="T36">
        <v>32</v>
      </c>
      <c r="U36">
        <v>33</v>
      </c>
      <c r="V36" t="s">
        <v>70</v>
      </c>
      <c r="W36" t="s">
        <v>72</v>
      </c>
      <c r="X36" t="s">
        <v>128</v>
      </c>
      <c r="Y36" t="s">
        <v>108</v>
      </c>
      <c r="Z36" t="s">
        <v>194</v>
      </c>
      <c r="AA36" s="14">
        <v>81.692671460674163</v>
      </c>
      <c r="AB36" s="14">
        <v>1.3125555260381656</v>
      </c>
      <c r="AC36">
        <v>3</v>
      </c>
      <c r="AD36">
        <v>89</v>
      </c>
      <c r="AE36" s="14">
        <v>88.572031249999995</v>
      </c>
      <c r="AF36" s="14">
        <v>1.4045135643465101</v>
      </c>
      <c r="AG36">
        <v>3</v>
      </c>
      <c r="AH36">
        <v>88</v>
      </c>
      <c r="AI36" t="s">
        <v>199</v>
      </c>
      <c r="AJ36" t="s">
        <v>75</v>
      </c>
      <c r="AK36" t="s">
        <v>143</v>
      </c>
      <c r="AL36" t="s">
        <v>209</v>
      </c>
      <c r="AM36" t="s">
        <v>156</v>
      </c>
      <c r="AN36" t="s">
        <v>205</v>
      </c>
      <c r="AO36" t="s">
        <v>140</v>
      </c>
      <c r="AP36" t="s">
        <v>200</v>
      </c>
      <c r="AQ36" t="s">
        <v>140</v>
      </c>
      <c r="AR36" t="s">
        <v>224</v>
      </c>
    </row>
    <row r="37" spans="1:44" x14ac:dyDescent="0.3">
      <c r="A37" t="s">
        <v>165</v>
      </c>
      <c r="B37" t="s">
        <v>173</v>
      </c>
      <c r="C37">
        <v>2019</v>
      </c>
      <c r="D37" t="s">
        <v>174</v>
      </c>
      <c r="E37" t="s">
        <v>140</v>
      </c>
      <c r="F37" t="s">
        <v>175</v>
      </c>
      <c r="G37" t="s">
        <v>4</v>
      </c>
      <c r="H37" t="s">
        <v>138</v>
      </c>
      <c r="I37" t="s">
        <v>137</v>
      </c>
      <c r="J37" t="s">
        <v>172</v>
      </c>
      <c r="K37" t="s">
        <v>170</v>
      </c>
      <c r="L37" t="s">
        <v>171</v>
      </c>
      <c r="M37" t="s">
        <v>66</v>
      </c>
      <c r="N37" t="s">
        <v>68</v>
      </c>
      <c r="O37" t="s">
        <v>87</v>
      </c>
      <c r="P37">
        <v>66</v>
      </c>
      <c r="Q37">
        <v>19</v>
      </c>
      <c r="R37">
        <v>1</v>
      </c>
      <c r="S37">
        <v>24</v>
      </c>
      <c r="T37">
        <v>32</v>
      </c>
      <c r="U37">
        <v>33</v>
      </c>
      <c r="V37" t="s">
        <v>70</v>
      </c>
      <c r="W37" t="s">
        <v>72</v>
      </c>
      <c r="X37" t="s">
        <v>128</v>
      </c>
      <c r="Y37" t="s">
        <v>108</v>
      </c>
      <c r="Z37" t="s">
        <v>191</v>
      </c>
      <c r="AA37" s="14">
        <v>89.220377640449442</v>
      </c>
      <c r="AB37" s="14">
        <v>1.2646782027764136</v>
      </c>
      <c r="AC37">
        <v>3</v>
      </c>
      <c r="AD37">
        <v>89</v>
      </c>
      <c r="AE37" s="14">
        <v>92.676270909090917</v>
      </c>
      <c r="AF37" s="14">
        <v>6.3991462190930617E-2</v>
      </c>
      <c r="AG37">
        <v>3</v>
      </c>
      <c r="AH37">
        <v>88</v>
      </c>
      <c r="AI37" t="s">
        <v>199</v>
      </c>
      <c r="AJ37" t="s">
        <v>75</v>
      </c>
      <c r="AK37" t="s">
        <v>143</v>
      </c>
      <c r="AL37" t="s">
        <v>210</v>
      </c>
      <c r="AM37" t="s">
        <v>156</v>
      </c>
      <c r="AN37" t="s">
        <v>205</v>
      </c>
      <c r="AO37" t="s">
        <v>140</v>
      </c>
      <c r="AP37" t="s">
        <v>200</v>
      </c>
      <c r="AQ37" t="s">
        <v>140</v>
      </c>
      <c r="AR37" t="s">
        <v>224</v>
      </c>
    </row>
    <row r="38" spans="1:44" x14ac:dyDescent="0.3">
      <c r="A38" t="s">
        <v>165</v>
      </c>
      <c r="B38" t="s">
        <v>173</v>
      </c>
      <c r="C38">
        <v>2019</v>
      </c>
      <c r="D38" t="s">
        <v>174</v>
      </c>
      <c r="E38" t="s">
        <v>140</v>
      </c>
      <c r="F38" t="s">
        <v>175</v>
      </c>
      <c r="G38" t="s">
        <v>4</v>
      </c>
      <c r="H38" t="s">
        <v>138</v>
      </c>
      <c r="I38" t="s">
        <v>137</v>
      </c>
      <c r="J38" t="s">
        <v>172</v>
      </c>
      <c r="K38" t="s">
        <v>170</v>
      </c>
      <c r="L38" t="s">
        <v>171</v>
      </c>
      <c r="M38" t="s">
        <v>66</v>
      </c>
      <c r="N38" t="s">
        <v>68</v>
      </c>
      <c r="O38" t="s">
        <v>87</v>
      </c>
      <c r="P38">
        <v>66</v>
      </c>
      <c r="Q38">
        <v>19</v>
      </c>
      <c r="R38">
        <v>1</v>
      </c>
      <c r="S38">
        <v>24</v>
      </c>
      <c r="T38">
        <v>32</v>
      </c>
      <c r="U38">
        <v>33</v>
      </c>
      <c r="V38" t="s">
        <v>70</v>
      </c>
      <c r="W38" t="s">
        <v>72</v>
      </c>
      <c r="X38" t="s">
        <v>126</v>
      </c>
      <c r="Y38" t="s">
        <v>107</v>
      </c>
      <c r="Z38" t="s">
        <v>195</v>
      </c>
      <c r="AA38" s="14">
        <v>1.7133333333333332</v>
      </c>
      <c r="AB38" s="14">
        <v>1.2018504251546644E-2</v>
      </c>
      <c r="AC38">
        <v>3</v>
      </c>
      <c r="AD38">
        <v>60</v>
      </c>
      <c r="AE38" s="14">
        <v>1.75</v>
      </c>
      <c r="AF38" s="14">
        <v>2.3094010767585053E-2</v>
      </c>
      <c r="AG38">
        <v>3</v>
      </c>
      <c r="AH38">
        <v>59</v>
      </c>
      <c r="AI38" t="s">
        <v>208</v>
      </c>
      <c r="AJ38" t="s">
        <v>75</v>
      </c>
      <c r="AK38" t="s">
        <v>143</v>
      </c>
      <c r="AL38" t="s">
        <v>211</v>
      </c>
      <c r="AM38" t="s">
        <v>157</v>
      </c>
      <c r="AN38" t="s">
        <v>207</v>
      </c>
      <c r="AO38" t="s">
        <v>140</v>
      </c>
      <c r="AP38" t="s">
        <v>200</v>
      </c>
      <c r="AQ38" t="s">
        <v>140</v>
      </c>
      <c r="AR38" t="s">
        <v>224</v>
      </c>
    </row>
    <row r="39" spans="1:44" x14ac:dyDescent="0.3">
      <c r="A39" t="s">
        <v>165</v>
      </c>
      <c r="B39" t="s">
        <v>173</v>
      </c>
      <c r="C39">
        <v>2019</v>
      </c>
      <c r="D39" t="s">
        <v>174</v>
      </c>
      <c r="E39" t="s">
        <v>140</v>
      </c>
      <c r="F39" t="s">
        <v>175</v>
      </c>
      <c r="G39" t="s">
        <v>4</v>
      </c>
      <c r="H39" t="s">
        <v>138</v>
      </c>
      <c r="I39" t="s">
        <v>137</v>
      </c>
      <c r="J39" t="s">
        <v>172</v>
      </c>
      <c r="K39" t="s">
        <v>170</v>
      </c>
      <c r="L39" t="s">
        <v>171</v>
      </c>
      <c r="M39" t="s">
        <v>66</v>
      </c>
      <c r="N39" t="s">
        <v>68</v>
      </c>
      <c r="O39" t="s">
        <v>87</v>
      </c>
      <c r="P39">
        <v>66</v>
      </c>
      <c r="Q39">
        <v>19</v>
      </c>
      <c r="R39">
        <v>1</v>
      </c>
      <c r="S39">
        <v>24</v>
      </c>
      <c r="T39">
        <v>32</v>
      </c>
      <c r="U39">
        <v>33</v>
      </c>
      <c r="V39" t="s">
        <v>70</v>
      </c>
      <c r="W39" t="s">
        <v>72</v>
      </c>
      <c r="X39" t="s">
        <v>127</v>
      </c>
      <c r="Y39" t="s">
        <v>107</v>
      </c>
      <c r="Z39" t="s">
        <v>196</v>
      </c>
      <c r="AA39" s="14">
        <v>1.8633333333333333</v>
      </c>
      <c r="AB39" s="14">
        <v>1.4529663145135525E-2</v>
      </c>
      <c r="AC39">
        <v>3</v>
      </c>
      <c r="AD39">
        <v>60</v>
      </c>
      <c r="AE39" s="14">
        <v>1.9033333333333331</v>
      </c>
      <c r="AF39" s="14">
        <v>2.7284509239574789E-2</v>
      </c>
      <c r="AG39">
        <v>3</v>
      </c>
      <c r="AH39">
        <v>60</v>
      </c>
      <c r="AI39" t="s">
        <v>208</v>
      </c>
      <c r="AJ39" t="s">
        <v>75</v>
      </c>
      <c r="AK39" t="s">
        <v>143</v>
      </c>
      <c r="AL39" t="s">
        <v>212</v>
      </c>
      <c r="AM39" t="s">
        <v>155</v>
      </c>
      <c r="AN39" t="s">
        <v>207</v>
      </c>
      <c r="AO39" t="s">
        <v>140</v>
      </c>
      <c r="AP39" t="s">
        <v>200</v>
      </c>
      <c r="AQ39" t="s">
        <v>140</v>
      </c>
      <c r="AR39" t="s">
        <v>224</v>
      </c>
    </row>
    <row r="51" spans="40:41" x14ac:dyDescent="0.3">
      <c r="AN51" s="12"/>
      <c r="AO51" s="13"/>
    </row>
    <row r="52" spans="40:41" x14ac:dyDescent="0.3">
      <c r="AN52" s="12"/>
      <c r="AO52" s="13"/>
    </row>
    <row r="53" spans="40:41" x14ac:dyDescent="0.3">
      <c r="AN53" s="12"/>
      <c r="AO53" s="13"/>
    </row>
    <row r="57" spans="40:41" x14ac:dyDescent="0.3">
      <c r="AN57" s="12"/>
      <c r="AO57" s="13"/>
    </row>
    <row r="58" spans="40:41" x14ac:dyDescent="0.3">
      <c r="AN58" s="12"/>
      <c r="AO58" s="13"/>
    </row>
    <row r="59" spans="40:41" x14ac:dyDescent="0.3">
      <c r="AN59" s="12"/>
      <c r="AO59" s="13"/>
    </row>
    <row r="60" spans="40:41" x14ac:dyDescent="0.3">
      <c r="AN60" s="12"/>
      <c r="AO60" s="13"/>
    </row>
    <row r="61" spans="40:41" x14ac:dyDescent="0.3">
      <c r="AN61" s="12"/>
      <c r="AO61" s="13"/>
    </row>
    <row r="62" spans="40:41" x14ac:dyDescent="0.3">
      <c r="AN62" s="12"/>
      <c r="AO62" s="13"/>
    </row>
    <row r="63" spans="40:41" x14ac:dyDescent="0.3">
      <c r="AN63" s="12"/>
      <c r="AO63" s="13"/>
    </row>
    <row r="64" spans="40:41" x14ac:dyDescent="0.3">
      <c r="AN64" s="12"/>
      <c r="AO64" s="13"/>
    </row>
    <row r="67" spans="40:41" x14ac:dyDescent="0.3">
      <c r="AN67" s="12"/>
      <c r="AO67" s="13"/>
    </row>
    <row r="70" spans="40:41" x14ac:dyDescent="0.3">
      <c r="AN70" s="12"/>
      <c r="AO70" s="13"/>
    </row>
    <row r="72" spans="40:41" x14ac:dyDescent="0.3">
      <c r="AN72" s="12"/>
      <c r="AO72" s="13"/>
    </row>
    <row r="73" spans="40:41" x14ac:dyDescent="0.3">
      <c r="AN73" s="12"/>
      <c r="AO73" s="13"/>
    </row>
    <row r="74" spans="40:41" x14ac:dyDescent="0.3">
      <c r="AN74" s="12"/>
      <c r="AO74" s="13"/>
    </row>
    <row r="75" spans="40:41" x14ac:dyDescent="0.3">
      <c r="AN75" s="12"/>
      <c r="AO75" s="13"/>
    </row>
    <row r="76" spans="40:41" x14ac:dyDescent="0.3">
      <c r="AN76" s="12"/>
      <c r="AO76" s="13"/>
    </row>
    <row r="77" spans="40:41" x14ac:dyDescent="0.3">
      <c r="AN77" s="12"/>
      <c r="AO77" s="13"/>
    </row>
    <row r="80" spans="40:41" x14ac:dyDescent="0.3">
      <c r="AN80" s="12"/>
      <c r="AO80" s="13"/>
    </row>
    <row r="81" spans="10:41" x14ac:dyDescent="0.3">
      <c r="AN81" s="12"/>
      <c r="AO81" s="13"/>
    </row>
    <row r="82" spans="10:41" x14ac:dyDescent="0.3">
      <c r="AN82" s="12"/>
      <c r="AO82" s="13"/>
    </row>
    <row r="83" spans="10:41" x14ac:dyDescent="0.3">
      <c r="AN83" s="12"/>
      <c r="AO83" s="13"/>
    </row>
    <row r="84" spans="10:41" x14ac:dyDescent="0.3">
      <c r="J84" s="1"/>
    </row>
    <row r="86" spans="10:41" x14ac:dyDescent="0.3">
      <c r="AN86" s="12"/>
      <c r="AO86" s="13"/>
    </row>
    <row r="87" spans="10:41" x14ac:dyDescent="0.3">
      <c r="AN87" s="12"/>
      <c r="AO87" s="13"/>
    </row>
    <row r="88" spans="10:41" x14ac:dyDescent="0.3">
      <c r="AN88" s="12"/>
      <c r="AO88" s="13"/>
    </row>
    <row r="92" spans="10:41" x14ac:dyDescent="0.3">
      <c r="AN92" s="12"/>
      <c r="AO92" s="13"/>
    </row>
    <row r="93" spans="10:41" x14ac:dyDescent="0.3">
      <c r="AN93" s="12"/>
      <c r="AO93" s="13"/>
    </row>
    <row r="94" spans="10:41" x14ac:dyDescent="0.3">
      <c r="AN94" s="12"/>
      <c r="AO94" s="13"/>
    </row>
    <row r="100" spans="40:41" x14ac:dyDescent="0.3">
      <c r="AN100" s="12"/>
      <c r="AO100" s="13"/>
    </row>
    <row r="101" spans="40:41" x14ac:dyDescent="0.3">
      <c r="AN101" s="12"/>
      <c r="AO101" s="13"/>
    </row>
    <row r="104" spans="40:41" x14ac:dyDescent="0.3">
      <c r="AN104" s="12"/>
      <c r="AO104" s="13"/>
    </row>
    <row r="107" spans="40:41" x14ac:dyDescent="0.3">
      <c r="AN107" s="12"/>
      <c r="AO107" s="13"/>
    </row>
    <row r="132" spans="40:41" x14ac:dyDescent="0.3">
      <c r="AN132" s="12"/>
      <c r="AO132" s="13"/>
    </row>
    <row r="133" spans="40:41" x14ac:dyDescent="0.3">
      <c r="AN133" s="12"/>
      <c r="AO133" s="13"/>
    </row>
    <row r="144" spans="40:41" x14ac:dyDescent="0.3">
      <c r="AN144" s="12"/>
      <c r="AO144" s="13"/>
    </row>
    <row r="145" spans="10:41" x14ac:dyDescent="0.3">
      <c r="AN145" s="12"/>
      <c r="AO145" s="13"/>
    </row>
    <row r="157" spans="10:41" x14ac:dyDescent="0.3">
      <c r="J157" s="1"/>
    </row>
    <row r="158" spans="10:41" x14ac:dyDescent="0.3">
      <c r="AN158" s="14"/>
    </row>
    <row r="160" spans="10:41" x14ac:dyDescent="0.3">
      <c r="AN160" s="14"/>
    </row>
    <row r="166" spans="10:40" x14ac:dyDescent="0.3">
      <c r="J166" s="1"/>
    </row>
    <row r="169" spans="10:40" x14ac:dyDescent="0.3">
      <c r="J169" s="1"/>
    </row>
    <row r="170" spans="10:40" x14ac:dyDescent="0.3">
      <c r="AN170" s="14"/>
    </row>
    <row r="176" spans="10:40" x14ac:dyDescent="0.3">
      <c r="J176" s="1"/>
    </row>
    <row r="177" spans="10:41" x14ac:dyDescent="0.3">
      <c r="AN177" s="14"/>
    </row>
    <row r="179" spans="10:41" x14ac:dyDescent="0.3">
      <c r="AN179" s="14"/>
    </row>
    <row r="181" spans="10:41" x14ac:dyDescent="0.3">
      <c r="J181" s="1"/>
    </row>
    <row r="182" spans="10:41" x14ac:dyDescent="0.3">
      <c r="AN182" s="12"/>
      <c r="AO182" s="13"/>
    </row>
    <row r="183" spans="10:41" x14ac:dyDescent="0.3">
      <c r="AN183" s="12"/>
      <c r="AO183" s="13"/>
    </row>
    <row r="184" spans="10:41" x14ac:dyDescent="0.3">
      <c r="AN184" s="12"/>
      <c r="AO184" s="13"/>
    </row>
    <row r="185" spans="10:41" x14ac:dyDescent="0.3">
      <c r="J185" s="1"/>
    </row>
    <row r="186" spans="10:41" x14ac:dyDescent="0.3">
      <c r="J186" s="1"/>
    </row>
    <row r="190" spans="10:41" x14ac:dyDescent="0.3">
      <c r="J190" s="1"/>
    </row>
    <row r="191" spans="10:41" x14ac:dyDescent="0.3">
      <c r="J191" s="1"/>
    </row>
    <row r="192" spans="10:41" x14ac:dyDescent="0.3">
      <c r="J192" s="1"/>
    </row>
    <row r="193" spans="10:41" x14ac:dyDescent="0.3">
      <c r="J193" s="1"/>
    </row>
    <row r="194" spans="10:41" x14ac:dyDescent="0.3">
      <c r="J194" s="1"/>
    </row>
    <row r="195" spans="10:41" x14ac:dyDescent="0.3">
      <c r="J195" s="1"/>
    </row>
    <row r="198" spans="10:41" x14ac:dyDescent="0.3">
      <c r="J198" s="1"/>
    </row>
    <row r="201" spans="10:41" x14ac:dyDescent="0.3">
      <c r="J201" s="1"/>
    </row>
    <row r="202" spans="10:41" x14ac:dyDescent="0.3">
      <c r="J202" s="2"/>
    </row>
    <row r="203" spans="10:41" x14ac:dyDescent="0.3">
      <c r="J203" s="1"/>
    </row>
    <row r="205" spans="10:41" x14ac:dyDescent="0.3">
      <c r="J205" s="1"/>
    </row>
    <row r="207" spans="10:41" x14ac:dyDescent="0.3">
      <c r="AN207" s="12"/>
      <c r="AO207" s="13"/>
    </row>
    <row r="208" spans="10:41" x14ac:dyDescent="0.3">
      <c r="AN208" s="12"/>
      <c r="AO208" s="13"/>
    </row>
    <row r="210" spans="10:41" x14ac:dyDescent="0.3">
      <c r="J210" s="1"/>
    </row>
    <row r="212" spans="10:41" x14ac:dyDescent="0.3">
      <c r="AN212" s="12"/>
      <c r="AO212" s="13"/>
    </row>
    <row r="213" spans="10:41" x14ac:dyDescent="0.3">
      <c r="AN213" s="12"/>
      <c r="AO213" s="13"/>
    </row>
    <row r="214" spans="10:41" x14ac:dyDescent="0.3">
      <c r="AN214" s="12"/>
      <c r="AO214" s="13"/>
    </row>
    <row r="215" spans="10:41" x14ac:dyDescent="0.3">
      <c r="AN215" s="12"/>
      <c r="AO215" s="13"/>
    </row>
    <row r="216" spans="10:41" x14ac:dyDescent="0.3">
      <c r="AN216" s="12"/>
      <c r="AO216" s="13"/>
    </row>
    <row r="217" spans="10:41" x14ac:dyDescent="0.3">
      <c r="AN217" s="12"/>
      <c r="AO217" s="13"/>
    </row>
    <row r="219" spans="10:41" x14ac:dyDescent="0.3">
      <c r="AN219" s="12"/>
      <c r="AO219" s="13"/>
    </row>
    <row r="222" spans="10:41" x14ac:dyDescent="0.3">
      <c r="AN222" s="12"/>
      <c r="AO222" s="13"/>
    </row>
    <row r="233" spans="10:41" x14ac:dyDescent="0.3">
      <c r="J233" s="1"/>
    </row>
    <row r="237" spans="10:41" x14ac:dyDescent="0.3">
      <c r="J237" s="1"/>
      <c r="AN237" s="12"/>
      <c r="AO237" s="13"/>
    </row>
    <row r="240" spans="10:41" x14ac:dyDescent="0.3">
      <c r="AN240" s="12"/>
      <c r="AO240" s="13"/>
    </row>
    <row r="241" spans="10:41" x14ac:dyDescent="0.3">
      <c r="AN241" s="12"/>
      <c r="AO241" s="13"/>
    </row>
    <row r="246" spans="10:41" x14ac:dyDescent="0.3">
      <c r="AN246" s="12"/>
      <c r="AO246" s="13"/>
    </row>
    <row r="247" spans="10:41" x14ac:dyDescent="0.3">
      <c r="AN247" s="12"/>
      <c r="AO247" s="13"/>
    </row>
    <row r="248" spans="10:41" x14ac:dyDescent="0.3">
      <c r="AN248" s="12"/>
      <c r="AO248" s="13"/>
    </row>
    <row r="250" spans="10:41" x14ac:dyDescent="0.3">
      <c r="AN250" s="12"/>
      <c r="AO250" s="13"/>
    </row>
    <row r="251" spans="10:41" x14ac:dyDescent="0.3">
      <c r="AN251" s="12"/>
      <c r="AO251" s="13"/>
    </row>
    <row r="253" spans="10:41" x14ac:dyDescent="0.3">
      <c r="J253" s="1"/>
      <c r="AN253" s="12"/>
      <c r="AO253" s="13"/>
    </row>
    <row r="255" spans="10:41" x14ac:dyDescent="0.3">
      <c r="J255" s="1"/>
      <c r="AN255" s="12"/>
      <c r="AO255" s="13"/>
    </row>
    <row r="257" spans="10:41" x14ac:dyDescent="0.3">
      <c r="Q257" s="3"/>
      <c r="AN257" s="12"/>
      <c r="AO257" s="14"/>
    </row>
    <row r="258" spans="10:41" x14ac:dyDescent="0.3">
      <c r="Q258" s="3"/>
      <c r="AN258" s="12"/>
      <c r="AO258" s="14"/>
    </row>
    <row r="259" spans="10:41" x14ac:dyDescent="0.3">
      <c r="Q259" s="3"/>
      <c r="AN259" s="12"/>
      <c r="AO259" s="14"/>
    </row>
    <row r="260" spans="10:41" x14ac:dyDescent="0.3">
      <c r="Q260" s="3"/>
      <c r="AN260" s="12"/>
      <c r="AO260" s="14"/>
    </row>
    <row r="261" spans="10:41" x14ac:dyDescent="0.3">
      <c r="Q261" s="3"/>
      <c r="AN261" s="12"/>
      <c r="AO261" s="14"/>
    </row>
    <row r="262" spans="10:41" x14ac:dyDescent="0.3">
      <c r="Q262" s="3"/>
      <c r="AN262" s="12"/>
      <c r="AO262" s="14"/>
    </row>
    <row r="263" spans="10:41" x14ac:dyDescent="0.3">
      <c r="Q263" s="3"/>
      <c r="AN263" s="12"/>
      <c r="AO263" s="14"/>
    </row>
    <row r="264" spans="10:41" x14ac:dyDescent="0.3">
      <c r="Q264" s="3"/>
      <c r="AN264" s="12"/>
      <c r="AO264" s="14"/>
    </row>
    <row r="265" spans="10:41" x14ac:dyDescent="0.3">
      <c r="Q265" s="3"/>
      <c r="AN265" s="12"/>
      <c r="AO265" s="14"/>
    </row>
    <row r="266" spans="10:41" x14ac:dyDescent="0.3">
      <c r="Q266" s="3"/>
      <c r="AN266" s="12"/>
      <c r="AO266" s="14"/>
    </row>
    <row r="267" spans="10:41" x14ac:dyDescent="0.3">
      <c r="Q267" s="3"/>
      <c r="AN267" s="12"/>
      <c r="AO267" s="14"/>
    </row>
    <row r="268" spans="10:41" x14ac:dyDescent="0.3">
      <c r="Q268" s="3"/>
      <c r="AN268" s="12"/>
      <c r="AO268" s="14"/>
    </row>
    <row r="269" spans="10:41" x14ac:dyDescent="0.3">
      <c r="Q269" s="3"/>
      <c r="AN269" s="12"/>
      <c r="AO269" s="14"/>
    </row>
    <row r="270" spans="10:41" x14ac:dyDescent="0.3">
      <c r="J270" s="1"/>
      <c r="AN270" s="12"/>
      <c r="AO270" s="13"/>
    </row>
    <row r="271" spans="10:41" x14ac:dyDescent="0.3">
      <c r="J271" s="1"/>
      <c r="AN271" s="12"/>
      <c r="AO271" s="13"/>
    </row>
    <row r="273" spans="10:41" x14ac:dyDescent="0.3">
      <c r="AN273" s="12"/>
      <c r="AO273" s="13"/>
    </row>
    <row r="274" spans="10:41" x14ac:dyDescent="0.3">
      <c r="J274" s="1"/>
      <c r="AN274" s="12"/>
      <c r="AO274" s="13"/>
    </row>
    <row r="275" spans="10:41" x14ac:dyDescent="0.3">
      <c r="AN275" s="12"/>
      <c r="AO275" s="13"/>
    </row>
    <row r="279" spans="10:41" x14ac:dyDescent="0.3">
      <c r="AN279" s="12"/>
      <c r="AO279" s="13"/>
    </row>
    <row r="280" spans="10:41" x14ac:dyDescent="0.3">
      <c r="AN280" s="12"/>
      <c r="AO280" s="13"/>
    </row>
    <row r="281" spans="10:41" x14ac:dyDescent="0.3">
      <c r="AN281" s="12"/>
      <c r="AO281" s="13"/>
    </row>
    <row r="282" spans="10:41" x14ac:dyDescent="0.3">
      <c r="AN282" s="12"/>
      <c r="AO282" s="13"/>
    </row>
    <row r="283" spans="10:41" x14ac:dyDescent="0.3">
      <c r="J283" s="1"/>
      <c r="AN283" s="12"/>
      <c r="AO283" s="13"/>
    </row>
    <row r="284" spans="10:41" x14ac:dyDescent="0.3">
      <c r="AN284" s="12"/>
      <c r="AO284" s="13"/>
    </row>
    <row r="285" spans="10:41" x14ac:dyDescent="0.3">
      <c r="AN285" s="12"/>
      <c r="AO285" s="13"/>
    </row>
    <row r="286" spans="10:41" x14ac:dyDescent="0.3">
      <c r="J286" s="1"/>
      <c r="AN286" s="12"/>
      <c r="AO286" s="13"/>
    </row>
    <row r="287" spans="10:41" x14ac:dyDescent="0.3">
      <c r="AN287" s="12"/>
      <c r="AO287" s="13"/>
    </row>
    <row r="288" spans="10:41" x14ac:dyDescent="0.3">
      <c r="AN288" s="12"/>
      <c r="AO288" s="13"/>
    </row>
    <row r="289" spans="10:41" x14ac:dyDescent="0.3">
      <c r="J289" s="1"/>
      <c r="AN289" s="12"/>
      <c r="AO289" s="13"/>
    </row>
    <row r="290" spans="10:41" x14ac:dyDescent="0.3">
      <c r="AN290" s="12"/>
      <c r="AO290" s="13"/>
    </row>
    <row r="291" spans="10:41" x14ac:dyDescent="0.3">
      <c r="J291" s="1"/>
    </row>
    <row r="292" spans="10:41" x14ac:dyDescent="0.3">
      <c r="AN292" s="12"/>
    </row>
    <row r="293" spans="10:41" x14ac:dyDescent="0.3">
      <c r="AN293" s="12"/>
    </row>
    <row r="294" spans="10:41" x14ac:dyDescent="0.3">
      <c r="AN294" s="12"/>
    </row>
    <row r="295" spans="10:41" x14ac:dyDescent="0.3">
      <c r="AN295" s="12"/>
    </row>
    <row r="296" spans="10:41" x14ac:dyDescent="0.3">
      <c r="AN296" s="12"/>
    </row>
    <row r="297" spans="10:41" x14ac:dyDescent="0.3">
      <c r="AN297" s="12"/>
    </row>
    <row r="298" spans="10:41" x14ac:dyDescent="0.3">
      <c r="AN298" s="12"/>
    </row>
    <row r="299" spans="10:41" x14ac:dyDescent="0.3">
      <c r="AN299" s="12"/>
    </row>
    <row r="300" spans="10:41" x14ac:dyDescent="0.3">
      <c r="AN300" s="12"/>
    </row>
    <row r="301" spans="10:41" x14ac:dyDescent="0.3">
      <c r="AN301" s="12"/>
    </row>
    <row r="302" spans="10:41" x14ac:dyDescent="0.3">
      <c r="AN302" s="12"/>
    </row>
    <row r="303" spans="10:41" x14ac:dyDescent="0.3">
      <c r="AN303" s="12"/>
    </row>
    <row r="304" spans="10:41" x14ac:dyDescent="0.3">
      <c r="AN304" s="12"/>
    </row>
    <row r="305" spans="40:40" x14ac:dyDescent="0.3">
      <c r="AN305" s="12"/>
    </row>
    <row r="306" spans="40:40" x14ac:dyDescent="0.3">
      <c r="AN306" s="12"/>
    </row>
    <row r="307" spans="40:40" x14ac:dyDescent="0.3">
      <c r="AN307" s="12"/>
    </row>
    <row r="308" spans="40:40" x14ac:dyDescent="0.3">
      <c r="AN308" s="12"/>
    </row>
    <row r="309" spans="40:40" x14ac:dyDescent="0.3">
      <c r="AN309" s="12"/>
    </row>
    <row r="310" spans="40:40" x14ac:dyDescent="0.3">
      <c r="AN310" s="12"/>
    </row>
    <row r="311" spans="40:40" x14ac:dyDescent="0.3">
      <c r="AN311" s="12"/>
    </row>
    <row r="312" spans="40:40" x14ac:dyDescent="0.3">
      <c r="AN312" s="12"/>
    </row>
    <row r="313" spans="40:40" x14ac:dyDescent="0.3">
      <c r="AN313" s="12"/>
    </row>
    <row r="323" spans="40:41" x14ac:dyDescent="0.3">
      <c r="AN323" s="12"/>
      <c r="AO323" s="13"/>
    </row>
    <row r="326" spans="40:41" x14ac:dyDescent="0.3">
      <c r="AN326" s="12"/>
      <c r="AO326" s="13"/>
    </row>
    <row r="327" spans="40:41" x14ac:dyDescent="0.3">
      <c r="AN327" s="12"/>
      <c r="AO327" s="13"/>
    </row>
    <row r="332" spans="40:41" x14ac:dyDescent="0.3">
      <c r="AN332" s="12"/>
      <c r="AO332" s="13"/>
    </row>
    <row r="333" spans="40:41" x14ac:dyDescent="0.3">
      <c r="AN333" s="12"/>
      <c r="AO333" s="13"/>
    </row>
    <row r="334" spans="40:41" x14ac:dyDescent="0.3">
      <c r="AN334" s="12"/>
      <c r="AO334" s="13"/>
    </row>
    <row r="335" spans="40:41" x14ac:dyDescent="0.3">
      <c r="AN335" s="12"/>
      <c r="AO335" s="13"/>
    </row>
    <row r="336" spans="40:41" x14ac:dyDescent="0.3">
      <c r="AN336" s="12"/>
      <c r="AO336" s="13"/>
    </row>
    <row r="337" spans="10:41" x14ac:dyDescent="0.3">
      <c r="AN337" s="12"/>
      <c r="AO337" s="13"/>
    </row>
    <row r="339" spans="10:41" x14ac:dyDescent="0.3">
      <c r="AN339" s="12"/>
      <c r="AO339" s="13"/>
    </row>
    <row r="340" spans="10:41" x14ac:dyDescent="0.3">
      <c r="AN340" s="12"/>
      <c r="AO340" s="13"/>
    </row>
    <row r="341" spans="10:41" x14ac:dyDescent="0.3">
      <c r="AN341" s="12"/>
      <c r="AO341" s="13"/>
    </row>
    <row r="344" spans="10:41" x14ac:dyDescent="0.3">
      <c r="AN344" s="12"/>
      <c r="AO344" s="13"/>
    </row>
    <row r="346" spans="10:41" x14ac:dyDescent="0.3">
      <c r="J346" s="1"/>
      <c r="AN346" s="12"/>
      <c r="AO346" s="13"/>
    </row>
    <row r="347" spans="10:41" x14ac:dyDescent="0.3">
      <c r="AN347" s="12"/>
      <c r="AO347" s="13"/>
    </row>
    <row r="348" spans="10:41" x14ac:dyDescent="0.3">
      <c r="AN348" s="12"/>
      <c r="AO348" s="13"/>
    </row>
    <row r="349" spans="10:41" x14ac:dyDescent="0.3">
      <c r="AN349" s="12"/>
      <c r="AO349" s="13"/>
    </row>
    <row r="354" spans="10:41" x14ac:dyDescent="0.3">
      <c r="AN354" s="12"/>
      <c r="AO354" s="13"/>
    </row>
    <row r="355" spans="10:41" x14ac:dyDescent="0.3">
      <c r="AN355" s="12"/>
      <c r="AO355" s="13"/>
    </row>
    <row r="357" spans="10:41" x14ac:dyDescent="0.3">
      <c r="AN357" s="12"/>
      <c r="AO357" s="13"/>
    </row>
    <row r="359" spans="10:41" x14ac:dyDescent="0.3">
      <c r="AN359" s="12"/>
      <c r="AO359" s="13"/>
    </row>
    <row r="360" spans="10:41" x14ac:dyDescent="0.3">
      <c r="AN360" s="12"/>
      <c r="AO360" s="13"/>
    </row>
    <row r="361" spans="10:41" x14ac:dyDescent="0.3">
      <c r="J361" s="1"/>
      <c r="AN361" s="12"/>
      <c r="AO361" s="13"/>
    </row>
    <row r="362" spans="10:41" x14ac:dyDescent="0.3">
      <c r="AN362" s="12"/>
      <c r="AO362" s="13"/>
    </row>
    <row r="365" spans="10:41" x14ac:dyDescent="0.3">
      <c r="AN365" s="12"/>
      <c r="AO365" s="13"/>
    </row>
    <row r="366" spans="10:41" x14ac:dyDescent="0.3">
      <c r="AN366" s="12"/>
      <c r="AO366" s="13"/>
    </row>
    <row r="367" spans="10:41" x14ac:dyDescent="0.3">
      <c r="AN367" s="12"/>
      <c r="AO367" s="13"/>
    </row>
    <row r="368" spans="10:41" x14ac:dyDescent="0.3">
      <c r="AN368" s="12"/>
      <c r="AO368" s="13"/>
    </row>
    <row r="371" spans="10:41" x14ac:dyDescent="0.3">
      <c r="AN371" s="12"/>
      <c r="AO371" s="13"/>
    </row>
    <row r="372" spans="10:41" x14ac:dyDescent="0.3">
      <c r="AN372" s="12"/>
      <c r="AO372" s="13"/>
    </row>
    <row r="373" spans="10:41" x14ac:dyDescent="0.3">
      <c r="AN373" s="12"/>
      <c r="AO373" s="13"/>
    </row>
    <row r="374" spans="10:41" x14ac:dyDescent="0.3">
      <c r="AN374" s="12"/>
      <c r="AO374" s="13"/>
    </row>
    <row r="375" spans="10:41" x14ac:dyDescent="0.3">
      <c r="AN375" s="12"/>
      <c r="AO375" s="13"/>
    </row>
    <row r="376" spans="10:41" x14ac:dyDescent="0.3">
      <c r="AN376" s="12"/>
      <c r="AO376" s="13"/>
    </row>
    <row r="377" spans="10:41" x14ac:dyDescent="0.3">
      <c r="AN377" s="12"/>
      <c r="AO377" s="13"/>
    </row>
    <row r="380" spans="10:41" x14ac:dyDescent="0.3">
      <c r="J380" s="1"/>
      <c r="AN380" s="12"/>
      <c r="AO380" s="13"/>
    </row>
    <row r="383" spans="10:41" x14ac:dyDescent="0.3">
      <c r="AN383" s="12"/>
      <c r="AO383" s="13"/>
    </row>
    <row r="384" spans="10:41" x14ac:dyDescent="0.3">
      <c r="AN384" s="12"/>
      <c r="AO384" s="13"/>
    </row>
    <row r="386" spans="10:41" x14ac:dyDescent="0.3">
      <c r="AN386" s="12"/>
      <c r="AO386" s="13"/>
    </row>
    <row r="387" spans="10:41" x14ac:dyDescent="0.3">
      <c r="AN387" s="12"/>
      <c r="AO387" s="13"/>
    </row>
    <row r="388" spans="10:41" x14ac:dyDescent="0.3">
      <c r="J388" s="1"/>
    </row>
    <row r="389" spans="10:41" x14ac:dyDescent="0.3">
      <c r="AN389" s="12"/>
      <c r="AO389" s="13"/>
    </row>
    <row r="390" spans="10:41" x14ac:dyDescent="0.3">
      <c r="AN390" s="12"/>
      <c r="AO390" s="13"/>
    </row>
    <row r="391" spans="10:41" x14ac:dyDescent="0.3">
      <c r="AN391" s="12"/>
      <c r="AO391" s="13"/>
    </row>
    <row r="392" spans="10:41" x14ac:dyDescent="0.3">
      <c r="AN392" s="12"/>
      <c r="AO392" s="13"/>
    </row>
    <row r="393" spans="10:41" x14ac:dyDescent="0.3">
      <c r="AN393" s="12"/>
      <c r="AO393" s="13"/>
    </row>
    <row r="394" spans="10:41" x14ac:dyDescent="0.3">
      <c r="J394" s="1"/>
      <c r="AN394" s="12"/>
      <c r="AO394" s="13"/>
    </row>
    <row r="397" spans="10:41" x14ac:dyDescent="0.3">
      <c r="AN397" s="12"/>
      <c r="AO397" s="13"/>
    </row>
    <row r="398" spans="10:41" x14ac:dyDescent="0.3">
      <c r="AN398" s="12"/>
      <c r="AO398" s="13"/>
    </row>
    <row r="399" spans="10:41" x14ac:dyDescent="0.3">
      <c r="AN399" s="12"/>
      <c r="AO399" s="13"/>
    </row>
    <row r="400" spans="10:41" x14ac:dyDescent="0.3">
      <c r="AN400" s="12"/>
      <c r="AO400" s="13"/>
    </row>
    <row r="402" spans="10:41" x14ac:dyDescent="0.3">
      <c r="J402" s="1"/>
      <c r="AN402" s="12"/>
      <c r="AO402" s="13"/>
    </row>
    <row r="407" spans="10:41" x14ac:dyDescent="0.3">
      <c r="AN407" s="12"/>
      <c r="AO407" s="13"/>
    </row>
    <row r="408" spans="10:41" x14ac:dyDescent="0.3">
      <c r="AN408" s="12"/>
      <c r="AO408" s="13"/>
    </row>
    <row r="409" spans="10:41" x14ac:dyDescent="0.3">
      <c r="AN409" s="12"/>
      <c r="AO409" s="13"/>
    </row>
    <row r="410" spans="10:41" x14ac:dyDescent="0.3">
      <c r="AN410" s="12"/>
      <c r="AO410" s="13"/>
    </row>
    <row r="411" spans="10:41" x14ac:dyDescent="0.3">
      <c r="AN411" s="12"/>
      <c r="AO411" s="13"/>
    </row>
    <row r="412" spans="10:41" x14ac:dyDescent="0.3">
      <c r="AN412" s="12"/>
      <c r="AO412" s="13"/>
    </row>
    <row r="417" spans="10:41" x14ac:dyDescent="0.3">
      <c r="AN417" s="12"/>
      <c r="AO417" s="13"/>
    </row>
    <row r="418" spans="10:41" x14ac:dyDescent="0.3">
      <c r="J418" s="1"/>
    </row>
    <row r="419" spans="10:41" x14ac:dyDescent="0.3">
      <c r="AN419" s="12"/>
      <c r="AO419" s="13"/>
    </row>
    <row r="420" spans="10:41" x14ac:dyDescent="0.3">
      <c r="AN420" s="12"/>
      <c r="AO420" s="13"/>
    </row>
    <row r="421" spans="10:41" x14ac:dyDescent="0.3">
      <c r="AN421" s="12"/>
      <c r="AO421" s="13"/>
    </row>
    <row r="423" spans="10:41" x14ac:dyDescent="0.3">
      <c r="AN423" s="12"/>
      <c r="AO423" s="13"/>
    </row>
    <row r="424" spans="10:41" x14ac:dyDescent="0.3">
      <c r="AN424" s="12"/>
      <c r="AO424" s="13"/>
    </row>
    <row r="425" spans="10:41" x14ac:dyDescent="0.3">
      <c r="AN425" s="12"/>
      <c r="AO425" s="13"/>
    </row>
    <row r="426" spans="10:41" x14ac:dyDescent="0.3">
      <c r="AN426" s="12"/>
      <c r="AO426" s="13"/>
    </row>
    <row r="427" spans="10:41" x14ac:dyDescent="0.3">
      <c r="AN427" s="12"/>
      <c r="AO427" s="13"/>
    </row>
    <row r="428" spans="10:41" x14ac:dyDescent="0.3">
      <c r="AN428" s="12"/>
      <c r="AO428" s="13"/>
    </row>
    <row r="429" spans="10:41" x14ac:dyDescent="0.3">
      <c r="AN429" s="12"/>
      <c r="AO429" s="13"/>
    </row>
    <row r="432" spans="10:41" x14ac:dyDescent="0.3">
      <c r="J432" s="2"/>
    </row>
    <row r="433" spans="40:41" x14ac:dyDescent="0.3">
      <c r="AN433" s="12"/>
      <c r="AO433" s="13"/>
    </row>
    <row r="435" spans="40:41" x14ac:dyDescent="0.3">
      <c r="AN435" s="12"/>
      <c r="AO435" s="13"/>
    </row>
    <row r="438" spans="40:41" x14ac:dyDescent="0.3">
      <c r="AN438" s="12"/>
      <c r="AO438" s="13"/>
    </row>
    <row r="439" spans="40:41" x14ac:dyDescent="0.3">
      <c r="AN439" s="12"/>
      <c r="AO439" s="13"/>
    </row>
    <row r="440" spans="40:41" x14ac:dyDescent="0.3">
      <c r="AN440" s="12"/>
      <c r="AO440" s="13"/>
    </row>
    <row r="441" spans="40:41" x14ac:dyDescent="0.3">
      <c r="AN441" s="12"/>
      <c r="AO441" s="13"/>
    </row>
    <row r="442" spans="40:41" x14ac:dyDescent="0.3">
      <c r="AN442" s="12"/>
      <c r="AO442" s="13"/>
    </row>
    <row r="443" spans="40:41" x14ac:dyDescent="0.3">
      <c r="AN443" s="12"/>
      <c r="AO443" s="13"/>
    </row>
    <row r="444" spans="40:41" x14ac:dyDescent="0.3">
      <c r="AN444" s="12"/>
      <c r="AO444" s="13"/>
    </row>
    <row r="445" spans="40:41" x14ac:dyDescent="0.3">
      <c r="AN445" s="12"/>
      <c r="AO445" s="13"/>
    </row>
    <row r="447" spans="40:41" x14ac:dyDescent="0.3">
      <c r="AN447" s="12"/>
      <c r="AO447" s="13"/>
    </row>
    <row r="449" spans="10:41" x14ac:dyDescent="0.3">
      <c r="AN449" s="12"/>
      <c r="AO449" s="13"/>
    </row>
    <row r="450" spans="10:41" x14ac:dyDescent="0.3">
      <c r="AN450" s="12"/>
      <c r="AO450" s="13"/>
    </row>
    <row r="451" spans="10:41" x14ac:dyDescent="0.3">
      <c r="AN451" s="12"/>
      <c r="AO451" s="13"/>
    </row>
    <row r="453" spans="10:41" x14ac:dyDescent="0.3">
      <c r="AN453" s="12"/>
      <c r="AO453" s="13"/>
    </row>
    <row r="454" spans="10:41" x14ac:dyDescent="0.3">
      <c r="AN454" s="12"/>
      <c r="AO454" s="13"/>
    </row>
    <row r="456" spans="10:41" x14ac:dyDescent="0.3">
      <c r="AN456" s="12"/>
      <c r="AO456" s="13"/>
    </row>
    <row r="457" spans="10:41" x14ac:dyDescent="0.3">
      <c r="AN457" s="12"/>
      <c r="AO457" s="13"/>
    </row>
    <row r="458" spans="10:41" x14ac:dyDescent="0.3">
      <c r="AN458" s="12"/>
      <c r="AO458" s="13"/>
    </row>
    <row r="459" spans="10:41" x14ac:dyDescent="0.3">
      <c r="J459" s="1"/>
    </row>
    <row r="460" spans="10:41" x14ac:dyDescent="0.3">
      <c r="AN460" s="12"/>
      <c r="AO460" s="13"/>
    </row>
    <row r="461" spans="10:41" x14ac:dyDescent="0.3">
      <c r="AN461" s="12"/>
      <c r="AO461" s="13"/>
    </row>
    <row r="462" spans="10:41" x14ac:dyDescent="0.3">
      <c r="AN462" s="12"/>
      <c r="AO462" s="13"/>
    </row>
    <row r="463" spans="10:41" x14ac:dyDescent="0.3">
      <c r="AN463" s="12"/>
      <c r="AO463" s="13"/>
    </row>
    <row r="465" spans="10:41" x14ac:dyDescent="0.3">
      <c r="AN465" s="12"/>
      <c r="AO465" s="13"/>
    </row>
    <row r="466" spans="10:41" x14ac:dyDescent="0.3">
      <c r="AN466" s="12"/>
      <c r="AO466" s="13"/>
    </row>
    <row r="467" spans="10:41" x14ac:dyDescent="0.3">
      <c r="AN467" s="12"/>
      <c r="AO467" s="13"/>
    </row>
    <row r="468" spans="10:41" x14ac:dyDescent="0.3">
      <c r="AN468" s="12"/>
      <c r="AO468" s="13"/>
    </row>
    <row r="469" spans="10:41" x14ac:dyDescent="0.3">
      <c r="AN469" s="12"/>
      <c r="AO469" s="13"/>
    </row>
    <row r="470" spans="10:41" x14ac:dyDescent="0.3">
      <c r="AN470" s="12"/>
      <c r="AO470" s="13"/>
    </row>
    <row r="471" spans="10:41" x14ac:dyDescent="0.3">
      <c r="AN471" s="12"/>
      <c r="AO471" s="13"/>
    </row>
    <row r="472" spans="10:41" x14ac:dyDescent="0.3">
      <c r="AN472" s="12"/>
      <c r="AO472" s="13"/>
    </row>
    <row r="473" spans="10:41" x14ac:dyDescent="0.3">
      <c r="AN473" s="12"/>
    </row>
    <row r="474" spans="10:41" x14ac:dyDescent="0.3">
      <c r="AN474" s="12"/>
    </row>
    <row r="475" spans="10:41" x14ac:dyDescent="0.3">
      <c r="AN475" s="12"/>
    </row>
    <row r="476" spans="10:41" x14ac:dyDescent="0.3">
      <c r="AN476" s="12"/>
    </row>
    <row r="477" spans="10:41" x14ac:dyDescent="0.3">
      <c r="J477" s="1"/>
      <c r="AN477" s="12"/>
      <c r="AO477" s="13"/>
    </row>
    <row r="480" spans="10:41" x14ac:dyDescent="0.3">
      <c r="J480" s="1"/>
    </row>
    <row r="481" spans="10:41" x14ac:dyDescent="0.3">
      <c r="AN481" s="12"/>
      <c r="AO481" s="13"/>
    </row>
    <row r="482" spans="10:41" x14ac:dyDescent="0.3">
      <c r="J482" s="1"/>
    </row>
    <row r="483" spans="10:41" x14ac:dyDescent="0.3">
      <c r="AN483" s="12"/>
      <c r="AO483" s="13"/>
    </row>
    <row r="485" spans="10:41" x14ac:dyDescent="0.3">
      <c r="AN485" s="12"/>
      <c r="AO485" s="13"/>
    </row>
    <row r="486" spans="10:41" x14ac:dyDescent="0.3">
      <c r="AN486" s="12"/>
      <c r="AO486" s="13"/>
    </row>
    <row r="487" spans="10:41" x14ac:dyDescent="0.3">
      <c r="J487" s="1"/>
      <c r="AN487" s="12"/>
      <c r="AO487" s="13"/>
    </row>
    <row r="488" spans="10:41" x14ac:dyDescent="0.3">
      <c r="AN488" s="12"/>
      <c r="AO488" s="13"/>
    </row>
    <row r="489" spans="10:41" x14ac:dyDescent="0.3">
      <c r="J489" s="1"/>
      <c r="AN489" s="12"/>
      <c r="AO489" s="13"/>
    </row>
    <row r="490" spans="10:41" x14ac:dyDescent="0.3">
      <c r="AN490" s="12"/>
      <c r="AO490" s="13"/>
    </row>
    <row r="491" spans="10:41" x14ac:dyDescent="0.3">
      <c r="AN491" s="12"/>
      <c r="AO491" s="13"/>
    </row>
    <row r="493" spans="10:41" x14ac:dyDescent="0.3">
      <c r="AN493" s="12"/>
      <c r="AO493" s="13"/>
    </row>
    <row r="494" spans="10:41" x14ac:dyDescent="0.3">
      <c r="AN494" s="12"/>
      <c r="AO494" s="13"/>
    </row>
    <row r="495" spans="10:41" x14ac:dyDescent="0.3">
      <c r="AN495" s="12"/>
      <c r="AO495" s="13"/>
    </row>
    <row r="496" spans="10:41" x14ac:dyDescent="0.3">
      <c r="AN496" s="12"/>
      <c r="AO496" s="13"/>
    </row>
    <row r="497" spans="10:41" x14ac:dyDescent="0.3">
      <c r="AN497" s="12"/>
      <c r="AO497" s="13"/>
    </row>
    <row r="498" spans="10:41" x14ac:dyDescent="0.3">
      <c r="AN498" s="12"/>
      <c r="AO498" s="13"/>
    </row>
    <row r="499" spans="10:41" x14ac:dyDescent="0.3">
      <c r="AN499" s="12"/>
      <c r="AO499" s="13"/>
    </row>
    <row r="500" spans="10:41" x14ac:dyDescent="0.3">
      <c r="AN500" s="12"/>
      <c r="AO500" s="13"/>
    </row>
    <row r="501" spans="10:41" x14ac:dyDescent="0.3">
      <c r="AN501" s="12"/>
      <c r="AO501" s="13"/>
    </row>
    <row r="502" spans="10:41" x14ac:dyDescent="0.3">
      <c r="J502" s="1"/>
      <c r="AN502" s="12"/>
    </row>
    <row r="503" spans="10:41" x14ac:dyDescent="0.3">
      <c r="AN503" s="12"/>
      <c r="AO503" s="13"/>
    </row>
    <row r="504" spans="10:41" x14ac:dyDescent="0.3">
      <c r="J504" s="1"/>
      <c r="AN504" s="12"/>
      <c r="AO504" s="13"/>
    </row>
    <row r="505" spans="10:41" x14ac:dyDescent="0.3">
      <c r="AN505" s="12"/>
      <c r="AO505" s="13"/>
    </row>
    <row r="506" spans="10:41" x14ac:dyDescent="0.3">
      <c r="AN506" s="12"/>
      <c r="AO506" s="13"/>
    </row>
    <row r="507" spans="10:41" x14ac:dyDescent="0.3">
      <c r="AN507" s="12"/>
      <c r="AO507" s="13"/>
    </row>
    <row r="509" spans="10:41" x14ac:dyDescent="0.3">
      <c r="AN509" s="12"/>
      <c r="AO509" s="13"/>
    </row>
    <row r="510" spans="10:41" x14ac:dyDescent="0.3">
      <c r="AN510" s="12"/>
      <c r="AO510" s="13"/>
    </row>
    <row r="511" spans="10:41" x14ac:dyDescent="0.3">
      <c r="AN511" s="12"/>
      <c r="AO511" s="13"/>
    </row>
    <row r="513" spans="40:41" x14ac:dyDescent="0.3">
      <c r="AN513" s="12"/>
      <c r="AO513" s="13"/>
    </row>
    <row r="514" spans="40:41" x14ac:dyDescent="0.3">
      <c r="AN514" s="12"/>
      <c r="AO514" s="13"/>
    </row>
    <row r="515" spans="40:41" x14ac:dyDescent="0.3">
      <c r="AN515" s="12"/>
      <c r="AO515" s="13"/>
    </row>
    <row r="516" spans="40:41" x14ac:dyDescent="0.3">
      <c r="AN516" s="12"/>
      <c r="AO516" s="13"/>
    </row>
    <row r="517" spans="40:41" x14ac:dyDescent="0.3">
      <c r="AN517" s="12"/>
      <c r="AO517" s="13"/>
    </row>
    <row r="518" spans="40:41" x14ac:dyDescent="0.3">
      <c r="AN518" s="12"/>
      <c r="AO518" s="13"/>
    </row>
    <row r="519" spans="40:41" x14ac:dyDescent="0.3">
      <c r="AN519" s="12"/>
      <c r="AO519" s="13"/>
    </row>
    <row r="520" spans="40:41" x14ac:dyDescent="0.3">
      <c r="AN520" s="12"/>
      <c r="AO520" s="13"/>
    </row>
    <row r="521" spans="40:41" x14ac:dyDescent="0.3">
      <c r="AN521" s="12"/>
      <c r="AO521" s="13"/>
    </row>
    <row r="522" spans="40:41" x14ac:dyDescent="0.3">
      <c r="AN522" s="12"/>
      <c r="AO522" s="13"/>
    </row>
    <row r="523" spans="40:41" x14ac:dyDescent="0.3">
      <c r="AN523" s="12"/>
      <c r="AO523" s="13"/>
    </row>
    <row r="524" spans="40:41" x14ac:dyDescent="0.3">
      <c r="AN524" s="12"/>
      <c r="AO524" s="13"/>
    </row>
    <row r="526" spans="40:41" x14ac:dyDescent="0.3">
      <c r="AN526" s="12"/>
      <c r="AO526" s="13"/>
    </row>
    <row r="527" spans="40:41" x14ac:dyDescent="0.3">
      <c r="AN527" s="12"/>
      <c r="AO527" s="13"/>
    </row>
    <row r="528" spans="40:41" x14ac:dyDescent="0.3">
      <c r="AN528" s="12"/>
      <c r="AO528" s="13"/>
    </row>
    <row r="529" spans="10:41" x14ac:dyDescent="0.3">
      <c r="AN529" s="12"/>
      <c r="AO529" s="13"/>
    </row>
    <row r="531" spans="10:41" x14ac:dyDescent="0.3">
      <c r="J531" s="1"/>
      <c r="AN531" s="12"/>
    </row>
    <row r="532" spans="10:41" x14ac:dyDescent="0.3">
      <c r="J532" s="1"/>
      <c r="AN532" s="12"/>
      <c r="AO532" s="13"/>
    </row>
    <row r="533" spans="10:41" x14ac:dyDescent="0.3">
      <c r="AN533" s="12"/>
      <c r="AO533" s="13"/>
    </row>
    <row r="534" spans="10:41" x14ac:dyDescent="0.3">
      <c r="AN534" s="12"/>
      <c r="AO534" s="13"/>
    </row>
    <row r="535" spans="10:41" x14ac:dyDescent="0.3">
      <c r="AN535" s="12"/>
      <c r="AO535" s="13"/>
    </row>
    <row r="536" spans="10:41" x14ac:dyDescent="0.3">
      <c r="J536" s="1"/>
      <c r="AN536" s="12"/>
      <c r="AO536" s="13"/>
    </row>
    <row r="538" spans="10:41" x14ac:dyDescent="0.3">
      <c r="AN538" s="12"/>
      <c r="AO538" s="13"/>
    </row>
    <row r="539" spans="10:41" x14ac:dyDescent="0.3">
      <c r="AN539" s="12"/>
      <c r="AO539" s="13"/>
    </row>
    <row r="540" spans="10:41" x14ac:dyDescent="0.3">
      <c r="J540" s="1"/>
    </row>
    <row r="541" spans="10:41" x14ac:dyDescent="0.3">
      <c r="AN541" s="12"/>
      <c r="AO541" s="13"/>
    </row>
    <row r="542" spans="10:41" x14ac:dyDescent="0.3">
      <c r="AN542" s="12"/>
      <c r="AO542" s="13"/>
    </row>
    <row r="543" spans="10:41" x14ac:dyDescent="0.3">
      <c r="AN543" s="12"/>
      <c r="AO543" s="13"/>
    </row>
    <row r="544" spans="10:41" x14ac:dyDescent="0.3">
      <c r="J544" s="1"/>
    </row>
    <row r="545" spans="10:41" x14ac:dyDescent="0.3">
      <c r="J545" s="1"/>
      <c r="AN545" s="12"/>
      <c r="AO545" s="13"/>
    </row>
    <row r="546" spans="10:41" x14ac:dyDescent="0.3">
      <c r="J546" s="1"/>
    </row>
    <row r="547" spans="10:41" x14ac:dyDescent="0.3">
      <c r="AN547" s="12"/>
      <c r="AO547" s="13"/>
    </row>
    <row r="550" spans="10:41" x14ac:dyDescent="0.3">
      <c r="AN550" s="12"/>
      <c r="AO550" s="13"/>
    </row>
    <row r="551" spans="10:41" x14ac:dyDescent="0.3">
      <c r="AN551" s="12"/>
      <c r="AO551" s="13"/>
    </row>
    <row r="552" spans="10:41" x14ac:dyDescent="0.3">
      <c r="AN552" s="12"/>
      <c r="AO552" s="13"/>
    </row>
    <row r="553" spans="10:41" x14ac:dyDescent="0.3">
      <c r="AN553" s="12"/>
      <c r="AO553" s="13"/>
    </row>
    <row r="554" spans="10:41" x14ac:dyDescent="0.3">
      <c r="AN554" s="12"/>
      <c r="AO554" s="13"/>
    </row>
    <row r="555" spans="10:41" x14ac:dyDescent="0.3">
      <c r="AN555" s="12"/>
      <c r="AO555" s="13"/>
    </row>
    <row r="556" spans="10:41" x14ac:dyDescent="0.3">
      <c r="AN556" s="12"/>
      <c r="AO556" s="13"/>
    </row>
    <row r="557" spans="10:41" x14ac:dyDescent="0.3">
      <c r="AN557" s="12"/>
      <c r="AO557" s="13"/>
    </row>
    <row r="560" spans="10:41" x14ac:dyDescent="0.3">
      <c r="J560" s="1"/>
      <c r="AN560" s="12"/>
      <c r="AO560" s="13"/>
    </row>
    <row r="561" spans="10:41" x14ac:dyDescent="0.3">
      <c r="J561" s="1"/>
    </row>
    <row r="562" spans="10:41" x14ac:dyDescent="0.3">
      <c r="AN562" s="12"/>
      <c r="AO562" s="13"/>
    </row>
    <row r="563" spans="10:41" x14ac:dyDescent="0.3">
      <c r="AN563" s="12"/>
      <c r="AO563" s="13"/>
    </row>
    <row r="568" spans="10:41" x14ac:dyDescent="0.3">
      <c r="AN568" s="12"/>
      <c r="AO568" s="13"/>
    </row>
    <row r="569" spans="10:41" x14ac:dyDescent="0.3">
      <c r="J569" s="1"/>
    </row>
    <row r="571" spans="10:41" x14ac:dyDescent="0.3">
      <c r="J571" s="1"/>
    </row>
    <row r="573" spans="10:41" x14ac:dyDescent="0.3">
      <c r="AN573" s="12"/>
      <c r="AO573" s="13"/>
    </row>
    <row r="574" spans="10:41" x14ac:dyDescent="0.3">
      <c r="AN574" s="12"/>
      <c r="AO574" s="13"/>
    </row>
    <row r="575" spans="10:41" x14ac:dyDescent="0.3">
      <c r="J575" s="1"/>
    </row>
    <row r="580" spans="10:41" x14ac:dyDescent="0.3">
      <c r="J580" s="1"/>
    </row>
    <row r="582" spans="10:41" x14ac:dyDescent="0.3">
      <c r="J582" s="1"/>
    </row>
    <row r="585" spans="10:41" x14ac:dyDescent="0.3">
      <c r="J585" s="1"/>
    </row>
    <row r="589" spans="10:41" x14ac:dyDescent="0.3">
      <c r="J589" s="1"/>
    </row>
    <row r="591" spans="10:41" x14ac:dyDescent="0.3">
      <c r="AN591" s="12"/>
      <c r="AO591" s="13"/>
    </row>
    <row r="592" spans="10:41" x14ac:dyDescent="0.3">
      <c r="J592" s="1"/>
    </row>
    <row r="597" spans="10:10" x14ac:dyDescent="0.3">
      <c r="J597" s="1"/>
    </row>
    <row r="599" spans="10:10" x14ac:dyDescent="0.3">
      <c r="J599" s="1"/>
    </row>
    <row r="604" spans="10:10" x14ac:dyDescent="0.3">
      <c r="J604" s="1"/>
    </row>
    <row r="605" spans="10:10" x14ac:dyDescent="0.3">
      <c r="J605" s="1"/>
    </row>
    <row r="606" spans="10:10" x14ac:dyDescent="0.3">
      <c r="J606" s="1"/>
    </row>
    <row r="607" spans="10:10" x14ac:dyDescent="0.3">
      <c r="J607" s="1"/>
    </row>
    <row r="608" spans="10:10" x14ac:dyDescent="0.3">
      <c r="J608" s="1"/>
    </row>
    <row r="609" spans="10:41" x14ac:dyDescent="0.3">
      <c r="J609" s="1"/>
    </row>
    <row r="610" spans="10:41" x14ac:dyDescent="0.3">
      <c r="J610" s="1"/>
    </row>
    <row r="611" spans="10:41" x14ac:dyDescent="0.3">
      <c r="J611" s="1"/>
    </row>
    <row r="613" spans="10:41" x14ac:dyDescent="0.3">
      <c r="AN613" s="12"/>
      <c r="AO613" s="13"/>
    </row>
    <row r="616" spans="10:41" x14ac:dyDescent="0.3">
      <c r="AN616" s="12"/>
      <c r="AO616" s="13"/>
    </row>
    <row r="618" spans="10:41" x14ac:dyDescent="0.3">
      <c r="AN618" s="12"/>
      <c r="AO618" s="13"/>
    </row>
    <row r="619" spans="10:41" x14ac:dyDescent="0.3">
      <c r="AN619" s="12"/>
      <c r="AO619" s="13"/>
    </row>
    <row r="621" spans="10:41" x14ac:dyDescent="0.3">
      <c r="AN621" s="12"/>
      <c r="AO621" s="13"/>
    </row>
    <row r="622" spans="10:41" x14ac:dyDescent="0.3">
      <c r="AN622" s="12"/>
      <c r="AO622" s="13"/>
    </row>
    <row r="624" spans="10:41" x14ac:dyDescent="0.3">
      <c r="AN624" s="12"/>
      <c r="AO624" s="13"/>
    </row>
    <row r="636" spans="40:42" x14ac:dyDescent="0.3">
      <c r="AN636" s="12"/>
      <c r="AO636" s="13"/>
    </row>
    <row r="638" spans="40:42" x14ac:dyDescent="0.3">
      <c r="AN638" s="12"/>
      <c r="AO638" s="13"/>
    </row>
    <row r="639" spans="40:42" x14ac:dyDescent="0.3">
      <c r="AN639" s="12"/>
      <c r="AO639" s="13"/>
    </row>
    <row r="640" spans="40:42" x14ac:dyDescent="0.3">
      <c r="AP640" s="15"/>
    </row>
    <row r="643" spans="40:41" x14ac:dyDescent="0.3">
      <c r="AN643" s="12"/>
      <c r="AO643" s="13"/>
    </row>
    <row r="646" spans="40:41" x14ac:dyDescent="0.3">
      <c r="AN646" s="12"/>
      <c r="AO646" s="13"/>
    </row>
    <row r="647" spans="40:41" x14ac:dyDescent="0.3">
      <c r="AN647" s="12"/>
      <c r="AO647" s="13"/>
    </row>
    <row r="648" spans="40:41" x14ac:dyDescent="0.3">
      <c r="AN648" s="12"/>
      <c r="AO648" s="13"/>
    </row>
    <row r="650" spans="40:41" x14ac:dyDescent="0.3">
      <c r="AN650" s="12"/>
      <c r="AO650" s="13"/>
    </row>
    <row r="652" spans="40:41" x14ac:dyDescent="0.3">
      <c r="AN652" s="12"/>
      <c r="AO652" s="13"/>
    </row>
    <row r="653" spans="40:41" x14ac:dyDescent="0.3">
      <c r="AN653" s="12"/>
      <c r="AO653" s="13"/>
    </row>
    <row r="654" spans="40:41" x14ac:dyDescent="0.3">
      <c r="AN654" s="12"/>
      <c r="AO654" s="13"/>
    </row>
    <row r="655" spans="40:41" x14ac:dyDescent="0.3">
      <c r="AN655" s="12"/>
      <c r="AO655" s="13"/>
    </row>
    <row r="656" spans="40:41" x14ac:dyDescent="0.3">
      <c r="AN656" s="12"/>
      <c r="AO656" s="13"/>
    </row>
    <row r="657" spans="40:42" x14ac:dyDescent="0.3">
      <c r="AN657" s="12"/>
      <c r="AO657" s="13"/>
    </row>
    <row r="658" spans="40:42" x14ac:dyDescent="0.3">
      <c r="AN658" s="12"/>
      <c r="AO658" s="13"/>
    </row>
    <row r="659" spans="40:42" x14ac:dyDescent="0.3">
      <c r="AN659" s="12"/>
      <c r="AO659" s="13"/>
    </row>
    <row r="660" spans="40:42" x14ac:dyDescent="0.3">
      <c r="AN660" s="12"/>
      <c r="AO660" s="13"/>
    </row>
    <row r="661" spans="40:42" x14ac:dyDescent="0.3">
      <c r="AN661" s="12"/>
      <c r="AO661" s="13"/>
    </row>
    <row r="662" spans="40:42" x14ac:dyDescent="0.3">
      <c r="AN662" s="12"/>
      <c r="AO662" s="13"/>
    </row>
    <row r="663" spans="40:42" x14ac:dyDescent="0.3">
      <c r="AN663" s="12"/>
      <c r="AO663" s="13"/>
    </row>
    <row r="664" spans="40:42" x14ac:dyDescent="0.3">
      <c r="AP664" s="15"/>
    </row>
    <row r="665" spans="40:42" x14ac:dyDescent="0.3">
      <c r="AP665" s="15"/>
    </row>
    <row r="666" spans="40:42" x14ac:dyDescent="0.3">
      <c r="AN666" s="12"/>
      <c r="AO666" s="13"/>
    </row>
    <row r="667" spans="40:42" x14ac:dyDescent="0.3">
      <c r="AN667" s="12"/>
      <c r="AO667" s="13"/>
    </row>
    <row r="668" spans="40:42" x14ac:dyDescent="0.3">
      <c r="AN668" s="12"/>
      <c r="AO668" s="13"/>
    </row>
    <row r="669" spans="40:42" x14ac:dyDescent="0.3">
      <c r="AN669" s="12"/>
      <c r="AO669" s="13"/>
    </row>
    <row r="670" spans="40:42" x14ac:dyDescent="0.3">
      <c r="AN670" s="12"/>
      <c r="AO670" s="13"/>
    </row>
    <row r="671" spans="40:42" x14ac:dyDescent="0.3">
      <c r="AP671" s="15"/>
    </row>
    <row r="672" spans="40:42" x14ac:dyDescent="0.3">
      <c r="AN672" s="12"/>
      <c r="AO672" s="13"/>
    </row>
    <row r="673" spans="40:41" x14ac:dyDescent="0.3">
      <c r="AN673" s="12"/>
      <c r="AO673" s="13"/>
    </row>
    <row r="674" spans="40:41" x14ac:dyDescent="0.3">
      <c r="AN674" s="12"/>
      <c r="AO674" s="13"/>
    </row>
    <row r="678" spans="40:41" x14ac:dyDescent="0.3">
      <c r="AN678" s="12"/>
      <c r="AO678" s="13"/>
    </row>
    <row r="679" spans="40:41" x14ac:dyDescent="0.3">
      <c r="AN679" s="12"/>
      <c r="AO679" s="13"/>
    </row>
    <row r="680" spans="40:41" x14ac:dyDescent="0.3">
      <c r="AN680" s="12"/>
      <c r="AO680" s="13"/>
    </row>
    <row r="681" spans="40:41" x14ac:dyDescent="0.3">
      <c r="AN681" s="12"/>
      <c r="AO681" s="13"/>
    </row>
    <row r="683" spans="40:41" x14ac:dyDescent="0.3">
      <c r="AN683" s="12"/>
      <c r="AO683" s="13"/>
    </row>
    <row r="685" spans="40:41" x14ac:dyDescent="0.3">
      <c r="AN685" s="12"/>
      <c r="AO685" s="13"/>
    </row>
    <row r="686" spans="40:41" x14ac:dyDescent="0.3">
      <c r="AN686" s="12"/>
      <c r="AO686" s="13"/>
    </row>
    <row r="688" spans="40:41" x14ac:dyDescent="0.3">
      <c r="AN688" s="12"/>
      <c r="AO688" s="13"/>
    </row>
    <row r="689" spans="40:42" x14ac:dyDescent="0.3">
      <c r="AP689" s="15"/>
    </row>
    <row r="690" spans="40:42" x14ac:dyDescent="0.3">
      <c r="AN690" s="12"/>
      <c r="AO690" s="13"/>
    </row>
    <row r="694" spans="40:42" x14ac:dyDescent="0.3">
      <c r="AN694" s="12"/>
      <c r="AO694" s="13"/>
    </row>
    <row r="698" spans="40:42" x14ac:dyDescent="0.3">
      <c r="AP698" s="15"/>
    </row>
    <row r="699" spans="40:42" x14ac:dyDescent="0.3">
      <c r="AN699" s="12"/>
      <c r="AO699" s="13"/>
    </row>
    <row r="701" spans="40:42" x14ac:dyDescent="0.3">
      <c r="AP701" s="15"/>
    </row>
    <row r="702" spans="40:42" x14ac:dyDescent="0.3">
      <c r="AP702" s="15"/>
    </row>
    <row r="703" spans="40:42" x14ac:dyDescent="0.3">
      <c r="AN703" s="12"/>
      <c r="AO703" s="13"/>
    </row>
    <row r="708" spans="40:42" x14ac:dyDescent="0.3">
      <c r="AP708" s="15"/>
    </row>
    <row r="709" spans="40:42" x14ac:dyDescent="0.3">
      <c r="AP709" s="15"/>
    </row>
    <row r="710" spans="40:42" x14ac:dyDescent="0.3">
      <c r="AP710" s="15"/>
    </row>
    <row r="711" spans="40:42" x14ac:dyDescent="0.3">
      <c r="AP711" s="15"/>
    </row>
    <row r="712" spans="40:42" x14ac:dyDescent="0.3">
      <c r="AP712" s="15"/>
    </row>
    <row r="713" spans="40:42" x14ac:dyDescent="0.3">
      <c r="AN713" s="12"/>
      <c r="AO713" s="13"/>
    </row>
    <row r="714" spans="40:42" x14ac:dyDescent="0.3">
      <c r="AP714" s="15"/>
    </row>
    <row r="715" spans="40:42" x14ac:dyDescent="0.3">
      <c r="AP715" s="15"/>
    </row>
    <row r="716" spans="40:42" x14ac:dyDescent="0.3">
      <c r="AN716" s="12"/>
      <c r="AO716" s="13"/>
    </row>
    <row r="718" spans="40:42" x14ac:dyDescent="0.3">
      <c r="AP718" s="15"/>
    </row>
    <row r="719" spans="40:42" x14ac:dyDescent="0.3">
      <c r="AN719" s="12"/>
      <c r="AO719" s="13"/>
    </row>
    <row r="722" spans="17:42" x14ac:dyDescent="0.3">
      <c r="AP722" s="15"/>
    </row>
    <row r="723" spans="17:42" x14ac:dyDescent="0.3">
      <c r="AP723" s="15"/>
    </row>
    <row r="724" spans="17:42" x14ac:dyDescent="0.3">
      <c r="AN724" s="12"/>
      <c r="AO724" s="13"/>
    </row>
    <row r="725" spans="17:42" x14ac:dyDescent="0.3">
      <c r="AN725" s="12"/>
      <c r="AO725" s="13"/>
    </row>
    <row r="726" spans="17:42" x14ac:dyDescent="0.3">
      <c r="AN726" s="12"/>
      <c r="AO726" s="13"/>
    </row>
    <row r="727" spans="17:42" x14ac:dyDescent="0.3">
      <c r="AN727" s="12"/>
      <c r="AO727" s="13"/>
    </row>
    <row r="728" spans="17:42" x14ac:dyDescent="0.3">
      <c r="Q728" s="3"/>
      <c r="AN728" s="12"/>
    </row>
    <row r="729" spans="17:42" x14ac:dyDescent="0.3">
      <c r="Q729" s="3"/>
      <c r="AN729" s="12"/>
    </row>
    <row r="730" spans="17:42" x14ac:dyDescent="0.3">
      <c r="Q730" s="3"/>
      <c r="AN730" s="12"/>
    </row>
    <row r="731" spans="17:42" x14ac:dyDescent="0.3">
      <c r="Q731" s="3"/>
      <c r="AN731" s="12"/>
    </row>
    <row r="732" spans="17:42" x14ac:dyDescent="0.3">
      <c r="AN732" s="12"/>
    </row>
    <row r="733" spans="17:42" x14ac:dyDescent="0.3">
      <c r="AN733" s="12"/>
    </row>
    <row r="734" spans="17:42" x14ac:dyDescent="0.3">
      <c r="AN734" s="12"/>
    </row>
    <row r="735" spans="17:42" x14ac:dyDescent="0.3">
      <c r="AN735" s="12"/>
    </row>
    <row r="736" spans="17:42" x14ac:dyDescent="0.3">
      <c r="AN736" s="12"/>
    </row>
    <row r="737" spans="40:42" x14ac:dyDescent="0.3">
      <c r="AN737" s="12"/>
    </row>
    <row r="738" spans="40:42" x14ac:dyDescent="0.3">
      <c r="AP738" s="15"/>
    </row>
    <row r="739" spans="40:42" x14ac:dyDescent="0.3">
      <c r="AP739" s="15"/>
    </row>
    <row r="740" spans="40:42" x14ac:dyDescent="0.3">
      <c r="AP740" s="15"/>
    </row>
    <row r="742" spans="40:42" x14ac:dyDescent="0.3">
      <c r="AP742" s="15"/>
    </row>
    <row r="744" spans="40:42" x14ac:dyDescent="0.3">
      <c r="AP744" s="15"/>
    </row>
    <row r="745" spans="40:42" x14ac:dyDescent="0.3">
      <c r="AP745" s="15"/>
    </row>
    <row r="746" spans="40:42" x14ac:dyDescent="0.3">
      <c r="AP746" s="15"/>
    </row>
    <row r="747" spans="40:42" x14ac:dyDescent="0.3">
      <c r="AP747" s="15"/>
    </row>
    <row r="748" spans="40:42" x14ac:dyDescent="0.3">
      <c r="AN748" s="12"/>
      <c r="AO748" s="13"/>
    </row>
    <row r="749" spans="40:42" x14ac:dyDescent="0.3">
      <c r="AN749" s="12"/>
      <c r="AO749" s="13"/>
    </row>
    <row r="751" spans="40:42" x14ac:dyDescent="0.3">
      <c r="AN751" s="12"/>
      <c r="AO751" s="13"/>
    </row>
    <row r="752" spans="40:42" x14ac:dyDescent="0.3">
      <c r="AN752" s="12"/>
      <c r="AO752" s="13"/>
    </row>
    <row r="761" spans="40:41" x14ac:dyDescent="0.3">
      <c r="AN761" s="12"/>
      <c r="AO761" s="13"/>
    </row>
    <row r="767" spans="40:41" x14ac:dyDescent="0.3">
      <c r="AN767" s="12"/>
      <c r="AO767" s="13"/>
    </row>
    <row r="768" spans="40:41" x14ac:dyDescent="0.3">
      <c r="AN768" s="12"/>
      <c r="AO768" s="13"/>
    </row>
    <row r="778" spans="40:41" x14ac:dyDescent="0.3">
      <c r="AN778" s="12"/>
      <c r="AO778" s="13"/>
    </row>
    <row r="779" spans="40:41" x14ac:dyDescent="0.3">
      <c r="AN779" s="12"/>
      <c r="AO779" s="13"/>
    </row>
    <row r="781" spans="40:41" x14ac:dyDescent="0.3">
      <c r="AN781" s="12"/>
      <c r="AO781" s="13"/>
    </row>
    <row r="782" spans="40:41" x14ac:dyDescent="0.3">
      <c r="AN782" s="12"/>
      <c r="AO782" s="13"/>
    </row>
    <row r="783" spans="40:41" x14ac:dyDescent="0.3">
      <c r="AN783" s="12"/>
      <c r="AO783" s="13"/>
    </row>
    <row r="788" spans="40:41" x14ac:dyDescent="0.3">
      <c r="AN788" s="12"/>
      <c r="AO788" s="13"/>
    </row>
    <row r="791" spans="40:41" x14ac:dyDescent="0.3">
      <c r="AN791" s="12"/>
      <c r="AO791" s="13"/>
    </row>
    <row r="792" spans="40:41" x14ac:dyDescent="0.3">
      <c r="AN792" s="12"/>
    </row>
    <row r="794" spans="40:41" x14ac:dyDescent="0.3">
      <c r="AN794" s="12"/>
      <c r="AO794" s="13"/>
    </row>
    <row r="795" spans="40:41" x14ac:dyDescent="0.3">
      <c r="AN795" s="12"/>
      <c r="AO795" s="13"/>
    </row>
    <row r="796" spans="40:41" x14ac:dyDescent="0.3">
      <c r="AN796" s="12"/>
      <c r="AO796" s="13"/>
    </row>
    <row r="797" spans="40:41" x14ac:dyDescent="0.3">
      <c r="AN797" s="12"/>
      <c r="AO797" s="13"/>
    </row>
    <row r="798" spans="40:41" x14ac:dyDescent="0.3">
      <c r="AN798" s="12"/>
      <c r="AO798" s="13"/>
    </row>
    <row r="800" spans="40:41" x14ac:dyDescent="0.3">
      <c r="AN800" s="12"/>
      <c r="AO800" s="13"/>
    </row>
    <row r="802" spans="40:41" x14ac:dyDescent="0.3">
      <c r="AO802" s="13"/>
    </row>
    <row r="803" spans="40:41" x14ac:dyDescent="0.3">
      <c r="AN803" s="12"/>
      <c r="AO803" s="13"/>
    </row>
    <row r="804" spans="40:41" x14ac:dyDescent="0.3">
      <c r="AN804" s="12"/>
      <c r="AO804" s="13"/>
    </row>
    <row r="805" spans="40:41" x14ac:dyDescent="0.3">
      <c r="AN805" s="12"/>
      <c r="AO805" s="13"/>
    </row>
    <row r="806" spans="40:41" x14ac:dyDescent="0.3">
      <c r="AN806" s="12"/>
      <c r="AO806" s="13"/>
    </row>
    <row r="807" spans="40:41" x14ac:dyDescent="0.3">
      <c r="AO807" s="13"/>
    </row>
    <row r="808" spans="40:41" x14ac:dyDescent="0.3">
      <c r="AN808" s="12"/>
      <c r="AO808" s="13"/>
    </row>
    <row r="809" spans="40:41" x14ac:dyDescent="0.3">
      <c r="AN809" s="12"/>
      <c r="AO809" s="13"/>
    </row>
    <row r="810" spans="40:41" x14ac:dyDescent="0.3">
      <c r="AN810" s="12"/>
      <c r="AO810" s="13"/>
    </row>
    <row r="811" spans="40:41" x14ac:dyDescent="0.3">
      <c r="AN811" s="12"/>
      <c r="AO811" s="13"/>
    </row>
    <row r="812" spans="40:41" x14ac:dyDescent="0.3">
      <c r="AN812" s="12"/>
      <c r="AO812" s="13"/>
    </row>
    <row r="813" spans="40:41" x14ac:dyDescent="0.3">
      <c r="AN813" s="12"/>
      <c r="AO813" s="13"/>
    </row>
    <row r="814" spans="40:41" x14ac:dyDescent="0.3">
      <c r="AN814" s="12"/>
      <c r="AO814" s="13"/>
    </row>
    <row r="815" spans="40:41" x14ac:dyDescent="0.3">
      <c r="AN815" s="12"/>
      <c r="AO815" s="13"/>
    </row>
    <row r="816" spans="40:41" x14ac:dyDescent="0.3">
      <c r="AN816" s="12"/>
      <c r="AO816" s="13"/>
    </row>
    <row r="817" spans="40:41" x14ac:dyDescent="0.3">
      <c r="AN817" s="12"/>
      <c r="AO817" s="13"/>
    </row>
    <row r="818" spans="40:41" x14ac:dyDescent="0.3">
      <c r="AN818" s="12"/>
      <c r="AO818" s="13"/>
    </row>
    <row r="819" spans="40:41" x14ac:dyDescent="0.3">
      <c r="AN819" s="12"/>
      <c r="AO819" s="13"/>
    </row>
    <row r="820" spans="40:41" x14ac:dyDescent="0.3">
      <c r="AN820" s="12"/>
      <c r="AO820" s="13"/>
    </row>
    <row r="821" spans="40:41" x14ac:dyDescent="0.3">
      <c r="AO821" s="13"/>
    </row>
    <row r="822" spans="40:41" x14ac:dyDescent="0.3">
      <c r="AN822" s="12"/>
      <c r="AO822" s="13"/>
    </row>
    <row r="823" spans="40:41" x14ac:dyDescent="0.3">
      <c r="AN823" s="12"/>
      <c r="AO823" s="13"/>
    </row>
    <row r="824" spans="40:41" x14ac:dyDescent="0.3">
      <c r="AN824" s="12"/>
      <c r="AO824" s="13"/>
    </row>
    <row r="826" spans="40:41" x14ac:dyDescent="0.3">
      <c r="AO826" s="13"/>
    </row>
    <row r="829" spans="40:41" x14ac:dyDescent="0.3">
      <c r="AN829" s="12"/>
      <c r="AO829" s="13"/>
    </row>
    <row r="832" spans="40:41" x14ac:dyDescent="0.3">
      <c r="AN832" s="12"/>
      <c r="AO832" s="13"/>
    </row>
    <row r="833" spans="40:41" x14ac:dyDescent="0.3">
      <c r="AN833" s="12"/>
      <c r="AO833" s="13"/>
    </row>
    <row r="835" spans="40:41" x14ac:dyDescent="0.3">
      <c r="AN835" s="12"/>
      <c r="AO835" s="13"/>
    </row>
    <row r="836" spans="40:41" x14ac:dyDescent="0.3">
      <c r="AO836" s="13"/>
    </row>
    <row r="837" spans="40:41" x14ac:dyDescent="0.3">
      <c r="AN837" s="12"/>
      <c r="AO837" s="13"/>
    </row>
    <row r="839" spans="40:41" x14ac:dyDescent="0.3">
      <c r="AN839" s="12"/>
      <c r="AO839" s="13"/>
    </row>
    <row r="841" spans="40:41" x14ac:dyDescent="0.3">
      <c r="AN841" s="12"/>
      <c r="AO841" s="13"/>
    </row>
    <row r="843" spans="40:41" x14ac:dyDescent="0.3">
      <c r="AN843" s="12"/>
      <c r="AO843" s="13"/>
    </row>
    <row r="844" spans="40:41" x14ac:dyDescent="0.3">
      <c r="AN844" s="12"/>
      <c r="AO844" s="13"/>
    </row>
    <row r="853" spans="40:41" x14ac:dyDescent="0.3">
      <c r="AN853" s="12"/>
      <c r="AO853" s="13"/>
    </row>
    <row r="855" spans="40:41" x14ac:dyDescent="0.3">
      <c r="AN855" s="12"/>
      <c r="AO855" s="13"/>
    </row>
    <row r="862" spans="40:41" x14ac:dyDescent="0.3">
      <c r="AO862" s="13"/>
    </row>
    <row r="863" spans="40:41" x14ac:dyDescent="0.3">
      <c r="AN863" s="12"/>
      <c r="AO863" s="13"/>
    </row>
    <row r="864" spans="40:41" x14ac:dyDescent="0.3">
      <c r="AN864" s="12"/>
      <c r="AO864" s="13"/>
    </row>
    <row r="865" spans="10:41" x14ac:dyDescent="0.3">
      <c r="AN865" s="12"/>
      <c r="AO865" s="13"/>
    </row>
    <row r="867" spans="10:41" x14ac:dyDescent="0.3">
      <c r="J867" s="1"/>
      <c r="AN867" s="12"/>
      <c r="AO867" s="13"/>
    </row>
    <row r="870" spans="10:41" x14ac:dyDescent="0.3">
      <c r="AN870" s="12"/>
      <c r="AO870" s="13"/>
    </row>
    <row r="875" spans="10:41" x14ac:dyDescent="0.3">
      <c r="AN875" s="12"/>
      <c r="AO875" s="13"/>
    </row>
    <row r="876" spans="10:41" x14ac:dyDescent="0.3">
      <c r="AN876" s="12"/>
      <c r="AO876" s="13"/>
    </row>
    <row r="878" spans="10:41" x14ac:dyDescent="0.3">
      <c r="AN878" s="12"/>
      <c r="AO878" s="13"/>
    </row>
    <row r="879" spans="10:41" x14ac:dyDescent="0.3">
      <c r="AN879" s="12"/>
      <c r="AO879" s="13"/>
    </row>
    <row r="881" spans="10:41" x14ac:dyDescent="0.3">
      <c r="AN881" s="12"/>
      <c r="AO881" s="13"/>
    </row>
    <row r="882" spans="10:41" x14ac:dyDescent="0.3">
      <c r="AN882" s="12"/>
      <c r="AO882" s="13"/>
    </row>
    <row r="885" spans="10:41" x14ac:dyDescent="0.3">
      <c r="AN885" s="12"/>
      <c r="AO885" s="13"/>
    </row>
    <row r="886" spans="10:41" x14ac:dyDescent="0.3">
      <c r="AN886" s="12"/>
      <c r="AO886" s="13"/>
    </row>
    <row r="887" spans="10:41" x14ac:dyDescent="0.3">
      <c r="AN887" s="12"/>
      <c r="AO887" s="13"/>
    </row>
    <row r="888" spans="10:41" x14ac:dyDescent="0.3">
      <c r="AN888" s="12"/>
      <c r="AO888" s="13"/>
    </row>
    <row r="889" spans="10:41" x14ac:dyDescent="0.3">
      <c r="AN889" s="12"/>
      <c r="AO889" s="13"/>
    </row>
    <row r="890" spans="10:41" x14ac:dyDescent="0.3">
      <c r="AN890" s="12"/>
      <c r="AO890" s="13"/>
    </row>
    <row r="891" spans="10:41" x14ac:dyDescent="0.3">
      <c r="AN891" s="12"/>
      <c r="AO891" s="13"/>
    </row>
    <row r="892" spans="10:41" x14ac:dyDescent="0.3">
      <c r="J892" s="1"/>
    </row>
    <row r="893" spans="10:41" x14ac:dyDescent="0.3">
      <c r="AN893" s="12"/>
      <c r="AO893" s="13"/>
    </row>
    <row r="894" spans="10:41" x14ac:dyDescent="0.3">
      <c r="AN894" s="12"/>
      <c r="AO894" s="13"/>
    </row>
    <row r="895" spans="10:41" x14ac:dyDescent="0.3">
      <c r="AN895" s="12"/>
    </row>
    <row r="896" spans="10:41" x14ac:dyDescent="0.3">
      <c r="AN896" s="12"/>
    </row>
    <row r="897" spans="40:41" x14ac:dyDescent="0.3">
      <c r="AN897" s="12"/>
    </row>
    <row r="898" spans="40:41" x14ac:dyDescent="0.3">
      <c r="AN898" s="12"/>
    </row>
    <row r="901" spans="40:41" x14ac:dyDescent="0.3">
      <c r="AN901" s="12"/>
      <c r="AO901" s="13"/>
    </row>
    <row r="902" spans="40:41" x14ac:dyDescent="0.3">
      <c r="AN902" s="12"/>
      <c r="AO902" s="13"/>
    </row>
    <row r="912" spans="40:41" x14ac:dyDescent="0.3">
      <c r="AN912" s="12"/>
      <c r="AO912" s="13"/>
    </row>
    <row r="913" spans="10:41" x14ac:dyDescent="0.3">
      <c r="AN913" s="12"/>
      <c r="AO913" s="13"/>
    </row>
    <row r="914" spans="10:41" x14ac:dyDescent="0.3">
      <c r="AN914" s="12"/>
      <c r="AO914" s="13"/>
    </row>
    <row r="915" spans="10:41" x14ac:dyDescent="0.3">
      <c r="AN915" s="12"/>
      <c r="AO915" s="13"/>
    </row>
    <row r="916" spans="10:41" x14ac:dyDescent="0.3">
      <c r="AN916" s="12"/>
      <c r="AO916" s="13"/>
    </row>
    <row r="917" spans="10:41" x14ac:dyDescent="0.3">
      <c r="J917" s="1"/>
    </row>
    <row r="918" spans="10:41" x14ac:dyDescent="0.3">
      <c r="AN918" s="12"/>
      <c r="AO918" s="13"/>
    </row>
    <row r="919" spans="10:41" x14ac:dyDescent="0.3">
      <c r="J919" s="1"/>
    </row>
    <row r="943" spans="40:41" x14ac:dyDescent="0.3">
      <c r="AN943" s="12"/>
      <c r="AO943" s="13"/>
    </row>
    <row r="944" spans="40:41" x14ac:dyDescent="0.3">
      <c r="AN944" s="12"/>
      <c r="AO944" s="13"/>
    </row>
    <row r="945" spans="40:41" x14ac:dyDescent="0.3">
      <c r="AN945" s="12"/>
    </row>
    <row r="946" spans="40:41" x14ac:dyDescent="0.3">
      <c r="AN946" s="12"/>
    </row>
    <row r="947" spans="40:41" x14ac:dyDescent="0.3">
      <c r="AN947" s="12"/>
    </row>
    <row r="948" spans="40:41" x14ac:dyDescent="0.3">
      <c r="AN948" s="12"/>
    </row>
    <row r="949" spans="40:41" x14ac:dyDescent="0.3">
      <c r="AN949" s="12"/>
    </row>
    <row r="950" spans="40:41" x14ac:dyDescent="0.3">
      <c r="AN950" s="12"/>
    </row>
    <row r="951" spans="40:41" x14ac:dyDescent="0.3">
      <c r="AN951" s="12"/>
      <c r="AO951" s="13"/>
    </row>
    <row r="952" spans="40:41" x14ac:dyDescent="0.3">
      <c r="AN952" s="12"/>
      <c r="AO952" s="13"/>
    </row>
    <row r="953" spans="40:41" x14ac:dyDescent="0.3">
      <c r="AN953" s="12"/>
      <c r="AO953" s="13"/>
    </row>
    <row r="963" spans="40:41" x14ac:dyDescent="0.3">
      <c r="AN963" s="12"/>
      <c r="AO963" s="13"/>
    </row>
    <row r="964" spans="40:41" x14ac:dyDescent="0.3">
      <c r="AN964" s="12"/>
      <c r="AO964" s="13"/>
    </row>
    <row r="965" spans="40:41" x14ac:dyDescent="0.3">
      <c r="AN965" s="12"/>
      <c r="AO965" s="13"/>
    </row>
    <row r="966" spans="40:41" x14ac:dyDescent="0.3">
      <c r="AN966" s="12"/>
      <c r="AO966" s="13"/>
    </row>
    <row r="967" spans="40:41" x14ac:dyDescent="0.3">
      <c r="AN967" s="12"/>
      <c r="AO967" s="13"/>
    </row>
    <row r="968" spans="40:41" x14ac:dyDescent="0.3">
      <c r="AN968" s="12"/>
      <c r="AO968" s="13"/>
    </row>
    <row r="969" spans="40:41" x14ac:dyDescent="0.3">
      <c r="AN969" s="12"/>
      <c r="AO969" s="13"/>
    </row>
    <row r="970" spans="40:41" x14ac:dyDescent="0.3">
      <c r="AN970" s="12"/>
      <c r="AO970" s="13"/>
    </row>
    <row r="971" spans="40:41" x14ac:dyDescent="0.3">
      <c r="AN971" s="12"/>
      <c r="AO971" s="13"/>
    </row>
    <row r="972" spans="40:41" x14ac:dyDescent="0.3">
      <c r="AN972" s="12"/>
      <c r="AO972" s="13"/>
    </row>
    <row r="973" spans="40:41" x14ac:dyDescent="0.3">
      <c r="AN973" s="12"/>
      <c r="AO973" s="13"/>
    </row>
    <row r="978" spans="17:41" x14ac:dyDescent="0.3">
      <c r="Q978" s="3"/>
      <c r="AN978" s="12"/>
      <c r="AO978" s="14"/>
    </row>
    <row r="979" spans="17:41" x14ac:dyDescent="0.3">
      <c r="Q979" s="3"/>
      <c r="AN979" s="12"/>
      <c r="AO979" s="14"/>
    </row>
    <row r="980" spans="17:41" x14ac:dyDescent="0.3">
      <c r="AN980" s="12"/>
      <c r="AO980" s="13"/>
    </row>
    <row r="981" spans="17:41" x14ac:dyDescent="0.3">
      <c r="AN981" s="12"/>
      <c r="AO981" s="13"/>
    </row>
    <row r="982" spans="17:41" x14ac:dyDescent="0.3">
      <c r="AN982" s="12"/>
      <c r="AO982" s="13"/>
    </row>
    <row r="983" spans="17:41" x14ac:dyDescent="0.3">
      <c r="AN983" s="12"/>
      <c r="AO983" s="13"/>
    </row>
    <row r="984" spans="17:41" x14ac:dyDescent="0.3">
      <c r="AN984" s="12"/>
      <c r="AO984" s="13"/>
    </row>
    <row r="985" spans="17:41" x14ac:dyDescent="0.3">
      <c r="AN985" s="12"/>
      <c r="AO985" s="13"/>
    </row>
    <row r="986" spans="17:41" x14ac:dyDescent="0.3">
      <c r="AN986" s="12"/>
      <c r="AO986" s="13"/>
    </row>
    <row r="987" spans="17:41" x14ac:dyDescent="0.3">
      <c r="AN987" s="12"/>
      <c r="AO987" s="13"/>
    </row>
    <row r="988" spans="17:41" x14ac:dyDescent="0.3">
      <c r="AN988" s="12"/>
      <c r="AO988" s="13"/>
    </row>
    <row r="990" spans="17:41" x14ac:dyDescent="0.3">
      <c r="AN990" s="12"/>
      <c r="AO990" s="13"/>
    </row>
    <row r="1001" spans="17:41" x14ac:dyDescent="0.3">
      <c r="Q1001" s="3"/>
      <c r="AN1001" s="12"/>
    </row>
    <row r="1002" spans="17:41" x14ac:dyDescent="0.3">
      <c r="Q1002" s="3"/>
      <c r="AN1002" s="12"/>
      <c r="AO1002" s="14"/>
    </row>
    <row r="1003" spans="17:41" x14ac:dyDescent="0.3">
      <c r="Q1003" s="3"/>
      <c r="AN1003" s="12"/>
      <c r="AO1003" s="14"/>
    </row>
    <row r="1004" spans="17:41" x14ac:dyDescent="0.3">
      <c r="Q1004" s="3"/>
      <c r="AN1004" s="12"/>
      <c r="AO1004" s="14"/>
    </row>
    <row r="1005" spans="17:41" x14ac:dyDescent="0.3">
      <c r="Q1005" s="3"/>
      <c r="AN1005" s="12"/>
      <c r="AO1005" s="14"/>
    </row>
    <row r="1006" spans="17:41" x14ac:dyDescent="0.3">
      <c r="Q1006" s="3"/>
      <c r="AN1006" s="12"/>
      <c r="AO1006" s="14"/>
    </row>
    <row r="1007" spans="17:41" x14ac:dyDescent="0.3">
      <c r="Q1007" s="3"/>
      <c r="AN1007" s="12"/>
      <c r="AO1007" s="14"/>
    </row>
    <row r="1008" spans="17:41" x14ac:dyDescent="0.3">
      <c r="Q1008" s="3"/>
      <c r="AN1008" s="12"/>
      <c r="AO1008" s="14"/>
    </row>
    <row r="1009" spans="10:41" x14ac:dyDescent="0.3">
      <c r="Q1009" s="3"/>
      <c r="AN1009" s="12"/>
      <c r="AO1009" s="14"/>
    </row>
    <row r="1010" spans="10:41" x14ac:dyDescent="0.3">
      <c r="Q1010" s="3"/>
      <c r="AN1010" s="12"/>
      <c r="AO1010" s="14"/>
    </row>
    <row r="1011" spans="10:41" x14ac:dyDescent="0.3">
      <c r="Q1011" s="3"/>
      <c r="AN1011" s="12"/>
      <c r="AO1011" s="14"/>
    </row>
    <row r="1012" spans="10:41" x14ac:dyDescent="0.3">
      <c r="Q1012" s="3"/>
      <c r="AN1012" s="12"/>
      <c r="AO1012" s="14"/>
    </row>
    <row r="1013" spans="10:41" x14ac:dyDescent="0.3">
      <c r="Q1013" s="3"/>
      <c r="AN1013" s="12"/>
      <c r="AO1013" s="14"/>
    </row>
    <row r="1014" spans="10:41" x14ac:dyDescent="0.3">
      <c r="J1014" s="1"/>
    </row>
    <row r="1015" spans="10:41" x14ac:dyDescent="0.3">
      <c r="AN1015" s="12"/>
      <c r="AO1015" s="13"/>
    </row>
    <row r="1016" spans="10:41" x14ac:dyDescent="0.3">
      <c r="AN1016" s="12"/>
      <c r="AO1016" s="13"/>
    </row>
    <row r="1019" spans="10:41" x14ac:dyDescent="0.3">
      <c r="AN1019" s="12"/>
      <c r="AO1019" s="13"/>
    </row>
    <row r="1020" spans="10:41" x14ac:dyDescent="0.3">
      <c r="AN1020" s="12"/>
      <c r="AO1020" s="13"/>
    </row>
    <row r="1021" spans="10:41" x14ac:dyDescent="0.3">
      <c r="AN1021" s="12"/>
      <c r="AO1021" s="13"/>
    </row>
    <row r="1022" spans="10:41" x14ac:dyDescent="0.3">
      <c r="AN1022" s="12"/>
      <c r="AO1022" s="13"/>
    </row>
    <row r="1023" spans="10:41" x14ac:dyDescent="0.3">
      <c r="AN1023" s="12"/>
      <c r="AO1023" s="13"/>
    </row>
    <row r="1024" spans="10:41" x14ac:dyDescent="0.3">
      <c r="AN1024" s="12"/>
      <c r="AO1024" s="13"/>
    </row>
    <row r="1025" spans="40:41" x14ac:dyDescent="0.3">
      <c r="AN1025" s="12"/>
      <c r="AO1025" s="13"/>
    </row>
    <row r="1026" spans="40:41" x14ac:dyDescent="0.3">
      <c r="AN1026" s="12"/>
      <c r="AO1026" s="13"/>
    </row>
    <row r="1027" spans="40:41" x14ac:dyDescent="0.3">
      <c r="AN1027" s="12"/>
      <c r="AO1027" s="13"/>
    </row>
    <row r="1028" spans="40:41" x14ac:dyDescent="0.3">
      <c r="AN1028" s="12"/>
      <c r="AO1028" s="13"/>
    </row>
    <row r="1029" spans="40:41" x14ac:dyDescent="0.3">
      <c r="AN1029" s="12"/>
      <c r="AO1029" s="13"/>
    </row>
    <row r="1030" spans="40:41" x14ac:dyDescent="0.3">
      <c r="AN1030" s="12"/>
      <c r="AO1030" s="13"/>
    </row>
    <row r="1031" spans="40:41" x14ac:dyDescent="0.3">
      <c r="AN1031" s="12"/>
      <c r="AO1031" s="13"/>
    </row>
    <row r="1032" spans="40:41" x14ac:dyDescent="0.3">
      <c r="AN1032" s="12"/>
      <c r="AO1032" s="13"/>
    </row>
    <row r="1033" spans="40:41" x14ac:dyDescent="0.3">
      <c r="AN1033" s="12"/>
      <c r="AO1033" s="13"/>
    </row>
    <row r="1034" spans="40:41" x14ac:dyDescent="0.3">
      <c r="AN1034" s="12"/>
      <c r="AO1034" s="13"/>
    </row>
    <row r="1035" spans="40:41" x14ac:dyDescent="0.3">
      <c r="AN1035" s="12"/>
      <c r="AO1035" s="13"/>
    </row>
    <row r="1036" spans="40:41" x14ac:dyDescent="0.3">
      <c r="AN1036" s="12"/>
      <c r="AO1036" s="13"/>
    </row>
    <row r="1037" spans="40:41" x14ac:dyDescent="0.3">
      <c r="AN1037" s="12"/>
      <c r="AO1037" s="13"/>
    </row>
    <row r="1038" spans="40:41" x14ac:dyDescent="0.3">
      <c r="AN1038" s="12"/>
      <c r="AO1038" s="13"/>
    </row>
    <row r="1039" spans="40:41" x14ac:dyDescent="0.3">
      <c r="AN1039" s="12"/>
      <c r="AO1039" s="13"/>
    </row>
    <row r="1040" spans="40:41" x14ac:dyDescent="0.3">
      <c r="AN1040" s="12"/>
      <c r="AO1040" s="13"/>
    </row>
    <row r="1041" spans="10:41" x14ac:dyDescent="0.3">
      <c r="AN1041" s="12"/>
      <c r="AO1041" s="13"/>
    </row>
    <row r="1042" spans="10:41" x14ac:dyDescent="0.3">
      <c r="AN1042" s="12"/>
      <c r="AO1042" s="13"/>
    </row>
    <row r="1043" spans="10:41" x14ac:dyDescent="0.3">
      <c r="AN1043" s="12"/>
      <c r="AO1043" s="13"/>
    </row>
    <row r="1044" spans="10:41" x14ac:dyDescent="0.3">
      <c r="AN1044" s="12"/>
      <c r="AO1044" s="13"/>
    </row>
    <row r="1045" spans="10:41" x14ac:dyDescent="0.3">
      <c r="AN1045" s="12"/>
      <c r="AO1045" s="13"/>
    </row>
    <row r="1046" spans="10:41" x14ac:dyDescent="0.3">
      <c r="AN1046" s="12"/>
      <c r="AO1046" s="13"/>
    </row>
    <row r="1047" spans="10:41" x14ac:dyDescent="0.3">
      <c r="AN1047" s="12"/>
      <c r="AO1047" s="13"/>
    </row>
    <row r="1048" spans="10:41" x14ac:dyDescent="0.3">
      <c r="AN1048" s="12"/>
      <c r="AO1048" s="13"/>
    </row>
    <row r="1049" spans="10:41" x14ac:dyDescent="0.3">
      <c r="AN1049" s="12"/>
      <c r="AO1049" s="13"/>
    </row>
    <row r="1050" spans="10:41" x14ac:dyDescent="0.3">
      <c r="AN1050" s="12"/>
      <c r="AO1050" s="13"/>
    </row>
    <row r="1051" spans="10:41" x14ac:dyDescent="0.3">
      <c r="AN1051" s="12"/>
      <c r="AO1051" s="13"/>
    </row>
    <row r="1052" spans="10:41" x14ac:dyDescent="0.3">
      <c r="AN1052" s="12"/>
      <c r="AO1052" s="13"/>
    </row>
    <row r="1053" spans="10:41" x14ac:dyDescent="0.3">
      <c r="AN1053" s="12"/>
      <c r="AO1053" s="13"/>
    </row>
    <row r="1054" spans="10:41" x14ac:dyDescent="0.3">
      <c r="J1054" s="1"/>
    </row>
    <row r="1055" spans="10:41" x14ac:dyDescent="0.3">
      <c r="J1055" s="1"/>
    </row>
    <row r="1056" spans="10:41" x14ac:dyDescent="0.3">
      <c r="J1056" s="1"/>
    </row>
    <row r="1057" spans="10:41" x14ac:dyDescent="0.3">
      <c r="J1057" s="1"/>
    </row>
    <row r="1058" spans="10:41" x14ac:dyDescent="0.3">
      <c r="J1058" s="1"/>
    </row>
    <row r="1059" spans="10:41" x14ac:dyDescent="0.3">
      <c r="J1059" s="1"/>
    </row>
    <row r="1060" spans="10:41" x14ac:dyDescent="0.3">
      <c r="J1060" s="1"/>
    </row>
    <row r="1061" spans="10:41" x14ac:dyDescent="0.3">
      <c r="J1061" s="1"/>
    </row>
    <row r="1062" spans="10:41" x14ac:dyDescent="0.3">
      <c r="J1062" s="1"/>
    </row>
    <row r="1063" spans="10:41" x14ac:dyDescent="0.3">
      <c r="J1063" s="1"/>
    </row>
    <row r="1064" spans="10:41" x14ac:dyDescent="0.3">
      <c r="AN1064" s="12"/>
      <c r="AO1064" s="13"/>
    </row>
    <row r="1065" spans="10:41" x14ac:dyDescent="0.3">
      <c r="AN1065" s="12"/>
      <c r="AO1065" s="13"/>
    </row>
    <row r="1066" spans="10:41" x14ac:dyDescent="0.3">
      <c r="AN1066" s="12"/>
      <c r="AO1066" s="13"/>
    </row>
    <row r="1067" spans="10:41" x14ac:dyDescent="0.3">
      <c r="AN1067" s="12"/>
      <c r="AO1067" s="13"/>
    </row>
    <row r="1068" spans="10:41" x14ac:dyDescent="0.3">
      <c r="AN1068" s="12"/>
      <c r="AO1068" s="13"/>
    </row>
    <row r="1069" spans="10:41" x14ac:dyDescent="0.3">
      <c r="AN1069" s="12"/>
      <c r="AO1069" s="13"/>
    </row>
    <row r="1070" spans="10:41" x14ac:dyDescent="0.3">
      <c r="AN1070" s="12"/>
      <c r="AO1070" s="13"/>
    </row>
    <row r="1071" spans="10:41" x14ac:dyDescent="0.3">
      <c r="AN1071" s="12"/>
      <c r="AO1071" s="13"/>
    </row>
    <row r="1072" spans="10:41" x14ac:dyDescent="0.3">
      <c r="AN1072" s="12"/>
      <c r="AO1072" s="13"/>
    </row>
    <row r="1073" spans="40:41" x14ac:dyDescent="0.3">
      <c r="AN1073" s="12"/>
      <c r="AO1073" s="13"/>
    </row>
    <row r="1074" spans="40:41" x14ac:dyDescent="0.3">
      <c r="AN1074" s="12"/>
      <c r="AO1074" s="13"/>
    </row>
    <row r="1075" spans="40:41" x14ac:dyDescent="0.3">
      <c r="AN1075" s="12"/>
      <c r="AO1075" s="13"/>
    </row>
    <row r="1076" spans="40:41" x14ac:dyDescent="0.3">
      <c r="AN1076" s="12"/>
      <c r="AO1076" s="13"/>
    </row>
    <row r="1077" spans="40:41" x14ac:dyDescent="0.3">
      <c r="AN1077" s="12"/>
      <c r="AO1077" s="13"/>
    </row>
    <row r="1078" spans="40:41" x14ac:dyDescent="0.3">
      <c r="AN1078" s="12"/>
      <c r="AO1078" s="13"/>
    </row>
    <row r="1079" spans="40:41" x14ac:dyDescent="0.3">
      <c r="AN1079" s="12"/>
      <c r="AO1079" s="13"/>
    </row>
    <row r="1080" spans="40:41" x14ac:dyDescent="0.3">
      <c r="AN1080" s="12"/>
      <c r="AO1080" s="13"/>
    </row>
    <row r="1081" spans="40:41" x14ac:dyDescent="0.3">
      <c r="AN1081" s="12"/>
      <c r="AO1081" s="13"/>
    </row>
    <row r="1082" spans="40:41" x14ac:dyDescent="0.3">
      <c r="AN1082" s="12"/>
      <c r="AO1082" s="13"/>
    </row>
    <row r="1083" spans="40:41" x14ac:dyDescent="0.3">
      <c r="AN1083" s="12"/>
      <c r="AO1083" s="13"/>
    </row>
    <row r="1084" spans="40:41" x14ac:dyDescent="0.3">
      <c r="AN1084" s="12"/>
      <c r="AO1084" s="13"/>
    </row>
    <row r="1085" spans="40:41" x14ac:dyDescent="0.3">
      <c r="AN1085" s="12"/>
      <c r="AO1085" s="13"/>
    </row>
    <row r="1086" spans="40:41" x14ac:dyDescent="0.3">
      <c r="AN1086" s="12"/>
      <c r="AO1086" s="13"/>
    </row>
    <row r="1087" spans="40:41" x14ac:dyDescent="0.3">
      <c r="AN1087" s="12"/>
      <c r="AO1087" s="13"/>
    </row>
    <row r="1088" spans="40:41" x14ac:dyDescent="0.3">
      <c r="AN1088" s="12"/>
      <c r="AO1088" s="13"/>
    </row>
    <row r="1089" spans="40:41" x14ac:dyDescent="0.3">
      <c r="AN1089" s="12"/>
      <c r="AO1089" s="13"/>
    </row>
    <row r="1090" spans="40:41" x14ac:dyDescent="0.3">
      <c r="AN1090" s="12"/>
      <c r="AO1090" s="13"/>
    </row>
    <row r="1091" spans="40:41" x14ac:dyDescent="0.3">
      <c r="AN1091" s="12"/>
      <c r="AO1091" s="13"/>
    </row>
    <row r="1092" spans="40:41" x14ac:dyDescent="0.3">
      <c r="AN1092" s="12"/>
      <c r="AO1092" s="13"/>
    </row>
    <row r="1093" spans="40:41" x14ac:dyDescent="0.3">
      <c r="AN1093" s="12"/>
      <c r="AO1093" s="13"/>
    </row>
    <row r="1094" spans="40:41" x14ac:dyDescent="0.3">
      <c r="AN1094" s="12"/>
      <c r="AO1094" s="13"/>
    </row>
    <row r="1095" spans="40:41" x14ac:dyDescent="0.3">
      <c r="AN1095" s="12"/>
      <c r="AO1095" s="13"/>
    </row>
    <row r="1096" spans="40:41" x14ac:dyDescent="0.3">
      <c r="AN1096" s="12"/>
      <c r="AO1096" s="13"/>
    </row>
    <row r="1097" spans="40:41" x14ac:dyDescent="0.3">
      <c r="AN1097" s="12"/>
      <c r="AO1097" s="13"/>
    </row>
    <row r="1098" spans="40:41" x14ac:dyDescent="0.3">
      <c r="AN1098" s="12"/>
      <c r="AO1098" s="13"/>
    </row>
    <row r="1099" spans="40:41" x14ac:dyDescent="0.3">
      <c r="AN1099" s="12"/>
      <c r="AO1099" s="13"/>
    </row>
    <row r="1100" spans="40:41" x14ac:dyDescent="0.3">
      <c r="AN1100" s="12"/>
      <c r="AO1100" s="13"/>
    </row>
    <row r="1101" spans="40:41" x14ac:dyDescent="0.3">
      <c r="AN1101" s="12"/>
      <c r="AO1101" s="13"/>
    </row>
    <row r="1102" spans="40:41" x14ac:dyDescent="0.3">
      <c r="AN1102" s="12"/>
      <c r="AO1102" s="13"/>
    </row>
    <row r="1103" spans="40:41" x14ac:dyDescent="0.3">
      <c r="AN1103" s="12"/>
      <c r="AO1103" s="13"/>
    </row>
    <row r="1104" spans="40:41" x14ac:dyDescent="0.3">
      <c r="AN1104" s="12"/>
      <c r="AO1104" s="13"/>
    </row>
    <row r="1105" spans="40:41" x14ac:dyDescent="0.3">
      <c r="AN1105" s="12"/>
      <c r="AO1105" s="13"/>
    </row>
    <row r="1106" spans="40:41" x14ac:dyDescent="0.3">
      <c r="AN1106" s="12"/>
      <c r="AO1106" s="13"/>
    </row>
    <row r="1107" spans="40:41" x14ac:dyDescent="0.3">
      <c r="AN1107" s="12"/>
      <c r="AO1107" s="13"/>
    </row>
    <row r="1108" spans="40:41" x14ac:dyDescent="0.3">
      <c r="AN1108" s="12"/>
      <c r="AO1108" s="13"/>
    </row>
    <row r="1109" spans="40:41" x14ac:dyDescent="0.3">
      <c r="AN1109" s="12"/>
    </row>
    <row r="1110" spans="40:41" x14ac:dyDescent="0.3">
      <c r="AN1110" s="12"/>
    </row>
    <row r="1111" spans="40:41" x14ac:dyDescent="0.3">
      <c r="AN1111" s="12"/>
    </row>
    <row r="1112" spans="40:41" x14ac:dyDescent="0.3">
      <c r="AN1112" s="12"/>
    </row>
    <row r="1113" spans="40:41" x14ac:dyDescent="0.3">
      <c r="AN1113" s="12"/>
    </row>
    <row r="1115" spans="40:41" x14ac:dyDescent="0.3">
      <c r="AN1115" s="12"/>
    </row>
    <row r="1118" spans="40:41" x14ac:dyDescent="0.3">
      <c r="AN1118" s="12"/>
    </row>
    <row r="1125" spans="17:17" x14ac:dyDescent="0.3">
      <c r="Q1125" s="3"/>
    </row>
    <row r="1126" spans="17:17" x14ac:dyDescent="0.3">
      <c r="Q1126" s="3"/>
    </row>
  </sheetData>
  <sortState xmlns:xlrd2="http://schemas.microsoft.com/office/spreadsheetml/2017/richdata2" ref="A30:AR39">
    <sortCondition ref="U30:U39"/>
  </sortState>
  <phoneticPr fontId="3" type="noConversion"/>
  <dataValidations count="5">
    <dataValidation type="decimal" operator="greaterThanOrEqual" allowBlank="1" showInputMessage="1" showErrorMessage="1" sqref="AA1:AC1 AA4:AC5 AE1:AG1048576 AA8:AC1048576" xr:uid="{AA26161B-AAC4-41C3-AE97-EEDDDE33917D}">
      <formula1>0</formula1>
    </dataValidation>
    <dataValidation operator="greaterThanOrEqual" allowBlank="1" showInputMessage="1" showErrorMessage="1" sqref="AD1 AD4:AD5 AD8:AD1048576 AH1:AI1048576" xr:uid="{4FB344FE-67A4-4410-B7E3-1F8464065B5B}"/>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hyperlinks>
    <hyperlink ref="AN14" r:id="rId1" xr:uid="{57CC7C45-7636-47D4-9DEE-2F8D8DBA6551}"/>
    <hyperlink ref="AN15:AN19" r:id="rId2" display="https://datadryad.org/stash/dataset/doi:10.5061%2Fdryad.gd8jb" xr:uid="{17E4834E-08D9-4902-80EE-DDAFD92D4192}"/>
  </hyperlinks>
  <pageMargins left="0.7" right="0.7" top="0.75" bottom="0.75" header="0.3" footer="0.3"/>
  <pageSetup paperSize="9" orientation="portrait" horizontalDpi="4294967293" r:id="rId3"/>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36BB774B-A56D-406A-87B0-73A278E7B9C6}">
          <x14:formula1>
            <xm:f>Sheet1!$N$2:$N$3</xm:f>
          </x14:formula1>
          <xm:sqref>N1:N1048576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27" zoomScale="85" zoomScaleNormal="85" workbookViewId="0">
      <selection activeCell="B34" sqref="B34"/>
    </sheetView>
  </sheetViews>
  <sheetFormatPr defaultRowHeight="14.4" x14ac:dyDescent="0.3"/>
  <cols>
    <col min="1" max="1" width="36.44140625" customWidth="1"/>
    <col min="2" max="2" width="96.77734375" customWidth="1"/>
    <col min="3" max="3" width="90.77734375" bestFit="1" customWidth="1"/>
  </cols>
  <sheetData>
    <row r="1" spans="1:3" ht="16.2" thickBot="1" x14ac:dyDescent="0.35">
      <c r="A1" s="6" t="s">
        <v>40</v>
      </c>
      <c r="B1" s="6" t="s">
        <v>41</v>
      </c>
      <c r="C1" s="6" t="s">
        <v>46</v>
      </c>
    </row>
    <row r="2" spans="1:3" ht="16.2" thickBot="1" x14ac:dyDescent="0.35">
      <c r="A2" s="5" t="s">
        <v>0</v>
      </c>
      <c r="B2" s="5" t="s">
        <v>28</v>
      </c>
      <c r="C2" s="5" t="s">
        <v>39</v>
      </c>
    </row>
    <row r="3" spans="1:3" ht="16.2" thickBot="1" x14ac:dyDescent="0.35">
      <c r="A3" s="5" t="s">
        <v>98</v>
      </c>
      <c r="B3" s="5" t="s">
        <v>99</v>
      </c>
      <c r="C3" s="5" t="s">
        <v>39</v>
      </c>
    </row>
    <row r="4" spans="1:3" ht="16.2" thickBot="1" x14ac:dyDescent="0.35">
      <c r="A4" s="5" t="s">
        <v>5</v>
      </c>
      <c r="B4" s="5" t="s">
        <v>29</v>
      </c>
      <c r="C4" s="5" t="s">
        <v>42</v>
      </c>
    </row>
    <row r="5" spans="1:3" ht="16.2" thickBot="1" x14ac:dyDescent="0.35">
      <c r="A5" s="5" t="s">
        <v>6</v>
      </c>
      <c r="B5" s="5" t="s">
        <v>30</v>
      </c>
      <c r="C5" s="5" t="s">
        <v>39</v>
      </c>
    </row>
    <row r="6" spans="1:3" ht="16.2" thickBot="1" x14ac:dyDescent="0.35">
      <c r="A6" s="5" t="s">
        <v>7</v>
      </c>
      <c r="B6" s="5" t="s">
        <v>31</v>
      </c>
      <c r="C6" s="5" t="s">
        <v>39</v>
      </c>
    </row>
    <row r="7" spans="1:3" ht="16.2" thickBot="1" x14ac:dyDescent="0.35">
      <c r="A7" s="5" t="s">
        <v>8</v>
      </c>
      <c r="B7" s="5" t="s">
        <v>32</v>
      </c>
      <c r="C7" s="5" t="s">
        <v>39</v>
      </c>
    </row>
    <row r="8" spans="1:3" ht="16.2" thickBot="1" x14ac:dyDescent="0.35">
      <c r="A8" s="5" t="s">
        <v>4</v>
      </c>
      <c r="B8" s="5" t="s">
        <v>43</v>
      </c>
      <c r="C8" s="5" t="s">
        <v>47</v>
      </c>
    </row>
    <row r="9" spans="1:3" ht="16.2" thickBot="1" x14ac:dyDescent="0.35">
      <c r="A9" s="5" t="s">
        <v>9</v>
      </c>
      <c r="B9" s="5" t="s">
        <v>33</v>
      </c>
      <c r="C9" s="5" t="s">
        <v>39</v>
      </c>
    </row>
    <row r="10" spans="1:3" ht="16.2" thickBot="1" x14ac:dyDescent="0.35">
      <c r="A10" s="5" t="s">
        <v>10</v>
      </c>
      <c r="B10" s="5" t="s">
        <v>34</v>
      </c>
      <c r="C10" s="5" t="s">
        <v>39</v>
      </c>
    </row>
    <row r="11" spans="1:3" ht="16.2" thickBot="1" x14ac:dyDescent="0.35">
      <c r="A11" s="5" t="s">
        <v>11</v>
      </c>
      <c r="B11" s="5" t="s">
        <v>35</v>
      </c>
      <c r="C11" s="5" t="s">
        <v>39</v>
      </c>
    </row>
    <row r="12" spans="1:3" ht="16.2" thickBot="1" x14ac:dyDescent="0.35">
      <c r="A12" s="5" t="s">
        <v>12</v>
      </c>
      <c r="B12" s="5" t="s">
        <v>36</v>
      </c>
      <c r="C12" s="5" t="s">
        <v>39</v>
      </c>
    </row>
    <row r="13" spans="1:3" ht="16.2" thickBot="1" x14ac:dyDescent="0.35">
      <c r="A13" s="5" t="s">
        <v>13</v>
      </c>
      <c r="B13" s="5" t="s">
        <v>37</v>
      </c>
      <c r="C13" s="5" t="s">
        <v>39</v>
      </c>
    </row>
    <row r="14" spans="1:3" ht="16.2" thickBot="1" x14ac:dyDescent="0.35">
      <c r="A14" s="5" t="s">
        <v>14</v>
      </c>
      <c r="B14" s="5" t="s">
        <v>45</v>
      </c>
      <c r="C14" s="5" t="s">
        <v>48</v>
      </c>
    </row>
    <row r="15" spans="1:3" ht="16.2" thickBot="1" x14ac:dyDescent="0.35">
      <c r="A15" s="5" t="s">
        <v>20</v>
      </c>
      <c r="B15" s="5" t="s">
        <v>44</v>
      </c>
      <c r="C15" s="5" t="s">
        <v>49</v>
      </c>
    </row>
    <row r="16" spans="1:3" ht="46.8" thickBot="1" x14ac:dyDescent="0.35">
      <c r="A16" s="5" t="s">
        <v>85</v>
      </c>
      <c r="B16" s="7" t="s">
        <v>104</v>
      </c>
      <c r="C16" s="5" t="s">
        <v>105</v>
      </c>
    </row>
    <row r="17" spans="1:3" ht="16.2" thickBot="1" x14ac:dyDescent="0.35">
      <c r="A17" s="5" t="s">
        <v>62</v>
      </c>
      <c r="B17" s="5" t="s">
        <v>63</v>
      </c>
      <c r="C17" s="5" t="s">
        <v>42</v>
      </c>
    </row>
    <row r="18" spans="1:3" ht="31.2" thickBot="1" x14ac:dyDescent="0.35">
      <c r="A18" s="5" t="s">
        <v>18</v>
      </c>
      <c r="B18" s="7" t="s">
        <v>38</v>
      </c>
      <c r="C18" s="5" t="s">
        <v>42</v>
      </c>
    </row>
    <row r="19" spans="1:3" ht="46.2" thickBot="1" x14ac:dyDescent="0.35">
      <c r="A19" s="5" t="s">
        <v>19</v>
      </c>
      <c r="B19" s="7" t="s">
        <v>158</v>
      </c>
      <c r="C19" s="5" t="s">
        <v>42</v>
      </c>
    </row>
    <row r="20" spans="1:3" ht="61.2" thickBot="1" x14ac:dyDescent="0.35">
      <c r="A20" s="5" t="s">
        <v>21</v>
      </c>
      <c r="B20" s="7" t="s">
        <v>110</v>
      </c>
      <c r="C20" s="5" t="s">
        <v>42</v>
      </c>
    </row>
    <row r="21" spans="1:3" ht="61.2" thickBot="1" x14ac:dyDescent="0.35">
      <c r="A21" s="5" t="s">
        <v>56</v>
      </c>
      <c r="B21" s="7" t="s">
        <v>111</v>
      </c>
      <c r="C21" s="5" t="s">
        <v>42</v>
      </c>
    </row>
    <row r="22" spans="1:3" ht="31.2" thickBot="1" x14ac:dyDescent="0.35">
      <c r="A22" s="5" t="s">
        <v>23</v>
      </c>
      <c r="B22" s="7" t="s">
        <v>50</v>
      </c>
      <c r="C22" s="5" t="s">
        <v>42</v>
      </c>
    </row>
    <row r="23" spans="1:3" ht="16.2" thickBot="1" x14ac:dyDescent="0.35">
      <c r="A23" s="5" t="s">
        <v>52</v>
      </c>
      <c r="B23" s="5" t="s">
        <v>51</v>
      </c>
      <c r="C23" s="5" t="s">
        <v>83</v>
      </c>
    </row>
    <row r="24" spans="1:3" ht="31.2" thickBot="1" x14ac:dyDescent="0.35">
      <c r="A24" s="5" t="s">
        <v>24</v>
      </c>
      <c r="B24" s="7" t="s">
        <v>53</v>
      </c>
      <c r="C24" s="5" t="s">
        <v>54</v>
      </c>
    </row>
    <row r="25" spans="1:3" ht="16.2" thickBot="1" x14ac:dyDescent="0.35">
      <c r="A25" s="5" t="s">
        <v>119</v>
      </c>
      <c r="B25" s="5" t="s">
        <v>120</v>
      </c>
      <c r="C25" s="5" t="s">
        <v>121</v>
      </c>
    </row>
    <row r="26" spans="1:3" ht="16.2" thickBot="1" x14ac:dyDescent="0.35">
      <c r="A26" s="5" t="s">
        <v>96</v>
      </c>
      <c r="B26" s="5" t="s">
        <v>100</v>
      </c>
      <c r="C26" s="5" t="s">
        <v>101</v>
      </c>
    </row>
    <row r="27" spans="1:3" ht="31.2" thickBot="1" x14ac:dyDescent="0.35">
      <c r="A27" s="5" t="s">
        <v>95</v>
      </c>
      <c r="B27" s="7" t="s">
        <v>112</v>
      </c>
      <c r="C27" s="5" t="s">
        <v>39</v>
      </c>
    </row>
    <row r="28" spans="1:3" ht="16.2" thickBot="1" x14ac:dyDescent="0.35">
      <c r="A28" s="8" t="s">
        <v>89</v>
      </c>
      <c r="B28" s="5" t="s">
        <v>102</v>
      </c>
      <c r="C28" s="5" t="s">
        <v>42</v>
      </c>
    </row>
    <row r="29" spans="1:3" ht="31.2" thickBot="1" x14ac:dyDescent="0.35">
      <c r="A29" s="8" t="s">
        <v>90</v>
      </c>
      <c r="B29" s="7" t="s">
        <v>55</v>
      </c>
      <c r="C29" s="5" t="s">
        <v>42</v>
      </c>
    </row>
    <row r="30" spans="1:3" ht="46.2" thickBot="1" x14ac:dyDescent="0.35">
      <c r="A30" s="8" t="s">
        <v>91</v>
      </c>
      <c r="B30" s="7" t="s">
        <v>115</v>
      </c>
      <c r="C30" s="5" t="s">
        <v>42</v>
      </c>
    </row>
    <row r="31" spans="1:3" ht="31.2" thickBot="1" x14ac:dyDescent="0.35">
      <c r="A31" s="8" t="s">
        <v>114</v>
      </c>
      <c r="B31" s="7" t="s">
        <v>113</v>
      </c>
      <c r="C31" s="5" t="s">
        <v>42</v>
      </c>
    </row>
    <row r="32" spans="1:3" ht="16.2" thickBot="1" x14ac:dyDescent="0.35">
      <c r="A32" s="9" t="s">
        <v>92</v>
      </c>
      <c r="B32" s="5" t="s">
        <v>109</v>
      </c>
      <c r="C32" s="5" t="s">
        <v>42</v>
      </c>
    </row>
    <row r="33" spans="1:3" ht="31.2" thickBot="1" x14ac:dyDescent="0.35">
      <c r="A33" s="9" t="s">
        <v>93</v>
      </c>
      <c r="B33" s="7" t="s">
        <v>57</v>
      </c>
      <c r="C33" s="5" t="s">
        <v>42</v>
      </c>
    </row>
    <row r="34" spans="1:3" ht="46.2" thickBot="1" x14ac:dyDescent="0.35">
      <c r="A34" s="9" t="s">
        <v>94</v>
      </c>
      <c r="B34" s="7" t="s">
        <v>117</v>
      </c>
      <c r="C34" s="5" t="s">
        <v>42</v>
      </c>
    </row>
    <row r="35" spans="1:3" ht="16.2" thickBot="1" x14ac:dyDescent="0.35">
      <c r="A35" s="9" t="s">
        <v>116</v>
      </c>
      <c r="B35" s="5" t="s">
        <v>118</v>
      </c>
      <c r="C35" s="5"/>
    </row>
    <row r="36" spans="1:3" ht="16.2" thickBot="1" x14ac:dyDescent="0.35">
      <c r="A36" s="9" t="s">
        <v>103</v>
      </c>
      <c r="B36" s="5" t="s">
        <v>122</v>
      </c>
      <c r="C36" s="5" t="s">
        <v>39</v>
      </c>
    </row>
    <row r="37" spans="1:3" ht="31.2" thickBot="1" x14ac:dyDescent="0.35">
      <c r="A37" s="5" t="s">
        <v>17</v>
      </c>
      <c r="B37" s="7" t="s">
        <v>84</v>
      </c>
      <c r="C37" s="7" t="s">
        <v>77</v>
      </c>
    </row>
    <row r="38" spans="1:3" ht="106.2" thickBot="1" x14ac:dyDescent="0.35">
      <c r="A38" s="5" t="s">
        <v>123</v>
      </c>
      <c r="B38" s="7" t="s">
        <v>124</v>
      </c>
      <c r="C38" s="7" t="s">
        <v>39</v>
      </c>
    </row>
    <row r="39" spans="1:3" ht="123" customHeight="1" thickBot="1" x14ac:dyDescent="0.35">
      <c r="A39" s="5" t="s">
        <v>26</v>
      </c>
      <c r="B39" s="7" t="s">
        <v>149</v>
      </c>
      <c r="C39" s="7" t="s">
        <v>39</v>
      </c>
    </row>
    <row r="40" spans="1:3" ht="76.2" thickBot="1" x14ac:dyDescent="0.35">
      <c r="A40" s="5" t="s">
        <v>1</v>
      </c>
      <c r="B40" s="7" t="s">
        <v>125</v>
      </c>
      <c r="C40" s="7" t="s">
        <v>39</v>
      </c>
    </row>
    <row r="41" spans="1:3" ht="16.2" thickBot="1" x14ac:dyDescent="0.35">
      <c r="A41" s="5" t="s">
        <v>2</v>
      </c>
      <c r="B41" s="5" t="s">
        <v>151</v>
      </c>
      <c r="C41" s="5" t="s">
        <v>39</v>
      </c>
    </row>
    <row r="42" spans="1:3" ht="16.2" thickBot="1" x14ac:dyDescent="0.35">
      <c r="A42" s="5" t="s">
        <v>3</v>
      </c>
      <c r="B42" s="5" t="s">
        <v>58</v>
      </c>
      <c r="C42" s="5" t="s">
        <v>39</v>
      </c>
    </row>
    <row r="43" spans="1:3" ht="46.2" thickBot="1" x14ac:dyDescent="0.35">
      <c r="A43" s="5" t="s">
        <v>15</v>
      </c>
      <c r="B43" s="7" t="s">
        <v>59</v>
      </c>
      <c r="C43" s="5" t="s">
        <v>39</v>
      </c>
    </row>
    <row r="44" spans="1:3" ht="31.2" thickBot="1" x14ac:dyDescent="0.35">
      <c r="A44" s="5" t="s">
        <v>16</v>
      </c>
      <c r="B44" s="7" t="s">
        <v>60</v>
      </c>
      <c r="C44" s="5" t="s">
        <v>39</v>
      </c>
    </row>
    <row r="45" spans="1:3" ht="16.2" thickBot="1" x14ac:dyDescent="0.35">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4.4" x14ac:dyDescent="0.3"/>
  <sheetData>
    <row r="1" spans="1:43" ht="16.2" thickBot="1" x14ac:dyDescent="0.35">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3">
      <c r="E2" t="s">
        <v>140</v>
      </c>
      <c r="G2" t="s">
        <v>4</v>
      </c>
      <c r="M2" t="s">
        <v>66</v>
      </c>
      <c r="N2" t="s">
        <v>68</v>
      </c>
      <c r="O2" t="s">
        <v>86</v>
      </c>
      <c r="V2" t="s">
        <v>70</v>
      </c>
      <c r="W2" t="s">
        <v>72</v>
      </c>
      <c r="X2" t="s">
        <v>126</v>
      </c>
      <c r="Y2" t="s">
        <v>106</v>
      </c>
      <c r="AI2" t="s">
        <v>74</v>
      </c>
      <c r="AM2" t="s">
        <v>78</v>
      </c>
    </row>
    <row r="3" spans="1:43" x14ac:dyDescent="0.3">
      <c r="E3">
        <v>1</v>
      </c>
      <c r="G3" t="s">
        <v>64</v>
      </c>
      <c r="M3" t="s">
        <v>65</v>
      </c>
      <c r="N3" t="s">
        <v>69</v>
      </c>
      <c r="O3" t="s">
        <v>87</v>
      </c>
      <c r="V3" t="s">
        <v>71</v>
      </c>
      <c r="W3" t="s">
        <v>73</v>
      </c>
      <c r="X3" t="s">
        <v>127</v>
      </c>
      <c r="Y3" t="s">
        <v>107</v>
      </c>
      <c r="AI3" t="s">
        <v>75</v>
      </c>
      <c r="AM3" t="s">
        <v>79</v>
      </c>
    </row>
    <row r="4" spans="1:43" x14ac:dyDescent="0.3">
      <c r="E4">
        <v>2</v>
      </c>
      <c r="M4" t="s">
        <v>67</v>
      </c>
      <c r="O4" t="s">
        <v>88</v>
      </c>
      <c r="X4" t="s">
        <v>128</v>
      </c>
      <c r="Y4" t="s">
        <v>108</v>
      </c>
      <c r="AI4" t="s">
        <v>76</v>
      </c>
      <c r="AM4" t="s">
        <v>80</v>
      </c>
    </row>
    <row r="5" spans="1:43" x14ac:dyDescent="0.3">
      <c r="E5">
        <v>3</v>
      </c>
      <c r="X5" t="s">
        <v>129</v>
      </c>
      <c r="AM5" t="s">
        <v>81</v>
      </c>
    </row>
    <row r="6" spans="1:43" x14ac:dyDescent="0.3">
      <c r="E6">
        <v>4</v>
      </c>
      <c r="AM6" t="s">
        <v>82</v>
      </c>
    </row>
    <row r="7" spans="1:43" x14ac:dyDescent="0.3">
      <c r="E7">
        <v>5</v>
      </c>
    </row>
    <row r="8" spans="1:43" x14ac:dyDescent="0.3">
      <c r="E8">
        <v>6</v>
      </c>
    </row>
    <row r="9" spans="1:43" x14ac:dyDescent="0.3">
      <c r="E9">
        <v>7</v>
      </c>
    </row>
    <row r="10" spans="1:43" x14ac:dyDescent="0.3">
      <c r="E10">
        <v>8</v>
      </c>
    </row>
    <row r="11" spans="1:43" x14ac:dyDescent="0.3">
      <c r="E11">
        <v>9</v>
      </c>
    </row>
    <row r="12" spans="1:43" x14ac:dyDescent="0.3">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36EF7-EE7D-4C24-A852-9F8A38EAA8A1}">
  <dimension ref="A1:M13"/>
  <sheetViews>
    <sheetView workbookViewId="0">
      <selection activeCell="D19" sqref="D19"/>
    </sheetView>
  </sheetViews>
  <sheetFormatPr defaultRowHeight="14.4" x14ac:dyDescent="0.3"/>
  <cols>
    <col min="1" max="1" width="16.6640625" bestFit="1" customWidth="1"/>
    <col min="2" max="2" width="19.5546875" bestFit="1" customWidth="1"/>
    <col min="3" max="3" width="10.109375" bestFit="1" customWidth="1"/>
  </cols>
  <sheetData>
    <row r="1" spans="1:13" x14ac:dyDescent="0.3">
      <c r="A1" t="s">
        <v>176</v>
      </c>
      <c r="B1" t="s">
        <v>177</v>
      </c>
      <c r="C1" t="s">
        <v>186</v>
      </c>
      <c r="D1" t="s">
        <v>178</v>
      </c>
      <c r="E1" t="s">
        <v>179</v>
      </c>
      <c r="F1" t="s">
        <v>180</v>
      </c>
      <c r="G1" t="s">
        <v>181</v>
      </c>
      <c r="H1" t="s">
        <v>187</v>
      </c>
      <c r="I1" t="s">
        <v>182</v>
      </c>
      <c r="J1" t="s">
        <v>183</v>
      </c>
      <c r="K1" t="s">
        <v>184</v>
      </c>
      <c r="L1" t="s">
        <v>185</v>
      </c>
      <c r="M1" t="s">
        <v>188</v>
      </c>
    </row>
    <row r="2" spans="1:13" x14ac:dyDescent="0.3">
      <c r="A2" t="s">
        <v>173</v>
      </c>
      <c r="B2" t="s">
        <v>106</v>
      </c>
      <c r="C2">
        <v>33</v>
      </c>
      <c r="D2">
        <v>63.48</v>
      </c>
      <c r="E2">
        <v>80</v>
      </c>
      <c r="F2">
        <v>55.61</v>
      </c>
      <c r="G2">
        <f>(25*D2+28*E2+F2*28)/(25+28+28)</f>
        <v>66.47012345679012</v>
      </c>
      <c r="H2">
        <f>STDEV(D2:F2)/((3)^0.5)</f>
        <v>7.1868684263577682</v>
      </c>
      <c r="I2">
        <v>61.15</v>
      </c>
      <c r="J2">
        <v>48.04</v>
      </c>
      <c r="K2">
        <v>59.54</v>
      </c>
      <c r="L2">
        <f>(27*I2+25*J2+K2*28)/(27+25+28)</f>
        <v>56.489625000000004</v>
      </c>
      <c r="M2">
        <f t="shared" ref="M2:M13" si="0">STDEV(I2:K2)/((3)^0.5)</f>
        <v>4.1279144586313556</v>
      </c>
    </row>
    <row r="3" spans="1:13" x14ac:dyDescent="0.3">
      <c r="A3" t="s">
        <v>173</v>
      </c>
      <c r="B3" t="s">
        <v>106</v>
      </c>
      <c r="C3">
        <v>25</v>
      </c>
      <c r="D3">
        <v>68.48</v>
      </c>
      <c r="E3">
        <v>71</v>
      </c>
      <c r="F3">
        <v>71.08</v>
      </c>
      <c r="G3">
        <f>(29*D3+29*E3+F3*26)/(29+29+26)</f>
        <v>70.154761904761898</v>
      </c>
      <c r="H3">
        <f t="shared" ref="H3:H13" si="1">STDEV(D3:F3)/((3)^0.5)</f>
        <v>0.85364577613381809</v>
      </c>
      <c r="I3">
        <v>61.74</v>
      </c>
      <c r="J3">
        <v>66.959999999999994</v>
      </c>
      <c r="K3">
        <v>58.68</v>
      </c>
      <c r="L3">
        <f>(27*I3+28*J3+K3*25)/(27+28+25)</f>
        <v>62.610749999999996</v>
      </c>
      <c r="M3">
        <f t="shared" si="0"/>
        <v>2.4171884494180409</v>
      </c>
    </row>
    <row r="4" spans="1:13" x14ac:dyDescent="0.3">
      <c r="A4" s="16" t="s">
        <v>173</v>
      </c>
      <c r="B4" s="16" t="s">
        <v>189</v>
      </c>
      <c r="C4" s="16">
        <v>33</v>
      </c>
      <c r="D4" s="16">
        <v>0.6</v>
      </c>
      <c r="E4" s="16">
        <v>0.61</v>
      </c>
      <c r="F4" s="16">
        <v>0.59</v>
      </c>
      <c r="G4" s="16">
        <f>(25*D4+28*E4+F4*28)/(25+28+28)</f>
        <v>0.6</v>
      </c>
      <c r="H4" s="16">
        <f t="shared" si="1"/>
        <v>5.7735026918962632E-3</v>
      </c>
      <c r="I4" s="16">
        <v>0.59</v>
      </c>
      <c r="J4" s="16">
        <v>0.55000000000000004</v>
      </c>
      <c r="K4" s="16">
        <v>0.56999999999999995</v>
      </c>
      <c r="L4" s="16">
        <f>(27*I4+25*J4+K4*28)/(27+25+28)</f>
        <v>0.57050000000000001</v>
      </c>
      <c r="M4" s="16">
        <f t="shared" si="0"/>
        <v>1.1547005383792493E-2</v>
      </c>
    </row>
    <row r="5" spans="1:13" x14ac:dyDescent="0.3">
      <c r="A5" s="16" t="s">
        <v>173</v>
      </c>
      <c r="B5" s="16" t="s">
        <v>189</v>
      </c>
      <c r="C5" s="16">
        <v>25</v>
      </c>
      <c r="D5" s="16">
        <v>0.62</v>
      </c>
      <c r="E5" s="16">
        <v>0.63</v>
      </c>
      <c r="F5" s="16">
        <v>0.59</v>
      </c>
      <c r="G5" s="16">
        <f>(29*D5+29*E5+F5*26)/(29+29+26)</f>
        <v>0.61416666666666675</v>
      </c>
      <c r="H5" s="16">
        <f t="shared" si="1"/>
        <v>1.2018504251546642E-2</v>
      </c>
      <c r="I5" s="16">
        <v>0.61</v>
      </c>
      <c r="J5" s="16">
        <v>0.62</v>
      </c>
      <c r="K5" s="16">
        <v>0.61</v>
      </c>
      <c r="L5" s="16">
        <f>(27*I5+28*J5+K5*25)/(27+28+25)</f>
        <v>0.61349999999999993</v>
      </c>
      <c r="M5" s="16">
        <f t="shared" si="0"/>
        <v>3.3333333333333361E-3</v>
      </c>
    </row>
    <row r="6" spans="1:13" x14ac:dyDescent="0.3">
      <c r="A6" t="s">
        <v>173</v>
      </c>
      <c r="B6" t="s">
        <v>190</v>
      </c>
      <c r="C6">
        <v>33</v>
      </c>
      <c r="D6">
        <v>85.886039999999994</v>
      </c>
      <c r="E6">
        <v>90.636009999999999</v>
      </c>
      <c r="F6">
        <v>89.173310000000001</v>
      </c>
      <c r="G6">
        <f>(29*D6+29*E6+F6*30)/(29+29+30)</f>
        <v>88.572031249999995</v>
      </c>
      <c r="H6">
        <f t="shared" si="1"/>
        <v>1.4045135643465101</v>
      </c>
      <c r="I6">
        <v>79.951660000000004</v>
      </c>
      <c r="J6">
        <v>80.927340000000001</v>
      </c>
      <c r="K6">
        <v>84.285439999999994</v>
      </c>
      <c r="L6">
        <f>(30*I6+30*J6+K6*29)/(30+30+29)</f>
        <v>81.692671460674163</v>
      </c>
      <c r="M6">
        <f t="shared" si="0"/>
        <v>1.3125555260381656</v>
      </c>
    </row>
    <row r="7" spans="1:13" x14ac:dyDescent="0.3">
      <c r="A7" t="s">
        <v>173</v>
      </c>
      <c r="B7" t="s">
        <v>190</v>
      </c>
      <c r="C7">
        <v>25</v>
      </c>
      <c r="D7">
        <v>94.167150000000007</v>
      </c>
      <c r="E7">
        <v>86.756600000000006</v>
      </c>
      <c r="F7">
        <v>85.966009999999997</v>
      </c>
      <c r="G7">
        <f>(28*D7+30*E7+F7*29)/(28+30+29)</f>
        <v>88.878074597701158</v>
      </c>
      <c r="H7">
        <f t="shared" si="1"/>
        <v>2.6119382027550198</v>
      </c>
      <c r="I7">
        <v>89.505179999999996</v>
      </c>
      <c r="J7">
        <v>86.764690000000002</v>
      </c>
      <c r="K7">
        <v>88.342460000000003</v>
      </c>
      <c r="L7">
        <f>(30*I7+30*J7+K7*30)/(30+30+30)</f>
        <v>88.20411</v>
      </c>
      <c r="M7">
        <f t="shared" si="0"/>
        <v>0.7941299016113994</v>
      </c>
    </row>
    <row r="8" spans="1:13" x14ac:dyDescent="0.3">
      <c r="A8" t="s">
        <v>173</v>
      </c>
      <c r="B8" t="s">
        <v>191</v>
      </c>
      <c r="C8">
        <v>33</v>
      </c>
      <c r="D8">
        <v>92.802480000000003</v>
      </c>
      <c r="E8">
        <v>92.593180000000004</v>
      </c>
      <c r="F8">
        <v>92.634590000000003</v>
      </c>
      <c r="G8">
        <f>(29*D8+29*E8+F8*30)/(29+29+30)</f>
        <v>92.676270909090917</v>
      </c>
      <c r="H8">
        <f t="shared" si="1"/>
        <v>6.3991462190930617E-2</v>
      </c>
      <c r="I8">
        <v>86.936070000000001</v>
      </c>
      <c r="J8">
        <v>91.302350000000004</v>
      </c>
      <c r="K8">
        <v>89.429689999999994</v>
      </c>
      <c r="L8">
        <f>(30*I8+30*J8+K8*29)/(30+30+29)</f>
        <v>89.220377640449442</v>
      </c>
      <c r="M8">
        <f t="shared" si="0"/>
        <v>1.2646782027764136</v>
      </c>
    </row>
    <row r="9" spans="1:13" x14ac:dyDescent="0.3">
      <c r="A9" t="s">
        <v>173</v>
      </c>
      <c r="B9" t="s">
        <v>191</v>
      </c>
      <c r="C9">
        <v>25</v>
      </c>
      <c r="D9">
        <v>95.315929999999994</v>
      </c>
      <c r="E9">
        <v>94.504339999999999</v>
      </c>
      <c r="F9">
        <v>96.929310000000001</v>
      </c>
      <c r="G9">
        <f>(28*D9+30*E9+F9*29)/(28+30+29)</f>
        <v>95.573864712643683</v>
      </c>
      <c r="H9">
        <f t="shared" si="1"/>
        <v>0.71266919446854571</v>
      </c>
      <c r="I9">
        <v>95.408410000000003</v>
      </c>
      <c r="J9">
        <v>98.789680000000004</v>
      </c>
      <c r="K9">
        <v>95.896039999999999</v>
      </c>
      <c r="L9">
        <f>(30*I9+30*J9+K9*30)/(30+30+30)</f>
        <v>96.698043333333331</v>
      </c>
      <c r="M9">
        <f t="shared" si="0"/>
        <v>1.0552493723023229</v>
      </c>
    </row>
    <row r="10" spans="1:13" x14ac:dyDescent="0.3">
      <c r="A10" t="s">
        <v>173</v>
      </c>
      <c r="B10" t="s">
        <v>198</v>
      </c>
      <c r="C10">
        <v>33</v>
      </c>
      <c r="D10">
        <v>1.71</v>
      </c>
      <c r="E10">
        <v>1.79</v>
      </c>
      <c r="F10">
        <v>1.75</v>
      </c>
      <c r="G10">
        <f>(20*D10+20*E10+F10*19)/(20+20+19)</f>
        <v>1.75</v>
      </c>
      <c r="H10">
        <f t="shared" si="1"/>
        <v>2.3094010767585053E-2</v>
      </c>
      <c r="I10">
        <v>1.69</v>
      </c>
      <c r="J10">
        <v>1.72</v>
      </c>
      <c r="K10">
        <v>1.73</v>
      </c>
      <c r="L10">
        <f>(20*I10+20*J10+K10*20)/(20+20+20)</f>
        <v>1.7133333333333332</v>
      </c>
      <c r="M10">
        <f t="shared" si="0"/>
        <v>1.2018504251546644E-2</v>
      </c>
    </row>
    <row r="11" spans="1:13" x14ac:dyDescent="0.3">
      <c r="A11" t="s">
        <v>173</v>
      </c>
      <c r="B11" t="s">
        <v>198</v>
      </c>
      <c r="C11">
        <v>25</v>
      </c>
      <c r="D11">
        <v>1.71</v>
      </c>
      <c r="E11">
        <v>1.74</v>
      </c>
      <c r="F11">
        <v>1.7</v>
      </c>
      <c r="G11">
        <f>(20*D11+20*E11+F11*20)/(20+20+20)</f>
        <v>1.7166666666666666</v>
      </c>
      <c r="H11">
        <f t="shared" si="1"/>
        <v>1.2018504251546642E-2</v>
      </c>
      <c r="I11">
        <v>1.7</v>
      </c>
      <c r="J11">
        <v>1.74</v>
      </c>
      <c r="K11">
        <v>1.73</v>
      </c>
      <c r="L11">
        <f>(20*I11+19*J11+K11*20)/(20+19+20)</f>
        <v>1.7230508474576272</v>
      </c>
      <c r="M11">
        <f t="shared" si="0"/>
        <v>1.2018504251546642E-2</v>
      </c>
    </row>
    <row r="12" spans="1:13" x14ac:dyDescent="0.3">
      <c r="A12" t="s">
        <v>173</v>
      </c>
      <c r="B12" t="s">
        <v>197</v>
      </c>
      <c r="C12">
        <v>33</v>
      </c>
      <c r="D12">
        <v>1.85</v>
      </c>
      <c r="E12">
        <v>1.94</v>
      </c>
      <c r="F12">
        <v>1.92</v>
      </c>
      <c r="G12">
        <f>(20*D12+20*E12+F12*20)/(20+20+20)</f>
        <v>1.9033333333333331</v>
      </c>
      <c r="H12">
        <f t="shared" si="1"/>
        <v>2.7284509239574789E-2</v>
      </c>
      <c r="I12">
        <v>1.89</v>
      </c>
      <c r="J12">
        <v>1.84</v>
      </c>
      <c r="K12">
        <v>1.86</v>
      </c>
      <c r="L12">
        <f>(20*I12+20*J12+K12*20)/(20+20+20)</f>
        <v>1.8633333333333333</v>
      </c>
      <c r="M12">
        <f t="shared" si="0"/>
        <v>1.4529663145135525E-2</v>
      </c>
    </row>
    <row r="13" spans="1:13" x14ac:dyDescent="0.3">
      <c r="A13" t="s">
        <v>173</v>
      </c>
      <c r="B13" t="s">
        <v>196</v>
      </c>
      <c r="C13">
        <v>25</v>
      </c>
      <c r="D13">
        <v>1.86</v>
      </c>
      <c r="E13">
        <v>1.92</v>
      </c>
      <c r="F13">
        <v>1.87</v>
      </c>
      <c r="G13">
        <f>(20*D13+20*E13+F13*20)/(20+20+20)</f>
        <v>1.8833333333333333</v>
      </c>
      <c r="H13">
        <f t="shared" si="1"/>
        <v>1.8559214542766683E-2</v>
      </c>
      <c r="I13">
        <v>1.88</v>
      </c>
      <c r="J13">
        <v>1.88</v>
      </c>
      <c r="K13">
        <v>1.88</v>
      </c>
      <c r="L13">
        <f>(20*I13+20*J13+K13*20)/(20+20+20)</f>
        <v>1.8799999999999997</v>
      </c>
      <c r="M13">
        <f t="shared" si="0"/>
        <v>0</v>
      </c>
    </row>
  </sheetData>
  <phoneticPr fontId="3"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Extracted_data</vt:lpstr>
      <vt:lpstr>Metadata</vt:lpstr>
      <vt:lpstr>Sheet1</vt:lpstr>
      <vt:lpstr>calculations means_SE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Pedro Simões</cp:lastModifiedBy>
  <dcterms:created xsi:type="dcterms:W3CDTF">2021-09-02T22:32:29Z</dcterms:created>
  <dcterms:modified xsi:type="dcterms:W3CDTF">2023-05-03T20:50:09Z</dcterms:modified>
</cp:coreProperties>
</file>