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unsw-my.sharepoint.com/personal/z5288536_ad_unsw_edu_au/Documents/[ PhD UNSW ]/Side project - Thermal fertility experimental evolution/Evol_reproduction_temp/data_extraction/DataExtraction_Pedro_Simoes/"/>
    </mc:Choice>
  </mc:AlternateContent>
  <xr:revisionPtr revIDLastSave="131" documentId="13_ncr:1_{66A4F11D-BC08-49D0-8FA8-6866219A3A26}" xr6:coauthVersionLast="47" xr6:coauthVersionMax="47" xr10:uidLastSave="{E50CD77D-67E1-4118-9DBB-23CB2CB995E1}"/>
  <bookViews>
    <workbookView xWindow="-120" yWindow="-120" windowWidth="29040" windowHeight="15840" xr2:uid="{E0B601A1-66AE-42B4-BDA7-D071ED188148}"/>
  </bookViews>
  <sheets>
    <sheet name="Extracted_data" sheetId="1" r:id="rId1"/>
    <sheet name="Metadata" sheetId="2" r:id="rId2"/>
    <sheet name="Sheet1" sheetId="3" r:id="rId3"/>
    <sheet name="calculations means_S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7" i="1" l="1"/>
  <c r="AH16" i="1"/>
  <c r="AH15" i="1"/>
  <c r="AH14" i="1"/>
  <c r="AD17" i="1"/>
  <c r="AD16" i="1"/>
  <c r="AD15" i="1"/>
  <c r="AD14" i="1"/>
  <c r="AD13" i="1"/>
  <c r="AD12" i="1"/>
  <c r="AD11" i="1"/>
  <c r="AD10" i="1"/>
  <c r="AD9" i="1"/>
  <c r="AD8" i="1"/>
  <c r="AH9" i="1"/>
  <c r="AH10" i="1"/>
  <c r="AH11" i="1"/>
  <c r="AH12" i="1"/>
  <c r="AH13" i="1"/>
  <c r="AH8" i="1"/>
  <c r="AH7" i="1"/>
  <c r="AH6" i="1"/>
  <c r="AH5" i="1"/>
  <c r="AH4" i="1"/>
  <c r="AH3" i="1"/>
  <c r="AH2" i="1"/>
  <c r="AD6" i="1"/>
  <c r="AD4" i="1"/>
  <c r="AD2" i="1"/>
  <c r="AD7" i="1"/>
  <c r="AD5" i="1"/>
  <c r="AD3" i="1"/>
  <c r="M3" i="4"/>
  <c r="M4" i="4"/>
  <c r="M5" i="4"/>
  <c r="M6" i="4"/>
  <c r="M7" i="4"/>
  <c r="M8" i="4"/>
  <c r="M9" i="4"/>
  <c r="M10" i="4"/>
  <c r="M11" i="4"/>
  <c r="M12" i="4"/>
  <c r="M13" i="4"/>
  <c r="H3" i="4"/>
  <c r="H4" i="4"/>
  <c r="H5" i="4"/>
  <c r="H6" i="4"/>
  <c r="H7" i="4"/>
  <c r="H8" i="4"/>
  <c r="H9" i="4"/>
  <c r="H10" i="4"/>
  <c r="H11" i="4"/>
  <c r="H12" i="4"/>
  <c r="H13" i="4"/>
  <c r="H2" i="4"/>
  <c r="L13" i="4"/>
  <c r="L12" i="4"/>
  <c r="G13" i="4"/>
  <c r="G12" i="4"/>
  <c r="L10" i="4"/>
  <c r="L11" i="4"/>
  <c r="G11" i="4"/>
  <c r="G10" i="4"/>
  <c r="L9" i="4"/>
  <c r="L7" i="4"/>
  <c r="L8" i="4"/>
  <c r="L6" i="4"/>
  <c r="G9" i="4"/>
  <c r="G7" i="4"/>
  <c r="G8" i="4"/>
  <c r="G6" i="4"/>
  <c r="L5" i="4"/>
  <c r="L4" i="4"/>
  <c r="G5" i="4"/>
  <c r="G4" i="4"/>
  <c r="L3" i="4"/>
  <c r="L2" i="4"/>
  <c r="G3" i="4"/>
  <c r="G2" i="4"/>
  <c r="M2" i="4"/>
</calcChain>
</file>

<file path=xl/sharedStrings.xml><?xml version="1.0" encoding="utf-8"?>
<sst xmlns="http://schemas.openxmlformats.org/spreadsheetml/2006/main" count="1022" uniqueCount="257">
  <si>
    <t>initials</t>
  </si>
  <si>
    <t>cohort_ID</t>
  </si>
  <si>
    <t>data_source</t>
  </si>
  <si>
    <t>data_url</t>
  </si>
  <si>
    <t>peer-reviewed</t>
  </si>
  <si>
    <t>pub_year</t>
  </si>
  <si>
    <t>journal</t>
  </si>
  <si>
    <t>thesis_chapter</t>
  </si>
  <si>
    <t>doi</t>
  </si>
  <si>
    <t>phylum</t>
  </si>
  <si>
    <t>class</t>
  </si>
  <si>
    <t>order</t>
  </si>
  <si>
    <t>genus</t>
  </si>
  <si>
    <t>species</t>
  </si>
  <si>
    <t>habitat</t>
  </si>
  <si>
    <t>minor_concerns</t>
  </si>
  <si>
    <t>major_concerns</t>
  </si>
  <si>
    <t>error_type</t>
  </si>
  <si>
    <t>gen_selection</t>
  </si>
  <si>
    <t>gen_common_garden</t>
  </si>
  <si>
    <t>exp_setting</t>
  </si>
  <si>
    <t>control_temp</t>
  </si>
  <si>
    <t>treatment_temp</t>
  </si>
  <si>
    <t>assay_temp</t>
  </si>
  <si>
    <t>constant_increasing</t>
  </si>
  <si>
    <t>general_notes</t>
  </si>
  <si>
    <t>shared_control_ID</t>
  </si>
  <si>
    <t>ID_notes</t>
  </si>
  <si>
    <t>Initials of the researcher who did the data extraction</t>
  </si>
  <si>
    <t>Publication year</t>
  </si>
  <si>
    <t>Journal of publication. If the study is a thesis, indicate "Thesis"</t>
  </si>
  <si>
    <t xml:space="preserve">If the study is a thesis, the chapter data was taken from (e.g., 3). </t>
  </si>
  <si>
    <t xml:space="preserve">DOI of the paper, if applicable. </t>
  </si>
  <si>
    <t>Species' phylum</t>
  </si>
  <si>
    <t>Species' class</t>
  </si>
  <si>
    <t>Species' order</t>
  </si>
  <si>
    <t>Species' genus</t>
  </si>
  <si>
    <t>Species name</t>
  </si>
  <si>
    <t xml:space="preserve">Number of generations of selection. If the number of generations was different between the control and the selected line, indicate the number of generations of the selected line. </t>
  </si>
  <si>
    <t>Character</t>
  </si>
  <si>
    <t>Column name</t>
  </si>
  <si>
    <t>Description</t>
  </si>
  <si>
    <t>Numeric</t>
  </si>
  <si>
    <t xml:space="preserve">Whether the study was peer-reviewed or not (i.e., thesis). </t>
  </si>
  <si>
    <t>Experimental setting.</t>
  </si>
  <si>
    <t>Species' habitat.</t>
  </si>
  <si>
    <t>Values</t>
  </si>
  <si>
    <t>Factor with two levels: "peer-reviewed", "thesis"</t>
  </si>
  <si>
    <t>Factor with two levels: "marine", "freshwater", and "terrestrial"</t>
  </si>
  <si>
    <t>Factor with two levels: "lab" or "mesocosm"</t>
  </si>
  <si>
    <t>Temperature at which reproduction, body size, or survival was measured (assay temperature), in degrees Celsius.</t>
  </si>
  <si>
    <t>Whether the selection temperature is warmer or colder than the control temperature.</t>
  </si>
  <si>
    <t>warm_cold</t>
  </si>
  <si>
    <t>Whether the selection temperature was constant, or increasing at each (or every few) generations.</t>
  </si>
  <si>
    <t>Factor with two levels: "constant" and "increasing"</t>
  </si>
  <si>
    <t xml:space="preserve">Measurement error of the trait from the control line. These can be standard errors, standard deviations or confidence intervals. </t>
  </si>
  <si>
    <t>selected_temp</t>
  </si>
  <si>
    <t xml:space="preserve">Measurement error of the trait from the selected line. These can be standard errors, standard deviations or confidence intervals. </t>
  </si>
  <si>
    <t>If the raw data was published for this study, the link to the data source.</t>
  </si>
  <si>
    <t>Minor concerns about the data extracted. A concern is considered "minor" when it can potentially influence the analysis of moderator data, but should have a slight or negligible influence on the effect sizes.</t>
  </si>
  <si>
    <t xml:space="preserve">Major concerns about the data extracted. A concern is considered "major" when it can potentially impact the analysis of effect sizes. </t>
  </si>
  <si>
    <t>General notes and additional details about the extracted data.</t>
  </si>
  <si>
    <t>prior_selection</t>
  </si>
  <si>
    <t>Number of generations in the laboratory prior to the experimental evolution experiment.</t>
  </si>
  <si>
    <t>thesis</t>
  </si>
  <si>
    <t>marine</t>
  </si>
  <si>
    <t>terrestrial</t>
  </si>
  <si>
    <t>freshwater</t>
  </si>
  <si>
    <t>lab</t>
  </si>
  <si>
    <t>mesocosm</t>
  </si>
  <si>
    <t>warm</t>
  </si>
  <si>
    <t>cold</t>
  </si>
  <si>
    <t>constant</t>
  </si>
  <si>
    <t>increasing</t>
  </si>
  <si>
    <t>sd</t>
  </si>
  <si>
    <t>se</t>
  </si>
  <si>
    <t>ci</t>
  </si>
  <si>
    <t>Factor with three levels: "sd" (standard deviation), "se" (standard error), and "ci" (95% confidence interval)</t>
  </si>
  <si>
    <t>main text</t>
  </si>
  <si>
    <t>figure</t>
  </si>
  <si>
    <t>table</t>
  </si>
  <si>
    <t>supplement</t>
  </si>
  <si>
    <t>published data</t>
  </si>
  <si>
    <t>Factor with two levels: "warm" and "cold"</t>
  </si>
  <si>
    <t>Type of measurement error for body size data (i.e., standard error, standard deviation, or confidence interval)</t>
  </si>
  <si>
    <t>genetic_var</t>
  </si>
  <si>
    <t>de novo</t>
  </si>
  <si>
    <t>standing</t>
  </si>
  <si>
    <t>unsure</t>
  </si>
  <si>
    <t>mean_control</t>
  </si>
  <si>
    <t>error_control</t>
  </si>
  <si>
    <t>n_control</t>
  </si>
  <si>
    <t>mean_treatment</t>
  </si>
  <si>
    <t>error_treatment</t>
  </si>
  <si>
    <t>n_treatment</t>
  </si>
  <si>
    <t>trait_details</t>
  </si>
  <si>
    <t>trait_type</t>
  </si>
  <si>
    <t>details_trait</t>
  </si>
  <si>
    <t>ref</t>
  </si>
  <si>
    <t>Reference for the study using the format "Author_date" (e.g., Berger_et_al_2014)</t>
  </si>
  <si>
    <t>The type of trait measured.</t>
  </si>
  <si>
    <t>Factor with three levels: "fecundity", "body size" and "survival"</t>
  </si>
  <si>
    <t>Mean trait of the control line. For units, see the column "unit"</t>
  </si>
  <si>
    <t>unit</t>
  </si>
  <si>
    <r>
      <t xml:space="preserve">Genetic variation prior to selection. We distinguish animals possessing standing genetic variation from isogenic lines where </t>
    </r>
    <r>
      <rPr>
        <i/>
        <sz val="12"/>
        <color theme="1"/>
        <rFont val="Arial"/>
        <family val="2"/>
      </rPr>
      <t>de novo</t>
    </r>
    <r>
      <rPr>
        <sz val="12"/>
        <color theme="1"/>
        <rFont val="Arial"/>
        <family val="2"/>
      </rPr>
      <t xml:space="preserve"> mutations would be most responsible for evolutionary changes in traits.</t>
    </r>
  </si>
  <si>
    <t>Factor with three levels: "de novo", "standing", and "unsure"</t>
  </si>
  <si>
    <t>fecundity</t>
  </si>
  <si>
    <t>body size</t>
  </si>
  <si>
    <t>survival</t>
  </si>
  <si>
    <t xml:space="preserve">Mean trait of the selected line. For units, see the column "unit". </t>
  </si>
  <si>
    <t>Control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t>
  </si>
  <si>
    <t xml:space="preserve">Treatment (selection)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 </t>
  </si>
  <si>
    <t>Additional details about the trait data (e.g., lifetime reproduction, 24hr reproduction, wing size, body length...). Please add additional details in "general_notes" when needed.</t>
  </si>
  <si>
    <t xml:space="preserve">Number of animals tested in the control line. Note that this can be different to the realised, non-pseudo-replicated sample size listed in "n_control". </t>
  </si>
  <si>
    <t>n_animals_control</t>
  </si>
  <si>
    <t xml:space="preserve">Sample size of the control line. This is the non-pseudoreplicated sample size. E.g., if authors use 5 replicate groups of 10 females to measure fecundity, then "n_control" will be 5, and "n_animals_control" (see below) will be 50. </t>
  </si>
  <si>
    <t>n_animals_treatment</t>
  </si>
  <si>
    <t xml:space="preserve">Sample size of the selected line. This is the non-pseudoreplicated sample size. E.g., if authors use 5 replicate groups of 10 females to measure fecundity, then "n_treatment" will be 5, and "n_animals_treatment" (see below) will be 50. </t>
  </si>
  <si>
    <t xml:space="preserve">Number of animals tested in the control line. Note that this can be different to the realised, non-pseudo-replicated sample size listed in "n_treatment". </t>
  </si>
  <si>
    <t>sex</t>
  </si>
  <si>
    <t xml:space="preserve">The sex of the animals tested. </t>
  </si>
  <si>
    <t>Factor with four levels: "males", "females", "mixed", "unknown"</t>
  </si>
  <si>
    <t>Unit of trait measurement (e.g., count, proportion, mg, mm)</t>
  </si>
  <si>
    <t>experiment_ID</t>
  </si>
  <si>
    <t>A unique identifier for each experiment. Here we are interested in distinguishing sub-experiments performed within a study (e.g., if authors assessed traits separately for two independent selection lines). If the authors have measured traits on the same lines e.g. survival and fecundity on animals evolved at 20C and 25C, then these observations should share the same experiment_ID. Traits measured using different independent lines will have a different experiment_ID (e.g., traits measured in experiments with constant vs. variable temperature treatments). This column is coded as "expNumber" (e.g., exp1)</t>
  </si>
  <si>
    <t xml:space="preserve">A unique identifier for each cohort of animals. By cohort of animals, we refer to independent samples. Here, we are interested in marking sequential measurements on the same animals, or linked traits within the same category within an experiment (e.g., body length and body mass measured on the same group of individuals; 1-day fecundity and 3-day fecundity measured sequentially). This column is coded as "coNumber" (e.g., co1). </t>
  </si>
  <si>
    <t>males</t>
  </si>
  <si>
    <t>females</t>
  </si>
  <si>
    <t>mixed</t>
  </si>
  <si>
    <t>unknown</t>
  </si>
  <si>
    <t>Adult longevity</t>
  </si>
  <si>
    <t>Diptera</t>
  </si>
  <si>
    <t>Insecta</t>
  </si>
  <si>
    <t>Arthropoda</t>
  </si>
  <si>
    <t>Journal of Evolutionary Biology</t>
  </si>
  <si>
    <t>NA</t>
  </si>
  <si>
    <t>exp1</t>
  </si>
  <si>
    <t>co1</t>
  </si>
  <si>
    <t>co2</t>
  </si>
  <si>
    <t>co3</t>
  </si>
  <si>
    <t>mm</t>
  </si>
  <si>
    <t>A unique identifier for each control-treatment comparison. Here, we are interested in recording when data from a control group is used in multiple comparisons. For instance, if the authors have used 3 comparable temperatures during the experimental evolution (e.g., 20C, 25C, and 27C; with 20C being the regular housing temperature, i.e., the control temperature); then we can calculate multiple effect sizes using the same data from the control group. In this example, we will compare 20C and 25C; as well as 20C and 27C. In such case, the same shared_control_ID must be used for these rows because the data is repeated. This column is code as "ctrlNumber" (e.g., ctrl1)</t>
  </si>
  <si>
    <t>Table S1</t>
  </si>
  <si>
    <t>Where the data was extracted (e.g., Table S1; Figure 3)</t>
  </si>
  <si>
    <t>ctrl1</t>
  </si>
  <si>
    <t>ctrl2</t>
  </si>
  <si>
    <t>ctrl3</t>
  </si>
  <si>
    <t>co4</t>
  </si>
  <si>
    <t>co5</t>
  </si>
  <si>
    <t>co6</t>
  </si>
  <si>
    <t xml:space="preserve">Number of generations in a common garden condition. If the number of generations was different between the control and the selected line, indicate the number of generations of the selected line. </t>
  </si>
  <si>
    <t>ctrl4</t>
  </si>
  <si>
    <t>ctrl5</t>
  </si>
  <si>
    <t>ctrl6</t>
  </si>
  <si>
    <t>Table S2</t>
  </si>
  <si>
    <t>PS</t>
  </si>
  <si>
    <t>Drosophila</t>
  </si>
  <si>
    <t>Drosophila melanogaster</t>
  </si>
  <si>
    <t>Schou_et_al_2014</t>
  </si>
  <si>
    <t>10.1111/jeb.12436</t>
  </si>
  <si>
    <t>Callosobruchus</t>
  </si>
  <si>
    <t>Callosobruchus chinensis</t>
  </si>
  <si>
    <t>Coleoptera</t>
  </si>
  <si>
    <t>Terada_et_al_2019</t>
  </si>
  <si>
    <t>Applied Entomology and Zoology</t>
  </si>
  <si>
    <t>10.1007/s13355-019-00643-z</t>
  </si>
  <si>
    <t>Study</t>
  </si>
  <si>
    <t>trait</t>
  </si>
  <si>
    <t>H1</t>
  </si>
  <si>
    <t>H2</t>
  </si>
  <si>
    <t>H3</t>
  </si>
  <si>
    <t>mean_H</t>
  </si>
  <si>
    <t>L1</t>
  </si>
  <si>
    <t>L2</t>
  </si>
  <si>
    <t>L3</t>
  </si>
  <si>
    <t>Mean_L</t>
  </si>
  <si>
    <t>assay temp</t>
  </si>
  <si>
    <t>SE_H</t>
  </si>
  <si>
    <t>SE_L</t>
  </si>
  <si>
    <t>egg size</t>
  </si>
  <si>
    <t>egg hatching rate (%)</t>
  </si>
  <si>
    <t>emergence rate (%)</t>
  </si>
  <si>
    <t xml:space="preserve">female wing lenght </t>
  </si>
  <si>
    <t>female wing lenght</t>
  </si>
  <si>
    <t>male wing lenght</t>
  </si>
  <si>
    <t>Stazione_et_al_2021</t>
  </si>
  <si>
    <t>10.1007/s11692-021-09540-2</t>
  </si>
  <si>
    <t>Evolutionary Ecology</t>
  </si>
  <si>
    <t>Drosophila buzzatii</t>
  </si>
  <si>
    <t>Table 1</t>
  </si>
  <si>
    <t>Table 2</t>
  </si>
  <si>
    <t>Table 3</t>
  </si>
  <si>
    <t>ctrl7</t>
  </si>
  <si>
    <t>ctrl8</t>
  </si>
  <si>
    <t>ctrl9</t>
  </si>
  <si>
    <t>ctrl10</t>
  </si>
  <si>
    <t>days</t>
  </si>
  <si>
    <t>Early fecundity</t>
  </si>
  <si>
    <t>Two-week fecundity</t>
  </si>
  <si>
    <t>co7</t>
  </si>
  <si>
    <t>co8</t>
  </si>
  <si>
    <t>Total fecundity for 10 days</t>
  </si>
  <si>
    <t>Egg-to-adult viability</t>
  </si>
  <si>
    <t>https://datadryad.org/stash/dataset/doi:10.5061%2Fdryad.gd8jb</t>
  </si>
  <si>
    <t>exp2</t>
  </si>
  <si>
    <t>exp3</t>
  </si>
  <si>
    <t>Data for animals after 5 generations of selection. Calculated means and SE from raw data available in Dryad. Treatment temperature was taken as the mean across generations. The number of vial was used as the level of replication.</t>
  </si>
  <si>
    <t>Data for animals after 15 generations of selection. Calculated means and SE from raw data available in Dryad. Treatment temperature was taken as the mean across generations. The number of vial was used as the level of replication.</t>
  </si>
  <si>
    <t>Data for animals after 20 generations of selection. Calculated means and SE from raw data available in Dryad. Treatment temperature was taken as the mean across generations. The number of vial was used as the level of replication.</t>
  </si>
  <si>
    <t>count</t>
  </si>
  <si>
    <t>percentage</t>
  </si>
  <si>
    <t>Life-time fecundity</t>
  </si>
  <si>
    <t>Wing length</t>
  </si>
  <si>
    <t>life-time fecundity</t>
  </si>
  <si>
    <t>Rate of egg hatching</t>
  </si>
  <si>
    <t>Emergence rate</t>
  </si>
  <si>
    <t>exp4</t>
  </si>
  <si>
    <t>exp5</t>
  </si>
  <si>
    <t>exp6</t>
  </si>
  <si>
    <t>Traits measured at 25ºC; n_animals = 10 cohorts x 10 males / females x 3 replicate populations. For fecundity data, treatment with limited exposure to males (LEM) (vs constant exposure - CEM) was chosen as it better mimics the selection environment.</t>
  </si>
  <si>
    <t>Traits measured at 30ºC; n_animals = 10 cohorts x 10 males / females x 3 replicate populations. For fecundity data, treatment with limited exposure to males (LEM) (vs constant exposure - CEM) was chosen as it better mimics the selection environment</t>
  </si>
  <si>
    <t>Traits measured in cyclic thermal environment (average of 23.5ºC); n_animals = 10 cohorts x 10 males / females x 3 replicate populations. For fecundity data, treatment with limited exposure to males (LEM) (vs constant exposure - CEM) was chosen as it better mimics the selection environment</t>
  </si>
  <si>
    <t>Traits measured at 25ºC; n_animals = 10 cohorts x 10 males / females x 3 replicate populations. For fecundity data, treatment with limited exposure to males (LEM) (vs constant exposure - CEM) was chosen as it better mimics the selection environment. Although not explicitly stated, it was assumed that early fecundity and two-week fecundity to have been assayed in the same cohort of females.</t>
  </si>
  <si>
    <t>Traits measured at 30ºC; n_animals = 10 cohorts x 10 males / females x 3 replicate populations. For fecundity data, treatment with limited exposure to males (LEM) (vs constant exposure - CEM) was chosen as it better mimics the selection environment. Although not explicitly stated, it was assumed that early fecundity and two-week fecundity to have been assayed in the same cohort of females.</t>
  </si>
  <si>
    <t>exp7</t>
  </si>
  <si>
    <t>exp8</t>
  </si>
  <si>
    <t>ctrl11</t>
  </si>
  <si>
    <t>ctrl12</t>
  </si>
  <si>
    <t>ctrl13</t>
  </si>
  <si>
    <t>ctrl14</t>
  </si>
  <si>
    <t>ctrl15</t>
  </si>
  <si>
    <t>ctrl16</t>
  </si>
  <si>
    <t>ctrl17</t>
  </si>
  <si>
    <t>ctrl18</t>
  </si>
  <si>
    <t>ctrl19</t>
  </si>
  <si>
    <t>ctrl20</t>
  </si>
  <si>
    <t>ctrl21</t>
  </si>
  <si>
    <t>ctrl22</t>
  </si>
  <si>
    <t>ctrl23</t>
  </si>
  <si>
    <t>ctrl24</t>
  </si>
  <si>
    <t>ctrl25</t>
  </si>
  <si>
    <t>ctrl26</t>
  </si>
  <si>
    <t>co9</t>
  </si>
  <si>
    <t>co10</t>
  </si>
  <si>
    <t>co11</t>
  </si>
  <si>
    <t>co12</t>
  </si>
  <si>
    <t>co13</t>
  </si>
  <si>
    <t>co14</t>
  </si>
  <si>
    <t>co15</t>
  </si>
  <si>
    <t>co16</t>
  </si>
  <si>
    <t>co17</t>
  </si>
  <si>
    <t>co18</t>
  </si>
  <si>
    <t>co19</t>
  </si>
  <si>
    <t>co20</t>
  </si>
  <si>
    <t>co21</t>
  </si>
  <si>
    <t>co22</t>
  </si>
  <si>
    <t xml:space="preserve">The treatment of 24ºC was taken as the control (closed to optimal temperature), 32ºC as the warmer treatment (both these treatments were tested at a lower and higher temperature). Mean_control and Mean_treatment are the combined means of the three H lines and the three L lines respectively. Experiment performed between 2005 and 2006 for 19 generations (~2 years, 9.5 generations per year). Considering that the population was collected in 1997, I conservatively estimated at least 7 years of lab culture prior to the imposition of the experimental regimes (from 1998-2004) which corresponds to around 66 generations considering 9 and a half generations per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</si>
</sst>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8" x14ac:knownFonts="1">
    <font>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b/>
      <sz val="12"/>
      <color theme="1"/>
      <name val="Arial"/>
      <family val="2"/>
    </font>
    <font>
      <sz val="12"/>
      <color theme="1"/>
      <name val="Arial"/>
      <family val="2"/>
    </font>
    <font>
      <i/>
      <sz val="12"/>
      <color theme="1"/>
      <name val="Arial"/>
      <family val="2"/>
    </font>
    <font>
      <sz val="11"/>
      <color rgb="FFFF0000"/>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1" fillId="0" borderId="0" xfId="1" applyFill="1" applyAlignment="1"/>
    <xf numFmtId="0" fontId="1" fillId="0" borderId="0" xfId="1" applyFill="1" applyBorder="1" applyAlignment="1"/>
    <xf numFmtId="0" fontId="1" fillId="0" borderId="0" xfId="1" applyFill="1"/>
    <xf numFmtId="0" fontId="4" fillId="0" borderId="1" xfId="0" applyFont="1" applyBorder="1"/>
    <xf numFmtId="0" fontId="5" fillId="0" borderId="1" xfId="0" applyFont="1" applyBorder="1"/>
    <xf numFmtId="0" fontId="4" fillId="2" borderId="1" xfId="0" applyFont="1" applyFill="1" applyBorder="1"/>
    <xf numFmtId="0" fontId="5" fillId="0" borderId="1" xfId="0" applyFont="1" applyBorder="1" applyAlignment="1">
      <alignment wrapText="1"/>
    </xf>
    <xf numFmtId="0" fontId="5" fillId="3" borderId="1" xfId="0" applyFont="1" applyFill="1" applyBorder="1"/>
    <xf numFmtId="0" fontId="5" fillId="4" borderId="1" xfId="0" applyFont="1" applyFill="1" applyBorder="1"/>
    <xf numFmtId="0" fontId="4" fillId="0" borderId="1" xfId="0" applyFont="1" applyBorder="1" applyAlignment="1">
      <alignment horizontal="left" vertical="center"/>
    </xf>
    <xf numFmtId="0" fontId="0" fillId="0" borderId="0" xfId="0" applyAlignment="1">
      <alignment horizontal="left" vertical="center"/>
    </xf>
    <xf numFmtId="164" fontId="0" fillId="0" borderId="0" xfId="0" applyNumberFormat="1"/>
    <xf numFmtId="165" fontId="0" fillId="0" borderId="0" xfId="0" applyNumberFormat="1"/>
    <xf numFmtId="2" fontId="0" fillId="0" borderId="0" xfId="0" applyNumberFormat="1"/>
    <xf numFmtId="0" fontId="2" fillId="0" borderId="0" xfId="0" applyFont="1"/>
    <xf numFmtId="0" fontId="7" fillId="0" borderId="0" xfId="0" applyFont="1"/>
    <xf numFmtId="0" fontId="1" fillId="0" borderId="0" xfId="1"/>
    <xf numFmtId="0" fontId="0" fillId="5" borderId="0" xfId="0" applyFill="1"/>
    <xf numFmtId="0" fontId="0" fillId="6" borderId="0" xfId="0" applyFill="1"/>
  </cellXfs>
  <cellStyles count="2">
    <cellStyle name="Hyperlink" xfId="1" builtinId="8"/>
    <cellStyle name="Normal" xfId="0" builtinId="0"/>
  </cellStyles>
  <dxfs count="0"/>
  <tableStyles count="0" defaultTableStyle="TableStyleMedium2" defaultPivotStyle="PivotStyleLight16"/>
  <colors>
    <mruColors>
      <color rgb="FF75A3FF"/>
      <color rgb="FF6699FF"/>
      <color rgb="FF79C567"/>
      <color rgb="FF0066FF"/>
      <color rgb="FF0099FF"/>
      <color rgb="FF9CB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atadryad.org/stash/dataset/doi:10.5061%2Fdryad.gd8jb" TargetMode="External"/><Relationship Id="rId1" Type="http://schemas.openxmlformats.org/officeDocument/2006/relationships/hyperlink" Target="https://datadryad.org/stash/dataset/doi:10.5061%2Fdryad.gd8jb"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07230-1920-4742-8DE2-3250F1990975}">
  <dimension ref="A1:AR1114"/>
  <sheetViews>
    <sheetView tabSelected="1" zoomScaleNormal="100" workbookViewId="0">
      <selection activeCell="D14" sqref="D14"/>
    </sheetView>
  </sheetViews>
  <sheetFormatPr defaultColWidth="9.28515625" defaultRowHeight="15" x14ac:dyDescent="0.25"/>
  <cols>
    <col min="2" max="2" width="19.5703125" customWidth="1"/>
    <col min="3" max="3" width="12.5703125" customWidth="1"/>
    <col min="4" max="4" width="31.5703125" customWidth="1"/>
    <col min="5" max="5" width="17.7109375" bestFit="1" customWidth="1"/>
    <col min="6" max="6" width="25.28515625" bestFit="1" customWidth="1"/>
    <col min="7" max="7" width="17.28515625" bestFit="1" customWidth="1"/>
    <col min="8" max="8" width="13.28515625" customWidth="1"/>
    <col min="9" max="9" width="9.28515625" bestFit="1" customWidth="1"/>
    <col min="10" max="10" width="10.5703125" bestFit="1" customWidth="1"/>
    <col min="11" max="11" width="13.42578125" bestFit="1" customWidth="1"/>
    <col min="12" max="12" width="21.7109375" bestFit="1" customWidth="1"/>
    <col min="13" max="13" width="13.7109375" customWidth="1"/>
    <col min="14" max="14" width="14.28515625" bestFit="1" customWidth="1"/>
    <col min="15" max="15" width="15" customWidth="1"/>
    <col min="16" max="16" width="17.7109375" customWidth="1"/>
    <col min="17" max="17" width="16.5703125" customWidth="1"/>
    <col min="18" max="18" width="25.7109375" bestFit="1" customWidth="1"/>
    <col min="19" max="19" width="15" bestFit="1" customWidth="1"/>
    <col min="20" max="20" width="17.7109375" bestFit="1" customWidth="1"/>
    <col min="21" max="21" width="14.5703125" bestFit="1" customWidth="1"/>
    <col min="22" max="22" width="13" customWidth="1"/>
    <col min="23" max="23" width="22.7109375" bestFit="1" customWidth="1"/>
    <col min="24" max="24" width="7.42578125" bestFit="1" customWidth="1"/>
    <col min="25" max="25" width="11" bestFit="1" customWidth="1"/>
    <col min="26" max="26" width="27.28515625" bestFit="1" customWidth="1"/>
    <col min="27" max="27" width="15.42578125" bestFit="1" customWidth="1"/>
    <col min="28" max="28" width="15" bestFit="1" customWidth="1"/>
    <col min="29" max="29" width="11" bestFit="1" customWidth="1"/>
    <col min="30" max="30" width="20.42578125" bestFit="1" customWidth="1"/>
    <col min="31" max="31" width="18.28515625" bestFit="1" customWidth="1"/>
    <col min="32" max="32" width="17.7109375" bestFit="1" customWidth="1"/>
    <col min="33" max="33" width="13.7109375" bestFit="1" customWidth="1"/>
    <col min="34" max="34" width="23.28515625" bestFit="1" customWidth="1"/>
    <col min="35" max="35" width="26" customWidth="1"/>
    <col min="36" max="36" width="12" bestFit="1" customWidth="1"/>
    <col min="37" max="37" width="16.140625" bestFit="1" customWidth="1"/>
    <col min="38" max="38" width="20.42578125" bestFit="1" customWidth="1"/>
    <col min="39" max="39" width="11.28515625" bestFit="1" customWidth="1"/>
    <col min="40" max="40" width="15" bestFit="1" customWidth="1"/>
    <col min="41" max="41" width="10.28515625" bestFit="1" customWidth="1"/>
    <col min="42" max="42" width="19.42578125" bestFit="1" customWidth="1"/>
    <col min="43" max="43" width="19.28515625" bestFit="1" customWidth="1"/>
    <col min="44" max="44" width="106.5703125" customWidth="1"/>
  </cols>
  <sheetData>
    <row r="1" spans="1:44" s="11" customFormat="1" ht="34.5" customHeight="1" thickBot="1" x14ac:dyDescent="0.3">
      <c r="A1" s="10" t="s">
        <v>0</v>
      </c>
      <c r="B1" s="10" t="s">
        <v>98</v>
      </c>
      <c r="C1" s="10" t="s">
        <v>5</v>
      </c>
      <c r="D1" s="10" t="s">
        <v>6</v>
      </c>
      <c r="E1" s="10" t="s">
        <v>7</v>
      </c>
      <c r="F1" s="10" t="s">
        <v>8</v>
      </c>
      <c r="G1" s="10" t="s">
        <v>4</v>
      </c>
      <c r="H1" s="10" t="s">
        <v>9</v>
      </c>
      <c r="I1" s="10" t="s">
        <v>10</v>
      </c>
      <c r="J1" s="10" t="s">
        <v>11</v>
      </c>
      <c r="K1" s="10" t="s">
        <v>12</v>
      </c>
      <c r="L1" s="10" t="s">
        <v>13</v>
      </c>
      <c r="M1" s="10" t="s">
        <v>14</v>
      </c>
      <c r="N1" s="10" t="s">
        <v>20</v>
      </c>
      <c r="O1" s="10" t="s">
        <v>85</v>
      </c>
      <c r="P1" s="10" t="s">
        <v>62</v>
      </c>
      <c r="Q1" s="10" t="s">
        <v>18</v>
      </c>
      <c r="R1" s="10" t="s">
        <v>19</v>
      </c>
      <c r="S1" s="10" t="s">
        <v>21</v>
      </c>
      <c r="T1" s="10" t="s">
        <v>22</v>
      </c>
      <c r="U1" s="10" t="s">
        <v>23</v>
      </c>
      <c r="V1" s="10" t="s">
        <v>52</v>
      </c>
      <c r="W1" s="10" t="s">
        <v>24</v>
      </c>
      <c r="X1" s="10" t="s">
        <v>119</v>
      </c>
      <c r="Y1" s="10" t="s">
        <v>96</v>
      </c>
      <c r="Z1" s="10" t="s">
        <v>95</v>
      </c>
      <c r="AA1" s="10" t="s">
        <v>89</v>
      </c>
      <c r="AB1" s="10" t="s">
        <v>90</v>
      </c>
      <c r="AC1" s="10" t="s">
        <v>91</v>
      </c>
      <c r="AD1" s="10" t="s">
        <v>114</v>
      </c>
      <c r="AE1" s="10" t="s">
        <v>92</v>
      </c>
      <c r="AF1" s="10" t="s">
        <v>93</v>
      </c>
      <c r="AG1" s="10" t="s">
        <v>94</v>
      </c>
      <c r="AH1" s="10" t="s">
        <v>116</v>
      </c>
      <c r="AI1" s="10" t="s">
        <v>103</v>
      </c>
      <c r="AJ1" s="10" t="s">
        <v>17</v>
      </c>
      <c r="AK1" s="10" t="s">
        <v>123</v>
      </c>
      <c r="AL1" s="10" t="s">
        <v>26</v>
      </c>
      <c r="AM1" s="10" t="s">
        <v>1</v>
      </c>
      <c r="AN1" s="10" t="s">
        <v>2</v>
      </c>
      <c r="AO1" s="10" t="s">
        <v>3</v>
      </c>
      <c r="AP1" s="10" t="s">
        <v>15</v>
      </c>
      <c r="AQ1" s="10" t="s">
        <v>16</v>
      </c>
      <c r="AR1" s="10" t="s">
        <v>25</v>
      </c>
    </row>
    <row r="2" spans="1:44" x14ac:dyDescent="0.25">
      <c r="A2" t="s">
        <v>155</v>
      </c>
      <c r="B2" t="s">
        <v>158</v>
      </c>
      <c r="C2">
        <v>2014</v>
      </c>
      <c r="D2" t="s">
        <v>134</v>
      </c>
      <c r="E2" t="s">
        <v>135</v>
      </c>
      <c r="F2" t="s">
        <v>159</v>
      </c>
      <c r="G2" t="s">
        <v>4</v>
      </c>
      <c r="H2" t="s">
        <v>133</v>
      </c>
      <c r="I2" t="s">
        <v>132</v>
      </c>
      <c r="J2" t="s">
        <v>131</v>
      </c>
      <c r="K2" t="s">
        <v>156</v>
      </c>
      <c r="L2" t="s">
        <v>157</v>
      </c>
      <c r="M2" t="s">
        <v>66</v>
      </c>
      <c r="N2" t="s">
        <v>68</v>
      </c>
      <c r="O2" t="s">
        <v>87</v>
      </c>
      <c r="P2">
        <v>2</v>
      </c>
      <c r="Q2">
        <v>5</v>
      </c>
      <c r="R2">
        <v>2</v>
      </c>
      <c r="S2">
        <v>24.8</v>
      </c>
      <c r="T2">
        <v>26.3</v>
      </c>
      <c r="U2">
        <v>26.5</v>
      </c>
      <c r="V2" t="s">
        <v>70</v>
      </c>
      <c r="W2" t="s">
        <v>73</v>
      </c>
      <c r="X2" t="s">
        <v>127</v>
      </c>
      <c r="Y2" t="s">
        <v>106</v>
      </c>
      <c r="Z2" t="s">
        <v>201</v>
      </c>
      <c r="AA2" s="14">
        <v>185.62752525252526</v>
      </c>
      <c r="AB2" s="14">
        <v>11.273285668372763</v>
      </c>
      <c r="AC2">
        <v>3</v>
      </c>
      <c r="AD2">
        <f>9*3</f>
        <v>27</v>
      </c>
      <c r="AE2" s="14">
        <v>163.53030303030303</v>
      </c>
      <c r="AF2" s="14">
        <v>12.610567012125385</v>
      </c>
      <c r="AG2">
        <v>3</v>
      </c>
      <c r="AH2">
        <f>9*3</f>
        <v>27</v>
      </c>
      <c r="AI2" t="s">
        <v>209</v>
      </c>
      <c r="AJ2" t="s">
        <v>75</v>
      </c>
      <c r="AK2" s="18" t="s">
        <v>136</v>
      </c>
      <c r="AL2" t="s">
        <v>144</v>
      </c>
      <c r="AM2" t="s">
        <v>137</v>
      </c>
      <c r="AN2" s="17" t="s">
        <v>203</v>
      </c>
      <c r="AO2" t="s">
        <v>135</v>
      </c>
      <c r="AP2" t="s">
        <v>135</v>
      </c>
      <c r="AQ2" t="s">
        <v>135</v>
      </c>
      <c r="AR2" t="s">
        <v>206</v>
      </c>
    </row>
    <row r="3" spans="1:44" x14ac:dyDescent="0.25">
      <c r="A3" t="s">
        <v>155</v>
      </c>
      <c r="B3" t="s">
        <v>158</v>
      </c>
      <c r="C3">
        <v>2014</v>
      </c>
      <c r="D3" t="s">
        <v>134</v>
      </c>
      <c r="E3" t="s">
        <v>135</v>
      </c>
      <c r="F3" t="s">
        <v>159</v>
      </c>
      <c r="G3" t="s">
        <v>4</v>
      </c>
      <c r="H3" t="s">
        <v>133</v>
      </c>
      <c r="I3" t="s">
        <v>132</v>
      </c>
      <c r="J3" t="s">
        <v>131</v>
      </c>
      <c r="K3" t="s">
        <v>156</v>
      </c>
      <c r="L3" t="s">
        <v>157</v>
      </c>
      <c r="M3" t="s">
        <v>66</v>
      </c>
      <c r="N3" t="s">
        <v>68</v>
      </c>
      <c r="O3" t="s">
        <v>87</v>
      </c>
      <c r="P3">
        <v>2</v>
      </c>
      <c r="Q3">
        <v>5</v>
      </c>
      <c r="R3">
        <v>2</v>
      </c>
      <c r="S3">
        <v>24.8</v>
      </c>
      <c r="T3">
        <v>26.3</v>
      </c>
      <c r="U3">
        <v>26.5</v>
      </c>
      <c r="V3" t="s">
        <v>70</v>
      </c>
      <c r="W3" t="s">
        <v>73</v>
      </c>
      <c r="X3" t="s">
        <v>128</v>
      </c>
      <c r="Y3" t="s">
        <v>108</v>
      </c>
      <c r="Z3" t="s">
        <v>202</v>
      </c>
      <c r="AA3" s="14">
        <v>0.83888888888888891</v>
      </c>
      <c r="AB3" s="14">
        <v>2.3908260879277807E-2</v>
      </c>
      <c r="AC3">
        <v>3</v>
      </c>
      <c r="AD3">
        <f>16*3</f>
        <v>48</v>
      </c>
      <c r="AE3" s="14">
        <v>0.71730158730158722</v>
      </c>
      <c r="AF3" s="14">
        <v>0.13093948950494894</v>
      </c>
      <c r="AG3">
        <v>3</v>
      </c>
      <c r="AH3">
        <f>16*3</f>
        <v>48</v>
      </c>
      <c r="AI3" t="s">
        <v>210</v>
      </c>
      <c r="AJ3" t="s">
        <v>75</v>
      </c>
      <c r="AK3" s="18" t="s">
        <v>136</v>
      </c>
      <c r="AL3" t="s">
        <v>145</v>
      </c>
      <c r="AM3" t="s">
        <v>138</v>
      </c>
      <c r="AN3" s="17" t="s">
        <v>203</v>
      </c>
      <c r="AO3" t="s">
        <v>135</v>
      </c>
      <c r="AP3" t="s">
        <v>135</v>
      </c>
      <c r="AQ3" t="s">
        <v>135</v>
      </c>
      <c r="AR3" t="s">
        <v>206</v>
      </c>
    </row>
    <row r="4" spans="1:44" x14ac:dyDescent="0.25">
      <c r="A4" t="s">
        <v>155</v>
      </c>
      <c r="B4" t="s">
        <v>158</v>
      </c>
      <c r="C4">
        <v>2014</v>
      </c>
      <c r="D4" t="s">
        <v>134</v>
      </c>
      <c r="E4" t="s">
        <v>135</v>
      </c>
      <c r="F4" t="s">
        <v>159</v>
      </c>
      <c r="G4" t="s">
        <v>4</v>
      </c>
      <c r="H4" t="s">
        <v>133</v>
      </c>
      <c r="I4" t="s">
        <v>132</v>
      </c>
      <c r="J4" t="s">
        <v>131</v>
      </c>
      <c r="K4" t="s">
        <v>156</v>
      </c>
      <c r="L4" t="s">
        <v>157</v>
      </c>
      <c r="M4" t="s">
        <v>66</v>
      </c>
      <c r="N4" t="s">
        <v>68</v>
      </c>
      <c r="O4" t="s">
        <v>87</v>
      </c>
      <c r="P4">
        <v>2</v>
      </c>
      <c r="Q4">
        <v>15</v>
      </c>
      <c r="R4">
        <v>2</v>
      </c>
      <c r="S4">
        <v>24.8</v>
      </c>
      <c r="T4">
        <v>29.3</v>
      </c>
      <c r="U4">
        <v>29.5</v>
      </c>
      <c r="V4" t="s">
        <v>70</v>
      </c>
      <c r="W4" t="s">
        <v>73</v>
      </c>
      <c r="X4" t="s">
        <v>127</v>
      </c>
      <c r="Y4" t="s">
        <v>106</v>
      </c>
      <c r="Z4" t="s">
        <v>201</v>
      </c>
      <c r="AA4" s="14">
        <v>144.77777777777777</v>
      </c>
      <c r="AB4" s="14">
        <v>28.108681823009096</v>
      </c>
      <c r="AC4">
        <v>3</v>
      </c>
      <c r="AD4">
        <f>9*3</f>
        <v>27</v>
      </c>
      <c r="AE4" s="14">
        <v>115.82575757575758</v>
      </c>
      <c r="AF4" s="14">
        <v>4.0658063527210411</v>
      </c>
      <c r="AG4">
        <v>3</v>
      </c>
      <c r="AH4">
        <f>9*3</f>
        <v>27</v>
      </c>
      <c r="AI4" t="s">
        <v>209</v>
      </c>
      <c r="AJ4" t="s">
        <v>75</v>
      </c>
      <c r="AK4" s="19" t="s">
        <v>204</v>
      </c>
      <c r="AL4" t="s">
        <v>146</v>
      </c>
      <c r="AM4" t="s">
        <v>139</v>
      </c>
      <c r="AN4" s="17" t="s">
        <v>203</v>
      </c>
      <c r="AO4" t="s">
        <v>135</v>
      </c>
      <c r="AP4" t="s">
        <v>135</v>
      </c>
      <c r="AQ4" t="s">
        <v>135</v>
      </c>
      <c r="AR4" t="s">
        <v>207</v>
      </c>
    </row>
    <row r="5" spans="1:44" x14ac:dyDescent="0.25">
      <c r="A5" t="s">
        <v>155</v>
      </c>
      <c r="B5" t="s">
        <v>158</v>
      </c>
      <c r="C5">
        <v>2014</v>
      </c>
      <c r="D5" t="s">
        <v>134</v>
      </c>
      <c r="E5" t="s">
        <v>135</v>
      </c>
      <c r="F5" t="s">
        <v>159</v>
      </c>
      <c r="G5" t="s">
        <v>4</v>
      </c>
      <c r="H5" t="s">
        <v>133</v>
      </c>
      <c r="I5" t="s">
        <v>132</v>
      </c>
      <c r="J5" t="s">
        <v>131</v>
      </c>
      <c r="K5" t="s">
        <v>156</v>
      </c>
      <c r="L5" t="s">
        <v>157</v>
      </c>
      <c r="M5" t="s">
        <v>66</v>
      </c>
      <c r="N5" t="s">
        <v>68</v>
      </c>
      <c r="O5" t="s">
        <v>87</v>
      </c>
      <c r="P5">
        <v>2</v>
      </c>
      <c r="Q5">
        <v>15</v>
      </c>
      <c r="R5">
        <v>2</v>
      </c>
      <c r="S5">
        <v>24.8</v>
      </c>
      <c r="T5">
        <v>29.3</v>
      </c>
      <c r="U5">
        <v>29.5</v>
      </c>
      <c r="V5" t="s">
        <v>70</v>
      </c>
      <c r="W5" t="s">
        <v>73</v>
      </c>
      <c r="X5" t="s">
        <v>128</v>
      </c>
      <c r="Y5" t="s">
        <v>108</v>
      </c>
      <c r="Z5" t="s">
        <v>202</v>
      </c>
      <c r="AA5" s="14">
        <v>0.89416666666666655</v>
      </c>
      <c r="AB5" s="14">
        <v>1.4813657362192671E-2</v>
      </c>
      <c r="AC5">
        <v>3</v>
      </c>
      <c r="AD5">
        <f>20*3</f>
        <v>60</v>
      </c>
      <c r="AE5" s="14">
        <v>0.87486842105263152</v>
      </c>
      <c r="AF5" s="14">
        <v>2.7613089051763344E-2</v>
      </c>
      <c r="AG5">
        <v>3</v>
      </c>
      <c r="AH5">
        <f>20*3</f>
        <v>60</v>
      </c>
      <c r="AI5" t="s">
        <v>210</v>
      </c>
      <c r="AJ5" t="s">
        <v>75</v>
      </c>
      <c r="AK5" s="19" t="s">
        <v>204</v>
      </c>
      <c r="AL5" t="s">
        <v>151</v>
      </c>
      <c r="AM5" t="s">
        <v>147</v>
      </c>
      <c r="AN5" s="17" t="s">
        <v>203</v>
      </c>
      <c r="AO5" t="s">
        <v>135</v>
      </c>
      <c r="AP5" t="s">
        <v>135</v>
      </c>
      <c r="AQ5" t="s">
        <v>135</v>
      </c>
      <c r="AR5" t="s">
        <v>207</v>
      </c>
    </row>
    <row r="6" spans="1:44" x14ac:dyDescent="0.25">
      <c r="A6" t="s">
        <v>155</v>
      </c>
      <c r="B6" t="s">
        <v>158</v>
      </c>
      <c r="C6">
        <v>2014</v>
      </c>
      <c r="D6" t="s">
        <v>134</v>
      </c>
      <c r="E6" t="s">
        <v>135</v>
      </c>
      <c r="F6" t="s">
        <v>159</v>
      </c>
      <c r="G6" t="s">
        <v>4</v>
      </c>
      <c r="H6" t="s">
        <v>133</v>
      </c>
      <c r="I6" t="s">
        <v>132</v>
      </c>
      <c r="J6" t="s">
        <v>131</v>
      </c>
      <c r="K6" t="s">
        <v>156</v>
      </c>
      <c r="L6" t="s">
        <v>157</v>
      </c>
      <c r="M6" t="s">
        <v>66</v>
      </c>
      <c r="N6" t="s">
        <v>68</v>
      </c>
      <c r="O6" t="s">
        <v>87</v>
      </c>
      <c r="P6">
        <v>2</v>
      </c>
      <c r="Q6">
        <v>20</v>
      </c>
      <c r="R6">
        <v>2</v>
      </c>
      <c r="S6">
        <v>24.8</v>
      </c>
      <c r="T6">
        <v>30.8</v>
      </c>
      <c r="U6">
        <v>31</v>
      </c>
      <c r="V6" t="s">
        <v>70</v>
      </c>
      <c r="W6" t="s">
        <v>73</v>
      </c>
      <c r="X6" t="s">
        <v>127</v>
      </c>
      <c r="Y6" t="s">
        <v>106</v>
      </c>
      <c r="Z6" t="s">
        <v>201</v>
      </c>
      <c r="AA6" s="14">
        <v>146.61868686868686</v>
      </c>
      <c r="AB6" s="14">
        <v>21.992800605925364</v>
      </c>
      <c r="AC6">
        <v>3</v>
      </c>
      <c r="AD6">
        <f>9*3</f>
        <v>27</v>
      </c>
      <c r="AE6" s="14">
        <v>123.31666666666666</v>
      </c>
      <c r="AF6" s="14">
        <v>15.09167356892903</v>
      </c>
      <c r="AG6">
        <v>3</v>
      </c>
      <c r="AH6">
        <f>9*3</f>
        <v>27</v>
      </c>
      <c r="AI6" t="s">
        <v>209</v>
      </c>
      <c r="AJ6" t="s">
        <v>75</v>
      </c>
      <c r="AK6" s="18" t="s">
        <v>205</v>
      </c>
      <c r="AL6" t="s">
        <v>152</v>
      </c>
      <c r="AM6" t="s">
        <v>148</v>
      </c>
      <c r="AN6" s="17" t="s">
        <v>203</v>
      </c>
      <c r="AO6" t="s">
        <v>135</v>
      </c>
      <c r="AP6" t="s">
        <v>135</v>
      </c>
      <c r="AQ6" t="s">
        <v>135</v>
      </c>
      <c r="AR6" t="s">
        <v>208</v>
      </c>
    </row>
    <row r="7" spans="1:44" x14ac:dyDescent="0.25">
      <c r="A7" t="s">
        <v>155</v>
      </c>
      <c r="B7" t="s">
        <v>158</v>
      </c>
      <c r="C7">
        <v>2014</v>
      </c>
      <c r="D7" t="s">
        <v>134</v>
      </c>
      <c r="E7" t="s">
        <v>135</v>
      </c>
      <c r="F7" t="s">
        <v>159</v>
      </c>
      <c r="G7" t="s">
        <v>4</v>
      </c>
      <c r="H7" t="s">
        <v>133</v>
      </c>
      <c r="I7" t="s">
        <v>132</v>
      </c>
      <c r="J7" t="s">
        <v>131</v>
      </c>
      <c r="K7" t="s">
        <v>156</v>
      </c>
      <c r="L7" t="s">
        <v>157</v>
      </c>
      <c r="M7" t="s">
        <v>66</v>
      </c>
      <c r="N7" t="s">
        <v>68</v>
      </c>
      <c r="O7" t="s">
        <v>87</v>
      </c>
      <c r="P7">
        <v>2</v>
      </c>
      <c r="Q7">
        <v>20</v>
      </c>
      <c r="R7">
        <v>2</v>
      </c>
      <c r="S7">
        <v>24.8</v>
      </c>
      <c r="T7">
        <v>30.8</v>
      </c>
      <c r="U7">
        <v>31</v>
      </c>
      <c r="V7" t="s">
        <v>70</v>
      </c>
      <c r="W7" t="s">
        <v>73</v>
      </c>
      <c r="X7" t="s">
        <v>128</v>
      </c>
      <c r="Y7" t="s">
        <v>108</v>
      </c>
      <c r="Z7" t="s">
        <v>202</v>
      </c>
      <c r="AA7" s="14">
        <v>0.8716666666666667</v>
      </c>
      <c r="AB7" s="14">
        <v>2.9059326290271185E-2</v>
      </c>
      <c r="AC7">
        <v>3</v>
      </c>
      <c r="AD7">
        <f>20*3</f>
        <v>60</v>
      </c>
      <c r="AE7" s="14">
        <v>0.88749999999999984</v>
      </c>
      <c r="AF7" s="14">
        <v>3.0550504633038905E-2</v>
      </c>
      <c r="AG7">
        <v>3</v>
      </c>
      <c r="AH7">
        <f>20*3</f>
        <v>60</v>
      </c>
      <c r="AI7" t="s">
        <v>210</v>
      </c>
      <c r="AJ7" t="s">
        <v>75</v>
      </c>
      <c r="AK7" s="18" t="s">
        <v>205</v>
      </c>
      <c r="AL7" t="s">
        <v>153</v>
      </c>
      <c r="AM7" t="s">
        <v>149</v>
      </c>
      <c r="AN7" s="17" t="s">
        <v>203</v>
      </c>
      <c r="AO7" t="s">
        <v>135</v>
      </c>
      <c r="AP7" t="s">
        <v>135</v>
      </c>
      <c r="AQ7" t="s">
        <v>135</v>
      </c>
      <c r="AR7" t="s">
        <v>208</v>
      </c>
    </row>
    <row r="8" spans="1:44" x14ac:dyDescent="0.25">
      <c r="A8" t="s">
        <v>155</v>
      </c>
      <c r="B8" t="s">
        <v>185</v>
      </c>
      <c r="C8">
        <v>2021</v>
      </c>
      <c r="D8" t="s">
        <v>187</v>
      </c>
      <c r="E8" t="s">
        <v>135</v>
      </c>
      <c r="F8" t="s">
        <v>186</v>
      </c>
      <c r="G8" t="s">
        <v>4</v>
      </c>
      <c r="H8" t="s">
        <v>133</v>
      </c>
      <c r="I8" t="s">
        <v>132</v>
      </c>
      <c r="J8" t="s">
        <v>131</v>
      </c>
      <c r="K8" t="s">
        <v>156</v>
      </c>
      <c r="L8" t="s">
        <v>188</v>
      </c>
      <c r="M8" t="s">
        <v>66</v>
      </c>
      <c r="N8" t="s">
        <v>68</v>
      </c>
      <c r="O8" t="s">
        <v>87</v>
      </c>
      <c r="P8">
        <v>16</v>
      </c>
      <c r="Q8">
        <v>15</v>
      </c>
      <c r="R8">
        <v>5</v>
      </c>
      <c r="S8">
        <v>25</v>
      </c>
      <c r="T8">
        <v>33</v>
      </c>
      <c r="U8">
        <v>25</v>
      </c>
      <c r="V8" t="s">
        <v>70</v>
      </c>
      <c r="W8" t="s">
        <v>72</v>
      </c>
      <c r="X8" t="s">
        <v>126</v>
      </c>
      <c r="Y8" t="s">
        <v>108</v>
      </c>
      <c r="Z8" t="s">
        <v>130</v>
      </c>
      <c r="AA8">
        <v>36.6</v>
      </c>
      <c r="AB8">
        <v>14.59</v>
      </c>
      <c r="AC8">
        <v>3</v>
      </c>
      <c r="AD8">
        <f>10*10*3</f>
        <v>300</v>
      </c>
      <c r="AE8">
        <v>33.78</v>
      </c>
      <c r="AF8">
        <v>15.87</v>
      </c>
      <c r="AG8">
        <v>3</v>
      </c>
      <c r="AH8">
        <f>10*10*3</f>
        <v>300</v>
      </c>
      <c r="AI8" t="s">
        <v>196</v>
      </c>
      <c r="AJ8" t="s">
        <v>74</v>
      </c>
      <c r="AK8" s="19" t="s">
        <v>216</v>
      </c>
      <c r="AL8" t="s">
        <v>192</v>
      </c>
      <c r="AM8" t="s">
        <v>199</v>
      </c>
      <c r="AN8" t="s">
        <v>142</v>
      </c>
      <c r="AO8" t="s">
        <v>135</v>
      </c>
      <c r="AQ8" t="s">
        <v>135</v>
      </c>
      <c r="AR8" t="s">
        <v>219</v>
      </c>
    </row>
    <row r="9" spans="1:44" x14ac:dyDescent="0.25">
      <c r="A9" t="s">
        <v>155</v>
      </c>
      <c r="B9" t="s">
        <v>185</v>
      </c>
      <c r="C9">
        <v>2021</v>
      </c>
      <c r="D9" t="s">
        <v>187</v>
      </c>
      <c r="E9" t="s">
        <v>135</v>
      </c>
      <c r="F9" t="s">
        <v>186</v>
      </c>
      <c r="G9" t="s">
        <v>4</v>
      </c>
      <c r="H9" t="s">
        <v>133</v>
      </c>
      <c r="I9" t="s">
        <v>132</v>
      </c>
      <c r="J9" t="s">
        <v>131</v>
      </c>
      <c r="K9" t="s">
        <v>156</v>
      </c>
      <c r="L9" t="s">
        <v>188</v>
      </c>
      <c r="M9" t="s">
        <v>66</v>
      </c>
      <c r="N9" t="s">
        <v>68</v>
      </c>
      <c r="O9" t="s">
        <v>87</v>
      </c>
      <c r="P9">
        <v>16</v>
      </c>
      <c r="Q9">
        <v>15</v>
      </c>
      <c r="R9">
        <v>5</v>
      </c>
      <c r="S9">
        <v>25</v>
      </c>
      <c r="T9">
        <v>33</v>
      </c>
      <c r="U9">
        <v>30</v>
      </c>
      <c r="V9" t="s">
        <v>70</v>
      </c>
      <c r="W9" t="s">
        <v>72</v>
      </c>
      <c r="X9" t="s">
        <v>126</v>
      </c>
      <c r="Y9" t="s">
        <v>108</v>
      </c>
      <c r="Z9" t="s">
        <v>130</v>
      </c>
      <c r="AA9">
        <v>19.100000000000001</v>
      </c>
      <c r="AB9">
        <v>12.51</v>
      </c>
      <c r="AC9">
        <v>3</v>
      </c>
      <c r="AD9">
        <f t="shared" ref="AD9:AD13" si="0">10*10*3</f>
        <v>300</v>
      </c>
      <c r="AE9">
        <v>16.66</v>
      </c>
      <c r="AF9">
        <v>11.03</v>
      </c>
      <c r="AG9">
        <v>3</v>
      </c>
      <c r="AH9">
        <f t="shared" ref="AH9:AH13" si="1">10*10*3</f>
        <v>300</v>
      </c>
      <c r="AI9" t="s">
        <v>196</v>
      </c>
      <c r="AJ9" t="s">
        <v>74</v>
      </c>
      <c r="AK9" s="18" t="s">
        <v>217</v>
      </c>
      <c r="AL9" t="s">
        <v>193</v>
      </c>
      <c r="AM9" t="s">
        <v>200</v>
      </c>
      <c r="AN9" t="s">
        <v>142</v>
      </c>
      <c r="AO9" t="s">
        <v>135</v>
      </c>
      <c r="AQ9" t="s">
        <v>135</v>
      </c>
      <c r="AR9" t="s">
        <v>220</v>
      </c>
    </row>
    <row r="10" spans="1:44" x14ac:dyDescent="0.25">
      <c r="A10" t="s">
        <v>155</v>
      </c>
      <c r="B10" t="s">
        <v>185</v>
      </c>
      <c r="C10">
        <v>2021</v>
      </c>
      <c r="D10" t="s">
        <v>187</v>
      </c>
      <c r="E10" t="s">
        <v>135</v>
      </c>
      <c r="F10" t="s">
        <v>186</v>
      </c>
      <c r="G10" t="s">
        <v>4</v>
      </c>
      <c r="H10" t="s">
        <v>133</v>
      </c>
      <c r="I10" t="s">
        <v>132</v>
      </c>
      <c r="J10" t="s">
        <v>131</v>
      </c>
      <c r="K10" t="s">
        <v>156</v>
      </c>
      <c r="L10" t="s">
        <v>188</v>
      </c>
      <c r="M10" t="s">
        <v>66</v>
      </c>
      <c r="N10" t="s">
        <v>68</v>
      </c>
      <c r="O10" t="s">
        <v>87</v>
      </c>
      <c r="P10">
        <v>16</v>
      </c>
      <c r="Q10">
        <v>15</v>
      </c>
      <c r="R10">
        <v>5</v>
      </c>
      <c r="S10">
        <v>25</v>
      </c>
      <c r="T10">
        <v>33</v>
      </c>
      <c r="U10">
        <v>23.5</v>
      </c>
      <c r="V10" t="s">
        <v>70</v>
      </c>
      <c r="W10" t="s">
        <v>72</v>
      </c>
      <c r="X10" t="s">
        <v>126</v>
      </c>
      <c r="Y10" t="s">
        <v>108</v>
      </c>
      <c r="Z10" t="s">
        <v>130</v>
      </c>
      <c r="AA10">
        <v>20.56</v>
      </c>
      <c r="AB10">
        <v>15.96</v>
      </c>
      <c r="AC10">
        <v>3</v>
      </c>
      <c r="AD10">
        <f t="shared" si="0"/>
        <v>300</v>
      </c>
      <c r="AE10">
        <v>24.49</v>
      </c>
      <c r="AF10">
        <v>11.14</v>
      </c>
      <c r="AG10">
        <v>3</v>
      </c>
      <c r="AH10">
        <f t="shared" si="1"/>
        <v>300</v>
      </c>
      <c r="AI10" t="s">
        <v>196</v>
      </c>
      <c r="AJ10" t="s">
        <v>74</v>
      </c>
      <c r="AK10" s="19" t="s">
        <v>218</v>
      </c>
      <c r="AL10" t="s">
        <v>194</v>
      </c>
      <c r="AM10" t="s">
        <v>242</v>
      </c>
      <c r="AN10" t="s">
        <v>142</v>
      </c>
      <c r="AO10" t="s">
        <v>135</v>
      </c>
      <c r="AQ10" t="s">
        <v>135</v>
      </c>
      <c r="AR10" t="s">
        <v>221</v>
      </c>
    </row>
    <row r="11" spans="1:44" x14ac:dyDescent="0.25">
      <c r="A11" t="s">
        <v>155</v>
      </c>
      <c r="B11" t="s">
        <v>185</v>
      </c>
      <c r="C11">
        <v>2021</v>
      </c>
      <c r="D11" t="s">
        <v>187</v>
      </c>
      <c r="E11" t="s">
        <v>135</v>
      </c>
      <c r="F11" t="s">
        <v>186</v>
      </c>
      <c r="G11" t="s">
        <v>4</v>
      </c>
      <c r="H11" t="s">
        <v>133</v>
      </c>
      <c r="I11" t="s">
        <v>132</v>
      </c>
      <c r="J11" t="s">
        <v>131</v>
      </c>
      <c r="K11" t="s">
        <v>156</v>
      </c>
      <c r="L11" t="s">
        <v>188</v>
      </c>
      <c r="M11" t="s">
        <v>66</v>
      </c>
      <c r="N11" t="s">
        <v>68</v>
      </c>
      <c r="O11" t="s">
        <v>87</v>
      </c>
      <c r="P11">
        <v>16</v>
      </c>
      <c r="Q11">
        <v>15</v>
      </c>
      <c r="R11">
        <v>5</v>
      </c>
      <c r="S11">
        <v>25</v>
      </c>
      <c r="T11">
        <v>33</v>
      </c>
      <c r="U11">
        <v>25</v>
      </c>
      <c r="V11" t="s">
        <v>70</v>
      </c>
      <c r="W11" t="s">
        <v>72</v>
      </c>
      <c r="X11" t="s">
        <v>127</v>
      </c>
      <c r="Y11" t="s">
        <v>108</v>
      </c>
      <c r="Z11" t="s">
        <v>130</v>
      </c>
      <c r="AA11">
        <v>39.43</v>
      </c>
      <c r="AB11">
        <v>14.55</v>
      </c>
      <c r="AC11">
        <v>3</v>
      </c>
      <c r="AD11">
        <f t="shared" si="0"/>
        <v>300</v>
      </c>
      <c r="AE11">
        <v>37.35</v>
      </c>
      <c r="AF11">
        <v>13.23</v>
      </c>
      <c r="AG11">
        <v>3</v>
      </c>
      <c r="AH11">
        <f t="shared" si="1"/>
        <v>300</v>
      </c>
      <c r="AI11" t="s">
        <v>196</v>
      </c>
      <c r="AJ11" t="s">
        <v>74</v>
      </c>
      <c r="AK11" s="18" t="s">
        <v>216</v>
      </c>
      <c r="AL11" t="s">
        <v>195</v>
      </c>
      <c r="AM11" t="s">
        <v>243</v>
      </c>
      <c r="AN11" t="s">
        <v>142</v>
      </c>
      <c r="AO11" t="s">
        <v>135</v>
      </c>
      <c r="AQ11" t="s">
        <v>135</v>
      </c>
      <c r="AR11" t="s">
        <v>219</v>
      </c>
    </row>
    <row r="12" spans="1:44" x14ac:dyDescent="0.25">
      <c r="A12" t="s">
        <v>155</v>
      </c>
      <c r="B12" t="s">
        <v>185</v>
      </c>
      <c r="C12">
        <v>2021</v>
      </c>
      <c r="D12" t="s">
        <v>187</v>
      </c>
      <c r="E12" t="s">
        <v>135</v>
      </c>
      <c r="F12" t="s">
        <v>186</v>
      </c>
      <c r="G12" t="s">
        <v>4</v>
      </c>
      <c r="H12" t="s">
        <v>133</v>
      </c>
      <c r="I12" t="s">
        <v>132</v>
      </c>
      <c r="J12" t="s">
        <v>131</v>
      </c>
      <c r="K12" t="s">
        <v>156</v>
      </c>
      <c r="L12" t="s">
        <v>188</v>
      </c>
      <c r="M12" t="s">
        <v>66</v>
      </c>
      <c r="N12" t="s">
        <v>68</v>
      </c>
      <c r="O12" t="s">
        <v>87</v>
      </c>
      <c r="P12">
        <v>16</v>
      </c>
      <c r="Q12">
        <v>15</v>
      </c>
      <c r="R12">
        <v>5</v>
      </c>
      <c r="S12">
        <v>25</v>
      </c>
      <c r="T12">
        <v>33</v>
      </c>
      <c r="U12">
        <v>30</v>
      </c>
      <c r="V12" t="s">
        <v>70</v>
      </c>
      <c r="W12" t="s">
        <v>72</v>
      </c>
      <c r="X12" t="s">
        <v>127</v>
      </c>
      <c r="Y12" t="s">
        <v>108</v>
      </c>
      <c r="Z12" t="s">
        <v>130</v>
      </c>
      <c r="AA12">
        <v>26.68</v>
      </c>
      <c r="AB12">
        <v>10.14</v>
      </c>
      <c r="AC12">
        <v>3</v>
      </c>
      <c r="AD12">
        <f t="shared" si="0"/>
        <v>300</v>
      </c>
      <c r="AE12">
        <v>27.25</v>
      </c>
      <c r="AF12">
        <v>9.74</v>
      </c>
      <c r="AG12">
        <v>3</v>
      </c>
      <c r="AH12">
        <f t="shared" si="1"/>
        <v>300</v>
      </c>
      <c r="AI12" t="s">
        <v>196</v>
      </c>
      <c r="AJ12" t="s">
        <v>74</v>
      </c>
      <c r="AK12" s="19" t="s">
        <v>217</v>
      </c>
      <c r="AL12" t="s">
        <v>226</v>
      </c>
      <c r="AM12" t="s">
        <v>244</v>
      </c>
      <c r="AN12" t="s">
        <v>142</v>
      </c>
      <c r="AO12" t="s">
        <v>135</v>
      </c>
      <c r="AQ12" t="s">
        <v>135</v>
      </c>
      <c r="AR12" t="s">
        <v>220</v>
      </c>
    </row>
    <row r="13" spans="1:44" x14ac:dyDescent="0.25">
      <c r="A13" t="s">
        <v>155</v>
      </c>
      <c r="B13" t="s">
        <v>185</v>
      </c>
      <c r="C13">
        <v>2021</v>
      </c>
      <c r="D13" t="s">
        <v>187</v>
      </c>
      <c r="E13" t="s">
        <v>135</v>
      </c>
      <c r="F13" t="s">
        <v>186</v>
      </c>
      <c r="G13" t="s">
        <v>4</v>
      </c>
      <c r="H13" t="s">
        <v>133</v>
      </c>
      <c r="I13" t="s">
        <v>132</v>
      </c>
      <c r="J13" t="s">
        <v>131</v>
      </c>
      <c r="K13" t="s">
        <v>156</v>
      </c>
      <c r="L13" t="s">
        <v>188</v>
      </c>
      <c r="M13" t="s">
        <v>66</v>
      </c>
      <c r="N13" t="s">
        <v>68</v>
      </c>
      <c r="O13" t="s">
        <v>87</v>
      </c>
      <c r="P13">
        <v>16</v>
      </c>
      <c r="Q13">
        <v>15</v>
      </c>
      <c r="R13">
        <v>5</v>
      </c>
      <c r="S13">
        <v>25</v>
      </c>
      <c r="T13">
        <v>33</v>
      </c>
      <c r="U13">
        <v>23.5</v>
      </c>
      <c r="V13" t="s">
        <v>70</v>
      </c>
      <c r="W13" t="s">
        <v>72</v>
      </c>
      <c r="X13" t="s">
        <v>127</v>
      </c>
      <c r="Y13" t="s">
        <v>108</v>
      </c>
      <c r="Z13" t="s">
        <v>130</v>
      </c>
      <c r="AA13">
        <v>45.77</v>
      </c>
      <c r="AB13">
        <v>22.79</v>
      </c>
      <c r="AC13">
        <v>3</v>
      </c>
      <c r="AD13">
        <f t="shared" si="0"/>
        <v>300</v>
      </c>
      <c r="AE13">
        <v>47.16</v>
      </c>
      <c r="AF13">
        <v>22.2</v>
      </c>
      <c r="AG13">
        <v>3</v>
      </c>
      <c r="AH13">
        <f t="shared" si="1"/>
        <v>300</v>
      </c>
      <c r="AI13" t="s">
        <v>196</v>
      </c>
      <c r="AJ13" t="s">
        <v>74</v>
      </c>
      <c r="AK13" s="18" t="s">
        <v>218</v>
      </c>
      <c r="AL13" t="s">
        <v>227</v>
      </c>
      <c r="AM13" t="s">
        <v>245</v>
      </c>
      <c r="AN13" t="s">
        <v>142</v>
      </c>
      <c r="AO13" t="s">
        <v>135</v>
      </c>
      <c r="AQ13" t="s">
        <v>135</v>
      </c>
      <c r="AR13" t="s">
        <v>221</v>
      </c>
    </row>
    <row r="14" spans="1:44" x14ac:dyDescent="0.25">
      <c r="A14" t="s">
        <v>155</v>
      </c>
      <c r="B14" t="s">
        <v>185</v>
      </c>
      <c r="C14">
        <v>2021</v>
      </c>
      <c r="D14" t="s">
        <v>187</v>
      </c>
      <c r="E14" t="s">
        <v>135</v>
      </c>
      <c r="F14" t="s">
        <v>186</v>
      </c>
      <c r="G14" t="s">
        <v>4</v>
      </c>
      <c r="H14" t="s">
        <v>133</v>
      </c>
      <c r="I14" t="s">
        <v>132</v>
      </c>
      <c r="J14" t="s">
        <v>131</v>
      </c>
      <c r="K14" t="s">
        <v>156</v>
      </c>
      <c r="L14" t="s">
        <v>188</v>
      </c>
      <c r="M14" t="s">
        <v>66</v>
      </c>
      <c r="N14" t="s">
        <v>68</v>
      </c>
      <c r="O14" t="s">
        <v>87</v>
      </c>
      <c r="P14">
        <v>16</v>
      </c>
      <c r="Q14">
        <v>15</v>
      </c>
      <c r="R14">
        <v>5</v>
      </c>
      <c r="S14">
        <v>25</v>
      </c>
      <c r="T14">
        <v>33</v>
      </c>
      <c r="U14">
        <v>25</v>
      </c>
      <c r="V14" t="s">
        <v>70</v>
      </c>
      <c r="W14" t="s">
        <v>72</v>
      </c>
      <c r="X14" t="s">
        <v>127</v>
      </c>
      <c r="Y14" t="s">
        <v>106</v>
      </c>
      <c r="Z14" t="s">
        <v>197</v>
      </c>
      <c r="AA14">
        <v>271.33</v>
      </c>
      <c r="AB14">
        <v>97.83</v>
      </c>
      <c r="AC14">
        <v>3</v>
      </c>
      <c r="AD14">
        <f>15*3</f>
        <v>45</v>
      </c>
      <c r="AE14">
        <v>281.16000000000003</v>
      </c>
      <c r="AF14">
        <v>99.05</v>
      </c>
      <c r="AG14">
        <v>3</v>
      </c>
      <c r="AH14">
        <f>15*3</f>
        <v>45</v>
      </c>
      <c r="AI14" t="s">
        <v>209</v>
      </c>
      <c r="AJ14" t="s">
        <v>74</v>
      </c>
      <c r="AK14" s="19" t="s">
        <v>216</v>
      </c>
      <c r="AL14" t="s">
        <v>228</v>
      </c>
      <c r="AM14" s="18" t="s">
        <v>246</v>
      </c>
      <c r="AN14" t="s">
        <v>154</v>
      </c>
      <c r="AO14" t="s">
        <v>135</v>
      </c>
      <c r="AQ14" t="s">
        <v>135</v>
      </c>
      <c r="AR14" t="s">
        <v>222</v>
      </c>
    </row>
    <row r="15" spans="1:44" x14ac:dyDescent="0.25">
      <c r="A15" t="s">
        <v>155</v>
      </c>
      <c r="B15" t="s">
        <v>185</v>
      </c>
      <c r="C15">
        <v>2021</v>
      </c>
      <c r="D15" t="s">
        <v>187</v>
      </c>
      <c r="E15" t="s">
        <v>135</v>
      </c>
      <c r="F15" t="s">
        <v>186</v>
      </c>
      <c r="G15" t="s">
        <v>4</v>
      </c>
      <c r="H15" t="s">
        <v>133</v>
      </c>
      <c r="I15" t="s">
        <v>132</v>
      </c>
      <c r="J15" t="s">
        <v>131</v>
      </c>
      <c r="K15" t="s">
        <v>156</v>
      </c>
      <c r="L15" t="s">
        <v>188</v>
      </c>
      <c r="M15" t="s">
        <v>66</v>
      </c>
      <c r="N15" t="s">
        <v>68</v>
      </c>
      <c r="O15" t="s">
        <v>87</v>
      </c>
      <c r="P15">
        <v>16</v>
      </c>
      <c r="Q15">
        <v>15</v>
      </c>
      <c r="R15">
        <v>5</v>
      </c>
      <c r="S15">
        <v>25</v>
      </c>
      <c r="T15">
        <v>33</v>
      </c>
      <c r="U15">
        <v>30</v>
      </c>
      <c r="V15" t="s">
        <v>70</v>
      </c>
      <c r="W15" t="s">
        <v>72</v>
      </c>
      <c r="X15" t="s">
        <v>127</v>
      </c>
      <c r="Y15" t="s">
        <v>106</v>
      </c>
      <c r="Z15" t="s">
        <v>197</v>
      </c>
      <c r="AA15">
        <v>126.79</v>
      </c>
      <c r="AB15">
        <v>70.2</v>
      </c>
      <c r="AC15">
        <v>3</v>
      </c>
      <c r="AD15">
        <f t="shared" ref="AD15:AD17" si="2">15*3</f>
        <v>45</v>
      </c>
      <c r="AE15">
        <v>179.99</v>
      </c>
      <c r="AF15">
        <v>82.4</v>
      </c>
      <c r="AG15">
        <v>3</v>
      </c>
      <c r="AH15">
        <f t="shared" ref="AH15:AH17" si="3">15*3</f>
        <v>45</v>
      </c>
      <c r="AI15" t="s">
        <v>209</v>
      </c>
      <c r="AJ15" t="s">
        <v>74</v>
      </c>
      <c r="AK15" s="18" t="s">
        <v>217</v>
      </c>
      <c r="AL15" t="s">
        <v>229</v>
      </c>
      <c r="AM15" s="19" t="s">
        <v>247</v>
      </c>
      <c r="AN15" t="s">
        <v>154</v>
      </c>
      <c r="AO15" t="s">
        <v>135</v>
      </c>
      <c r="AQ15" t="s">
        <v>135</v>
      </c>
      <c r="AR15" t="s">
        <v>223</v>
      </c>
    </row>
    <row r="16" spans="1:44" x14ac:dyDescent="0.25">
      <c r="A16" t="s">
        <v>155</v>
      </c>
      <c r="B16" t="s">
        <v>185</v>
      </c>
      <c r="C16">
        <v>2021</v>
      </c>
      <c r="D16" t="s">
        <v>187</v>
      </c>
      <c r="E16" t="s">
        <v>135</v>
      </c>
      <c r="F16" t="s">
        <v>186</v>
      </c>
      <c r="G16" t="s">
        <v>4</v>
      </c>
      <c r="H16" t="s">
        <v>133</v>
      </c>
      <c r="I16" t="s">
        <v>132</v>
      </c>
      <c r="J16" t="s">
        <v>131</v>
      </c>
      <c r="K16" t="s">
        <v>156</v>
      </c>
      <c r="L16" t="s">
        <v>188</v>
      </c>
      <c r="M16" t="s">
        <v>66</v>
      </c>
      <c r="N16" t="s">
        <v>68</v>
      </c>
      <c r="O16" t="s">
        <v>87</v>
      </c>
      <c r="P16">
        <v>16</v>
      </c>
      <c r="Q16">
        <v>15</v>
      </c>
      <c r="R16">
        <v>5</v>
      </c>
      <c r="S16">
        <v>25</v>
      </c>
      <c r="T16">
        <v>33</v>
      </c>
      <c r="U16">
        <v>25</v>
      </c>
      <c r="V16" t="s">
        <v>70</v>
      </c>
      <c r="W16" t="s">
        <v>72</v>
      </c>
      <c r="X16" t="s">
        <v>127</v>
      </c>
      <c r="Y16" t="s">
        <v>106</v>
      </c>
      <c r="Z16" t="s">
        <v>198</v>
      </c>
      <c r="AA16">
        <v>318.57</v>
      </c>
      <c r="AB16">
        <v>129.38</v>
      </c>
      <c r="AC16">
        <v>3</v>
      </c>
      <c r="AD16">
        <f t="shared" si="2"/>
        <v>45</v>
      </c>
      <c r="AE16">
        <v>332.31</v>
      </c>
      <c r="AF16">
        <v>145.74</v>
      </c>
      <c r="AG16">
        <v>3</v>
      </c>
      <c r="AH16">
        <f t="shared" si="3"/>
        <v>45</v>
      </c>
      <c r="AI16" t="s">
        <v>209</v>
      </c>
      <c r="AJ16" t="s">
        <v>74</v>
      </c>
      <c r="AK16" s="19" t="s">
        <v>216</v>
      </c>
      <c r="AL16" t="s">
        <v>230</v>
      </c>
      <c r="AM16" s="18" t="s">
        <v>246</v>
      </c>
      <c r="AN16" t="s">
        <v>154</v>
      </c>
      <c r="AO16" t="s">
        <v>135</v>
      </c>
      <c r="AQ16" t="s">
        <v>135</v>
      </c>
      <c r="AR16" t="s">
        <v>222</v>
      </c>
    </row>
    <row r="17" spans="1:44" x14ac:dyDescent="0.25">
      <c r="A17" t="s">
        <v>155</v>
      </c>
      <c r="B17" t="s">
        <v>185</v>
      </c>
      <c r="C17">
        <v>2021</v>
      </c>
      <c r="D17" t="s">
        <v>187</v>
      </c>
      <c r="E17" t="s">
        <v>135</v>
      </c>
      <c r="F17" t="s">
        <v>186</v>
      </c>
      <c r="G17" t="s">
        <v>4</v>
      </c>
      <c r="H17" t="s">
        <v>133</v>
      </c>
      <c r="I17" t="s">
        <v>132</v>
      </c>
      <c r="J17" t="s">
        <v>131</v>
      </c>
      <c r="K17" t="s">
        <v>156</v>
      </c>
      <c r="L17" t="s">
        <v>188</v>
      </c>
      <c r="M17" t="s">
        <v>66</v>
      </c>
      <c r="N17" t="s">
        <v>68</v>
      </c>
      <c r="O17" t="s">
        <v>87</v>
      </c>
      <c r="P17">
        <v>16</v>
      </c>
      <c r="Q17">
        <v>15</v>
      </c>
      <c r="R17">
        <v>5</v>
      </c>
      <c r="S17">
        <v>25</v>
      </c>
      <c r="T17">
        <v>33</v>
      </c>
      <c r="U17">
        <v>30</v>
      </c>
      <c r="V17" t="s">
        <v>70</v>
      </c>
      <c r="W17" t="s">
        <v>72</v>
      </c>
      <c r="X17" t="s">
        <v>127</v>
      </c>
      <c r="Y17" t="s">
        <v>106</v>
      </c>
      <c r="Z17" t="s">
        <v>198</v>
      </c>
      <c r="AA17">
        <v>139.84</v>
      </c>
      <c r="AB17">
        <v>83.96</v>
      </c>
      <c r="AC17">
        <v>3</v>
      </c>
      <c r="AD17">
        <f t="shared" si="2"/>
        <v>45</v>
      </c>
      <c r="AE17">
        <v>193.57</v>
      </c>
      <c r="AF17">
        <v>97.52</v>
      </c>
      <c r="AG17">
        <v>3</v>
      </c>
      <c r="AH17">
        <f t="shared" si="3"/>
        <v>45</v>
      </c>
      <c r="AI17" t="s">
        <v>209</v>
      </c>
      <c r="AJ17" t="s">
        <v>74</v>
      </c>
      <c r="AK17" s="18" t="s">
        <v>217</v>
      </c>
      <c r="AL17" t="s">
        <v>231</v>
      </c>
      <c r="AM17" s="19" t="s">
        <v>247</v>
      </c>
      <c r="AN17" t="s">
        <v>154</v>
      </c>
      <c r="AO17" t="s">
        <v>135</v>
      </c>
      <c r="AQ17" t="s">
        <v>135</v>
      </c>
      <c r="AR17" t="s">
        <v>223</v>
      </c>
    </row>
    <row r="18" spans="1:44" x14ac:dyDescent="0.25">
      <c r="A18" t="s">
        <v>155</v>
      </c>
      <c r="B18" t="s">
        <v>163</v>
      </c>
      <c r="C18">
        <v>2019</v>
      </c>
      <c r="D18" t="s">
        <v>164</v>
      </c>
      <c r="E18" t="s">
        <v>135</v>
      </c>
      <c r="F18" t="s">
        <v>165</v>
      </c>
      <c r="G18" t="s">
        <v>4</v>
      </c>
      <c r="H18" t="s">
        <v>133</v>
      </c>
      <c r="I18" t="s">
        <v>132</v>
      </c>
      <c r="J18" t="s">
        <v>162</v>
      </c>
      <c r="K18" t="s">
        <v>160</v>
      </c>
      <c r="L18" t="s">
        <v>161</v>
      </c>
      <c r="M18" t="s">
        <v>66</v>
      </c>
      <c r="N18" t="s">
        <v>68</v>
      </c>
      <c r="O18" t="s">
        <v>87</v>
      </c>
      <c r="P18">
        <v>66</v>
      </c>
      <c r="Q18">
        <v>19</v>
      </c>
      <c r="R18">
        <v>1</v>
      </c>
      <c r="S18">
        <v>24</v>
      </c>
      <c r="T18">
        <v>32</v>
      </c>
      <c r="U18">
        <v>25</v>
      </c>
      <c r="V18" t="s">
        <v>70</v>
      </c>
      <c r="W18" t="s">
        <v>72</v>
      </c>
      <c r="X18" t="s">
        <v>127</v>
      </c>
      <c r="Y18" t="s">
        <v>106</v>
      </c>
      <c r="Z18" t="s">
        <v>211</v>
      </c>
      <c r="AA18" s="14">
        <v>62.610749999999996</v>
      </c>
      <c r="AB18" s="14">
        <v>2.4171884494180409</v>
      </c>
      <c r="AC18">
        <v>3</v>
      </c>
      <c r="AD18">
        <v>80</v>
      </c>
      <c r="AE18" s="14">
        <v>70.154761904761898</v>
      </c>
      <c r="AF18" s="14">
        <v>0.85364577613381809</v>
      </c>
      <c r="AG18">
        <v>3</v>
      </c>
      <c r="AH18">
        <v>84</v>
      </c>
      <c r="AI18" t="s">
        <v>209</v>
      </c>
      <c r="AJ18" t="s">
        <v>75</v>
      </c>
      <c r="AK18" t="s">
        <v>224</v>
      </c>
      <c r="AL18" t="s">
        <v>232</v>
      </c>
      <c r="AM18" t="s">
        <v>248</v>
      </c>
      <c r="AN18" t="s">
        <v>190</v>
      </c>
      <c r="AO18" t="s">
        <v>135</v>
      </c>
      <c r="AQ18" t="s">
        <v>135</v>
      </c>
      <c r="AR18" t="s">
        <v>256</v>
      </c>
    </row>
    <row r="19" spans="1:44" x14ac:dyDescent="0.25">
      <c r="A19" t="s">
        <v>155</v>
      </c>
      <c r="B19" t="s">
        <v>163</v>
      </c>
      <c r="C19">
        <v>2019</v>
      </c>
      <c r="D19" t="s">
        <v>164</v>
      </c>
      <c r="E19" t="s">
        <v>135</v>
      </c>
      <c r="F19" t="s">
        <v>165</v>
      </c>
      <c r="G19" t="s">
        <v>4</v>
      </c>
      <c r="H19" t="s">
        <v>133</v>
      </c>
      <c r="I19" t="s">
        <v>132</v>
      </c>
      <c r="J19" t="s">
        <v>162</v>
      </c>
      <c r="K19" t="s">
        <v>160</v>
      </c>
      <c r="L19" t="s">
        <v>161</v>
      </c>
      <c r="M19" t="s">
        <v>66</v>
      </c>
      <c r="N19" t="s">
        <v>68</v>
      </c>
      <c r="O19" t="s">
        <v>87</v>
      </c>
      <c r="P19">
        <v>66</v>
      </c>
      <c r="Q19">
        <v>19</v>
      </c>
      <c r="R19">
        <v>1</v>
      </c>
      <c r="S19">
        <v>24</v>
      </c>
      <c r="T19">
        <v>32</v>
      </c>
      <c r="U19">
        <v>25</v>
      </c>
      <c r="V19" t="s">
        <v>70</v>
      </c>
      <c r="W19" t="s">
        <v>72</v>
      </c>
      <c r="X19" t="s">
        <v>128</v>
      </c>
      <c r="Y19" t="s">
        <v>108</v>
      </c>
      <c r="Z19" t="s">
        <v>214</v>
      </c>
      <c r="AA19" s="14">
        <v>88.20411</v>
      </c>
      <c r="AB19" s="14">
        <v>0.7941299016113994</v>
      </c>
      <c r="AC19">
        <v>3</v>
      </c>
      <c r="AD19">
        <v>90</v>
      </c>
      <c r="AE19" s="14">
        <v>88.878074597701158</v>
      </c>
      <c r="AF19" s="14">
        <v>2.6119382027550198</v>
      </c>
      <c r="AG19">
        <v>3</v>
      </c>
      <c r="AH19">
        <v>87</v>
      </c>
      <c r="AI19" t="s">
        <v>210</v>
      </c>
      <c r="AJ19" t="s">
        <v>75</v>
      </c>
      <c r="AK19" t="s">
        <v>224</v>
      </c>
      <c r="AL19" t="s">
        <v>233</v>
      </c>
      <c r="AM19" s="19" t="s">
        <v>249</v>
      </c>
      <c r="AN19" t="s">
        <v>189</v>
      </c>
      <c r="AO19" t="s">
        <v>135</v>
      </c>
      <c r="AQ19" t="s">
        <v>135</v>
      </c>
      <c r="AR19" t="s">
        <v>256</v>
      </c>
    </row>
    <row r="20" spans="1:44" x14ac:dyDescent="0.25">
      <c r="A20" t="s">
        <v>155</v>
      </c>
      <c r="B20" t="s">
        <v>163</v>
      </c>
      <c r="C20">
        <v>2019</v>
      </c>
      <c r="D20" t="s">
        <v>164</v>
      </c>
      <c r="E20" t="s">
        <v>135</v>
      </c>
      <c r="F20" t="s">
        <v>165</v>
      </c>
      <c r="G20" t="s">
        <v>4</v>
      </c>
      <c r="H20" t="s">
        <v>133</v>
      </c>
      <c r="I20" t="s">
        <v>132</v>
      </c>
      <c r="J20" t="s">
        <v>162</v>
      </c>
      <c r="K20" t="s">
        <v>160</v>
      </c>
      <c r="L20" t="s">
        <v>161</v>
      </c>
      <c r="M20" t="s">
        <v>66</v>
      </c>
      <c r="N20" t="s">
        <v>68</v>
      </c>
      <c r="O20" t="s">
        <v>87</v>
      </c>
      <c r="P20">
        <v>66</v>
      </c>
      <c r="Q20">
        <v>19</v>
      </c>
      <c r="R20">
        <v>1</v>
      </c>
      <c r="S20">
        <v>24</v>
      </c>
      <c r="T20">
        <v>32</v>
      </c>
      <c r="U20">
        <v>25</v>
      </c>
      <c r="V20" t="s">
        <v>70</v>
      </c>
      <c r="W20" t="s">
        <v>72</v>
      </c>
      <c r="X20" t="s">
        <v>128</v>
      </c>
      <c r="Y20" t="s">
        <v>108</v>
      </c>
      <c r="Z20" t="s">
        <v>215</v>
      </c>
      <c r="AA20" s="14">
        <v>96.698043333333331</v>
      </c>
      <c r="AB20" s="14">
        <v>1.0552493723023229</v>
      </c>
      <c r="AC20">
        <v>3</v>
      </c>
      <c r="AD20">
        <v>90</v>
      </c>
      <c r="AE20" s="14">
        <v>95.573864712643683</v>
      </c>
      <c r="AF20" s="14">
        <v>0.71266919446854571</v>
      </c>
      <c r="AG20">
        <v>3</v>
      </c>
      <c r="AH20">
        <v>87</v>
      </c>
      <c r="AI20" t="s">
        <v>210</v>
      </c>
      <c r="AJ20" t="s">
        <v>75</v>
      </c>
      <c r="AK20" t="s">
        <v>224</v>
      </c>
      <c r="AL20" t="s">
        <v>234</v>
      </c>
      <c r="AM20" s="19" t="s">
        <v>249</v>
      </c>
      <c r="AN20" t="s">
        <v>189</v>
      </c>
      <c r="AO20" t="s">
        <v>135</v>
      </c>
      <c r="AQ20" t="s">
        <v>135</v>
      </c>
      <c r="AR20" t="s">
        <v>256</v>
      </c>
    </row>
    <row r="21" spans="1:44" x14ac:dyDescent="0.25">
      <c r="A21" t="s">
        <v>155</v>
      </c>
      <c r="B21" t="s">
        <v>163</v>
      </c>
      <c r="C21">
        <v>2019</v>
      </c>
      <c r="D21" t="s">
        <v>164</v>
      </c>
      <c r="E21" t="s">
        <v>135</v>
      </c>
      <c r="F21" t="s">
        <v>165</v>
      </c>
      <c r="G21" t="s">
        <v>4</v>
      </c>
      <c r="H21" t="s">
        <v>133</v>
      </c>
      <c r="I21" t="s">
        <v>132</v>
      </c>
      <c r="J21" t="s">
        <v>162</v>
      </c>
      <c r="K21" t="s">
        <v>160</v>
      </c>
      <c r="L21" t="s">
        <v>161</v>
      </c>
      <c r="M21" t="s">
        <v>66</v>
      </c>
      <c r="N21" t="s">
        <v>68</v>
      </c>
      <c r="O21" t="s">
        <v>87</v>
      </c>
      <c r="P21">
        <v>66</v>
      </c>
      <c r="Q21">
        <v>19</v>
      </c>
      <c r="R21">
        <v>1</v>
      </c>
      <c r="S21">
        <v>24</v>
      </c>
      <c r="T21">
        <v>32</v>
      </c>
      <c r="U21">
        <v>25</v>
      </c>
      <c r="V21" t="s">
        <v>70</v>
      </c>
      <c r="W21" t="s">
        <v>72</v>
      </c>
      <c r="X21" t="s">
        <v>126</v>
      </c>
      <c r="Y21" t="s">
        <v>107</v>
      </c>
      <c r="Z21" t="s">
        <v>212</v>
      </c>
      <c r="AA21" s="14">
        <v>1.7230508474576272</v>
      </c>
      <c r="AB21" s="14">
        <v>1.2018504251546642E-2</v>
      </c>
      <c r="AC21">
        <v>3</v>
      </c>
      <c r="AD21">
        <v>59</v>
      </c>
      <c r="AE21" s="14">
        <v>1.7166666666666666</v>
      </c>
      <c r="AF21" s="14">
        <v>1.2018504251546642E-2</v>
      </c>
      <c r="AG21">
        <v>3</v>
      </c>
      <c r="AH21">
        <v>60</v>
      </c>
      <c r="AI21" t="s">
        <v>140</v>
      </c>
      <c r="AJ21" t="s">
        <v>75</v>
      </c>
      <c r="AK21" t="s">
        <v>224</v>
      </c>
      <c r="AL21" t="s">
        <v>235</v>
      </c>
      <c r="AM21" t="s">
        <v>250</v>
      </c>
      <c r="AN21" t="s">
        <v>191</v>
      </c>
      <c r="AO21" t="s">
        <v>135</v>
      </c>
      <c r="AQ21" t="s">
        <v>135</v>
      </c>
      <c r="AR21" t="s">
        <v>256</v>
      </c>
    </row>
    <row r="22" spans="1:44" x14ac:dyDescent="0.25">
      <c r="A22" t="s">
        <v>155</v>
      </c>
      <c r="B22" t="s">
        <v>163</v>
      </c>
      <c r="C22">
        <v>2019</v>
      </c>
      <c r="D22" t="s">
        <v>164</v>
      </c>
      <c r="E22" t="s">
        <v>135</v>
      </c>
      <c r="F22" t="s">
        <v>165</v>
      </c>
      <c r="G22" t="s">
        <v>4</v>
      </c>
      <c r="H22" t="s">
        <v>133</v>
      </c>
      <c r="I22" t="s">
        <v>132</v>
      </c>
      <c r="J22" t="s">
        <v>162</v>
      </c>
      <c r="K22" t="s">
        <v>160</v>
      </c>
      <c r="L22" t="s">
        <v>161</v>
      </c>
      <c r="M22" t="s">
        <v>66</v>
      </c>
      <c r="N22" t="s">
        <v>68</v>
      </c>
      <c r="O22" t="s">
        <v>87</v>
      </c>
      <c r="P22">
        <v>66</v>
      </c>
      <c r="Q22">
        <v>19</v>
      </c>
      <c r="R22">
        <v>1</v>
      </c>
      <c r="S22">
        <v>24</v>
      </c>
      <c r="T22">
        <v>32</v>
      </c>
      <c r="U22">
        <v>25</v>
      </c>
      <c r="V22" t="s">
        <v>70</v>
      </c>
      <c r="W22" t="s">
        <v>72</v>
      </c>
      <c r="X22" t="s">
        <v>127</v>
      </c>
      <c r="Y22" t="s">
        <v>107</v>
      </c>
      <c r="Z22" t="s">
        <v>212</v>
      </c>
      <c r="AA22" s="14">
        <v>1.8799999999999997</v>
      </c>
      <c r="AB22" s="14">
        <v>0</v>
      </c>
      <c r="AC22">
        <v>3</v>
      </c>
      <c r="AD22">
        <v>60</v>
      </c>
      <c r="AE22" s="14">
        <v>1.8833333333333333</v>
      </c>
      <c r="AF22" s="14">
        <v>1.8559214542766683E-2</v>
      </c>
      <c r="AG22">
        <v>3</v>
      </c>
      <c r="AH22">
        <v>60</v>
      </c>
      <c r="AI22" t="s">
        <v>140</v>
      </c>
      <c r="AJ22" t="s">
        <v>75</v>
      </c>
      <c r="AK22" t="s">
        <v>224</v>
      </c>
      <c r="AL22" t="s">
        <v>236</v>
      </c>
      <c r="AM22" t="s">
        <v>251</v>
      </c>
      <c r="AN22" t="s">
        <v>191</v>
      </c>
      <c r="AO22" t="s">
        <v>135</v>
      </c>
      <c r="AQ22" t="s">
        <v>135</v>
      </c>
      <c r="AR22" t="s">
        <v>256</v>
      </c>
    </row>
    <row r="23" spans="1:44" x14ac:dyDescent="0.25">
      <c r="A23" t="s">
        <v>155</v>
      </c>
      <c r="B23" t="s">
        <v>163</v>
      </c>
      <c r="C23">
        <v>2019</v>
      </c>
      <c r="D23" t="s">
        <v>164</v>
      </c>
      <c r="E23" t="s">
        <v>135</v>
      </c>
      <c r="F23" t="s">
        <v>165</v>
      </c>
      <c r="G23" t="s">
        <v>4</v>
      </c>
      <c r="H23" t="s">
        <v>133</v>
      </c>
      <c r="I23" t="s">
        <v>132</v>
      </c>
      <c r="J23" t="s">
        <v>162</v>
      </c>
      <c r="K23" t="s">
        <v>160</v>
      </c>
      <c r="L23" t="s">
        <v>161</v>
      </c>
      <c r="M23" t="s">
        <v>66</v>
      </c>
      <c r="N23" t="s">
        <v>68</v>
      </c>
      <c r="O23" t="s">
        <v>87</v>
      </c>
      <c r="P23">
        <v>66</v>
      </c>
      <c r="Q23">
        <v>19</v>
      </c>
      <c r="R23">
        <v>1</v>
      </c>
      <c r="S23">
        <v>24</v>
      </c>
      <c r="T23">
        <v>32</v>
      </c>
      <c r="U23">
        <v>33</v>
      </c>
      <c r="V23" t="s">
        <v>70</v>
      </c>
      <c r="W23" t="s">
        <v>72</v>
      </c>
      <c r="X23" t="s">
        <v>127</v>
      </c>
      <c r="Y23" t="s">
        <v>106</v>
      </c>
      <c r="Z23" t="s">
        <v>213</v>
      </c>
      <c r="AA23" s="14">
        <v>56.489625000000004</v>
      </c>
      <c r="AB23" s="14">
        <v>4.1279144586313556</v>
      </c>
      <c r="AC23">
        <v>3</v>
      </c>
      <c r="AD23">
        <v>80</v>
      </c>
      <c r="AE23" s="14">
        <v>66.47012345679012</v>
      </c>
      <c r="AF23" s="14">
        <v>7.1868684263577682</v>
      </c>
      <c r="AG23">
        <v>3</v>
      </c>
      <c r="AH23">
        <v>81</v>
      </c>
      <c r="AI23" t="s">
        <v>209</v>
      </c>
      <c r="AJ23" t="s">
        <v>75</v>
      </c>
      <c r="AK23" t="s">
        <v>225</v>
      </c>
      <c r="AL23" t="s">
        <v>237</v>
      </c>
      <c r="AM23" t="s">
        <v>252</v>
      </c>
      <c r="AN23" t="s">
        <v>190</v>
      </c>
      <c r="AO23" t="s">
        <v>135</v>
      </c>
      <c r="AQ23" t="s">
        <v>135</v>
      </c>
      <c r="AR23" t="s">
        <v>256</v>
      </c>
    </row>
    <row r="24" spans="1:44" x14ac:dyDescent="0.25">
      <c r="A24" t="s">
        <v>155</v>
      </c>
      <c r="B24" t="s">
        <v>163</v>
      </c>
      <c r="C24">
        <v>2019</v>
      </c>
      <c r="D24" t="s">
        <v>164</v>
      </c>
      <c r="E24" t="s">
        <v>135</v>
      </c>
      <c r="F24" t="s">
        <v>165</v>
      </c>
      <c r="G24" t="s">
        <v>4</v>
      </c>
      <c r="H24" t="s">
        <v>133</v>
      </c>
      <c r="I24" t="s">
        <v>132</v>
      </c>
      <c r="J24" t="s">
        <v>162</v>
      </c>
      <c r="K24" t="s">
        <v>160</v>
      </c>
      <c r="L24" t="s">
        <v>161</v>
      </c>
      <c r="M24" t="s">
        <v>66</v>
      </c>
      <c r="N24" t="s">
        <v>68</v>
      </c>
      <c r="O24" t="s">
        <v>87</v>
      </c>
      <c r="P24">
        <v>66</v>
      </c>
      <c r="Q24">
        <v>19</v>
      </c>
      <c r="R24">
        <v>1</v>
      </c>
      <c r="S24">
        <v>24</v>
      </c>
      <c r="T24">
        <v>32</v>
      </c>
      <c r="U24">
        <v>33</v>
      </c>
      <c r="V24" t="s">
        <v>70</v>
      </c>
      <c r="W24" t="s">
        <v>72</v>
      </c>
      <c r="X24" t="s">
        <v>128</v>
      </c>
      <c r="Y24" t="s">
        <v>108</v>
      </c>
      <c r="Z24" t="s">
        <v>214</v>
      </c>
      <c r="AA24" s="14">
        <v>81.692671460674163</v>
      </c>
      <c r="AB24" s="14">
        <v>1.3125555260381656</v>
      </c>
      <c r="AC24">
        <v>3</v>
      </c>
      <c r="AD24">
        <v>89</v>
      </c>
      <c r="AE24" s="14">
        <v>88.572031249999995</v>
      </c>
      <c r="AF24" s="14">
        <v>1.4045135643465101</v>
      </c>
      <c r="AG24">
        <v>3</v>
      </c>
      <c r="AH24">
        <v>88</v>
      </c>
      <c r="AI24" t="s">
        <v>210</v>
      </c>
      <c r="AJ24" t="s">
        <v>75</v>
      </c>
      <c r="AK24" t="s">
        <v>225</v>
      </c>
      <c r="AL24" t="s">
        <v>238</v>
      </c>
      <c r="AM24" s="19" t="s">
        <v>253</v>
      </c>
      <c r="AN24" t="s">
        <v>189</v>
      </c>
      <c r="AO24" t="s">
        <v>135</v>
      </c>
      <c r="AQ24" t="s">
        <v>135</v>
      </c>
      <c r="AR24" t="s">
        <v>256</v>
      </c>
    </row>
    <row r="25" spans="1:44" x14ac:dyDescent="0.25">
      <c r="A25" t="s">
        <v>155</v>
      </c>
      <c r="B25" t="s">
        <v>163</v>
      </c>
      <c r="C25">
        <v>2019</v>
      </c>
      <c r="D25" t="s">
        <v>164</v>
      </c>
      <c r="E25" t="s">
        <v>135</v>
      </c>
      <c r="F25" t="s">
        <v>165</v>
      </c>
      <c r="G25" t="s">
        <v>4</v>
      </c>
      <c r="H25" t="s">
        <v>133</v>
      </c>
      <c r="I25" t="s">
        <v>132</v>
      </c>
      <c r="J25" t="s">
        <v>162</v>
      </c>
      <c r="K25" t="s">
        <v>160</v>
      </c>
      <c r="L25" t="s">
        <v>161</v>
      </c>
      <c r="M25" t="s">
        <v>66</v>
      </c>
      <c r="N25" t="s">
        <v>68</v>
      </c>
      <c r="O25" t="s">
        <v>87</v>
      </c>
      <c r="P25">
        <v>66</v>
      </c>
      <c r="Q25">
        <v>19</v>
      </c>
      <c r="R25">
        <v>1</v>
      </c>
      <c r="S25">
        <v>24</v>
      </c>
      <c r="T25">
        <v>32</v>
      </c>
      <c r="U25">
        <v>33</v>
      </c>
      <c r="V25" t="s">
        <v>70</v>
      </c>
      <c r="W25" t="s">
        <v>72</v>
      </c>
      <c r="X25" t="s">
        <v>128</v>
      </c>
      <c r="Y25" t="s">
        <v>108</v>
      </c>
      <c r="Z25" t="s">
        <v>215</v>
      </c>
      <c r="AA25" s="14">
        <v>89.220377640449442</v>
      </c>
      <c r="AB25" s="14">
        <v>1.2646782027764136</v>
      </c>
      <c r="AC25">
        <v>3</v>
      </c>
      <c r="AD25">
        <v>89</v>
      </c>
      <c r="AE25" s="14">
        <v>92.676270909090917</v>
      </c>
      <c r="AF25" s="14">
        <v>6.3991462190930617E-2</v>
      </c>
      <c r="AG25">
        <v>3</v>
      </c>
      <c r="AH25">
        <v>88</v>
      </c>
      <c r="AI25" t="s">
        <v>210</v>
      </c>
      <c r="AJ25" t="s">
        <v>75</v>
      </c>
      <c r="AK25" t="s">
        <v>225</v>
      </c>
      <c r="AL25" t="s">
        <v>239</v>
      </c>
      <c r="AM25" s="19" t="s">
        <v>253</v>
      </c>
      <c r="AN25" t="s">
        <v>189</v>
      </c>
      <c r="AO25" t="s">
        <v>135</v>
      </c>
      <c r="AQ25" t="s">
        <v>135</v>
      </c>
      <c r="AR25" t="s">
        <v>256</v>
      </c>
    </row>
    <row r="26" spans="1:44" x14ac:dyDescent="0.25">
      <c r="A26" t="s">
        <v>155</v>
      </c>
      <c r="B26" t="s">
        <v>163</v>
      </c>
      <c r="C26">
        <v>2019</v>
      </c>
      <c r="D26" t="s">
        <v>164</v>
      </c>
      <c r="E26" t="s">
        <v>135</v>
      </c>
      <c r="F26" t="s">
        <v>165</v>
      </c>
      <c r="G26" t="s">
        <v>4</v>
      </c>
      <c r="H26" t="s">
        <v>133</v>
      </c>
      <c r="I26" t="s">
        <v>132</v>
      </c>
      <c r="J26" t="s">
        <v>162</v>
      </c>
      <c r="K26" t="s">
        <v>160</v>
      </c>
      <c r="L26" t="s">
        <v>161</v>
      </c>
      <c r="M26" t="s">
        <v>66</v>
      </c>
      <c r="N26" t="s">
        <v>68</v>
      </c>
      <c r="O26" t="s">
        <v>87</v>
      </c>
      <c r="P26">
        <v>66</v>
      </c>
      <c r="Q26">
        <v>19</v>
      </c>
      <c r="R26">
        <v>1</v>
      </c>
      <c r="S26">
        <v>24</v>
      </c>
      <c r="T26">
        <v>32</v>
      </c>
      <c r="U26">
        <v>33</v>
      </c>
      <c r="V26" t="s">
        <v>70</v>
      </c>
      <c r="W26" t="s">
        <v>72</v>
      </c>
      <c r="X26" t="s">
        <v>126</v>
      </c>
      <c r="Y26" t="s">
        <v>107</v>
      </c>
      <c r="Z26" t="s">
        <v>212</v>
      </c>
      <c r="AA26" s="14">
        <v>1.7133333333333332</v>
      </c>
      <c r="AB26" s="14">
        <v>1.2018504251546644E-2</v>
      </c>
      <c r="AC26">
        <v>3</v>
      </c>
      <c r="AD26">
        <v>60</v>
      </c>
      <c r="AE26" s="14">
        <v>1.75</v>
      </c>
      <c r="AF26" s="14">
        <v>2.3094010767585053E-2</v>
      </c>
      <c r="AG26">
        <v>3</v>
      </c>
      <c r="AH26">
        <v>59</v>
      </c>
      <c r="AI26" t="s">
        <v>140</v>
      </c>
      <c r="AJ26" t="s">
        <v>75</v>
      </c>
      <c r="AK26" t="s">
        <v>225</v>
      </c>
      <c r="AL26" t="s">
        <v>240</v>
      </c>
      <c r="AM26" t="s">
        <v>254</v>
      </c>
      <c r="AN26" t="s">
        <v>191</v>
      </c>
      <c r="AO26" t="s">
        <v>135</v>
      </c>
      <c r="AQ26" t="s">
        <v>135</v>
      </c>
      <c r="AR26" t="s">
        <v>256</v>
      </c>
    </row>
    <row r="27" spans="1:44" x14ac:dyDescent="0.25">
      <c r="A27" t="s">
        <v>155</v>
      </c>
      <c r="B27" t="s">
        <v>163</v>
      </c>
      <c r="C27">
        <v>2019</v>
      </c>
      <c r="D27" t="s">
        <v>164</v>
      </c>
      <c r="E27" t="s">
        <v>135</v>
      </c>
      <c r="F27" t="s">
        <v>165</v>
      </c>
      <c r="G27" t="s">
        <v>4</v>
      </c>
      <c r="H27" t="s">
        <v>133</v>
      </c>
      <c r="I27" t="s">
        <v>132</v>
      </c>
      <c r="J27" t="s">
        <v>162</v>
      </c>
      <c r="K27" t="s">
        <v>160</v>
      </c>
      <c r="L27" t="s">
        <v>161</v>
      </c>
      <c r="M27" t="s">
        <v>66</v>
      </c>
      <c r="N27" t="s">
        <v>68</v>
      </c>
      <c r="O27" t="s">
        <v>87</v>
      </c>
      <c r="P27">
        <v>66</v>
      </c>
      <c r="Q27">
        <v>19</v>
      </c>
      <c r="R27">
        <v>1</v>
      </c>
      <c r="S27">
        <v>24</v>
      </c>
      <c r="T27">
        <v>32</v>
      </c>
      <c r="U27">
        <v>33</v>
      </c>
      <c r="V27" t="s">
        <v>70</v>
      </c>
      <c r="W27" t="s">
        <v>72</v>
      </c>
      <c r="X27" t="s">
        <v>127</v>
      </c>
      <c r="Y27" t="s">
        <v>107</v>
      </c>
      <c r="Z27" t="s">
        <v>212</v>
      </c>
      <c r="AA27" s="14">
        <v>1.8633333333333333</v>
      </c>
      <c r="AB27" s="14">
        <v>1.4529663145135525E-2</v>
      </c>
      <c r="AC27">
        <v>3</v>
      </c>
      <c r="AD27">
        <v>60</v>
      </c>
      <c r="AE27" s="14">
        <v>1.9033333333333331</v>
      </c>
      <c r="AF27" s="14">
        <v>2.7284509239574789E-2</v>
      </c>
      <c r="AG27">
        <v>3</v>
      </c>
      <c r="AH27">
        <v>60</v>
      </c>
      <c r="AI27" t="s">
        <v>140</v>
      </c>
      <c r="AJ27" t="s">
        <v>75</v>
      </c>
      <c r="AK27" t="s">
        <v>225</v>
      </c>
      <c r="AL27" t="s">
        <v>241</v>
      </c>
      <c r="AM27" t="s">
        <v>255</v>
      </c>
      <c r="AN27" t="s">
        <v>191</v>
      </c>
      <c r="AO27" t="s">
        <v>135</v>
      </c>
      <c r="AQ27" t="s">
        <v>135</v>
      </c>
      <c r="AR27" t="s">
        <v>256</v>
      </c>
    </row>
    <row r="39" spans="40:41" x14ac:dyDescent="0.25">
      <c r="AN39" s="12"/>
      <c r="AO39" s="13"/>
    </row>
    <row r="40" spans="40:41" x14ac:dyDescent="0.25">
      <c r="AN40" s="12"/>
      <c r="AO40" s="13"/>
    </row>
    <row r="41" spans="40:41" x14ac:dyDescent="0.25">
      <c r="AN41" s="12"/>
      <c r="AO41" s="13"/>
    </row>
    <row r="45" spans="40:41" x14ac:dyDescent="0.25">
      <c r="AN45" s="12"/>
      <c r="AO45" s="13"/>
    </row>
    <row r="46" spans="40:41" x14ac:dyDescent="0.25">
      <c r="AN46" s="12"/>
      <c r="AO46" s="13"/>
    </row>
    <row r="47" spans="40:41" x14ac:dyDescent="0.25">
      <c r="AN47" s="12"/>
      <c r="AO47" s="13"/>
    </row>
    <row r="48" spans="40:41" x14ac:dyDescent="0.25">
      <c r="AN48" s="12"/>
      <c r="AO48" s="13"/>
    </row>
    <row r="49" spans="40:41" x14ac:dyDescent="0.25">
      <c r="AN49" s="12"/>
      <c r="AO49" s="13"/>
    </row>
    <row r="50" spans="40:41" x14ac:dyDescent="0.25">
      <c r="AN50" s="12"/>
      <c r="AO50" s="13"/>
    </row>
    <row r="51" spans="40:41" x14ac:dyDescent="0.25">
      <c r="AN51" s="12"/>
      <c r="AO51" s="13"/>
    </row>
    <row r="52" spans="40:41" x14ac:dyDescent="0.25">
      <c r="AN52" s="12"/>
      <c r="AO52" s="13"/>
    </row>
    <row r="55" spans="40:41" x14ac:dyDescent="0.25">
      <c r="AN55" s="12"/>
      <c r="AO55" s="13"/>
    </row>
    <row r="58" spans="40:41" x14ac:dyDescent="0.25">
      <c r="AN58" s="12"/>
      <c r="AO58" s="13"/>
    </row>
    <row r="60" spans="40:41" x14ac:dyDescent="0.25">
      <c r="AN60" s="12"/>
      <c r="AO60" s="13"/>
    </row>
    <row r="61" spans="40:41" x14ac:dyDescent="0.25">
      <c r="AN61" s="12"/>
      <c r="AO61" s="13"/>
    </row>
    <row r="62" spans="40:41" x14ac:dyDescent="0.25">
      <c r="AN62" s="12"/>
      <c r="AO62" s="13"/>
    </row>
    <row r="63" spans="40:41" x14ac:dyDescent="0.25">
      <c r="AN63" s="12"/>
      <c r="AO63" s="13"/>
    </row>
    <row r="64" spans="40:41" x14ac:dyDescent="0.25">
      <c r="AN64" s="12"/>
      <c r="AO64" s="13"/>
    </row>
    <row r="65" spans="10:41" x14ac:dyDescent="0.25">
      <c r="AN65" s="12"/>
      <c r="AO65" s="13"/>
    </row>
    <row r="68" spans="10:41" x14ac:dyDescent="0.25">
      <c r="AN68" s="12"/>
      <c r="AO68" s="13"/>
    </row>
    <row r="69" spans="10:41" x14ac:dyDescent="0.25">
      <c r="AN69" s="12"/>
      <c r="AO69" s="13"/>
    </row>
    <row r="70" spans="10:41" x14ac:dyDescent="0.25">
      <c r="AN70" s="12"/>
      <c r="AO70" s="13"/>
    </row>
    <row r="71" spans="10:41" x14ac:dyDescent="0.25">
      <c r="AN71" s="12"/>
      <c r="AO71" s="13"/>
    </row>
    <row r="72" spans="10:41" x14ac:dyDescent="0.25">
      <c r="J72" s="1"/>
    </row>
    <row r="74" spans="10:41" x14ac:dyDescent="0.25">
      <c r="AN74" s="12"/>
      <c r="AO74" s="13"/>
    </row>
    <row r="75" spans="10:41" x14ac:dyDescent="0.25">
      <c r="AN75" s="12"/>
      <c r="AO75" s="13"/>
    </row>
    <row r="76" spans="10:41" x14ac:dyDescent="0.25">
      <c r="AN76" s="12"/>
      <c r="AO76" s="13"/>
    </row>
    <row r="80" spans="10:41" x14ac:dyDescent="0.25">
      <c r="AN80" s="12"/>
      <c r="AO80" s="13"/>
    </row>
    <row r="81" spans="40:41" x14ac:dyDescent="0.25">
      <c r="AN81" s="12"/>
      <c r="AO81" s="13"/>
    </row>
    <row r="82" spans="40:41" x14ac:dyDescent="0.25">
      <c r="AN82" s="12"/>
      <c r="AO82" s="13"/>
    </row>
    <row r="88" spans="40:41" x14ac:dyDescent="0.25">
      <c r="AN88" s="12"/>
      <c r="AO88" s="13"/>
    </row>
    <row r="89" spans="40:41" x14ac:dyDescent="0.25">
      <c r="AN89" s="12"/>
      <c r="AO89" s="13"/>
    </row>
    <row r="92" spans="40:41" x14ac:dyDescent="0.25">
      <c r="AN92" s="12"/>
      <c r="AO92" s="13"/>
    </row>
    <row r="95" spans="40:41" x14ac:dyDescent="0.25">
      <c r="AN95" s="12"/>
      <c r="AO95" s="13"/>
    </row>
    <row r="120" spans="40:41" x14ac:dyDescent="0.25">
      <c r="AN120" s="12"/>
      <c r="AO120" s="13"/>
    </row>
    <row r="121" spans="40:41" x14ac:dyDescent="0.25">
      <c r="AN121" s="12"/>
      <c r="AO121" s="13"/>
    </row>
    <row r="132" spans="40:41" x14ac:dyDescent="0.25">
      <c r="AN132" s="12"/>
      <c r="AO132" s="13"/>
    </row>
    <row r="133" spans="40:41" x14ac:dyDescent="0.25">
      <c r="AN133" s="12"/>
      <c r="AO133" s="13"/>
    </row>
    <row r="145" spans="10:40" x14ac:dyDescent="0.25">
      <c r="J145" s="1"/>
    </row>
    <row r="146" spans="10:40" x14ac:dyDescent="0.25">
      <c r="AN146" s="14"/>
    </row>
    <row r="148" spans="10:40" x14ac:dyDescent="0.25">
      <c r="AN148" s="14"/>
    </row>
    <row r="154" spans="10:40" x14ac:dyDescent="0.25">
      <c r="J154" s="1"/>
    </row>
    <row r="157" spans="10:40" x14ac:dyDescent="0.25">
      <c r="J157" s="1"/>
    </row>
    <row r="158" spans="10:40" x14ac:dyDescent="0.25">
      <c r="AN158" s="14"/>
    </row>
    <row r="164" spans="10:41" x14ac:dyDescent="0.25">
      <c r="J164" s="1"/>
    </row>
    <row r="165" spans="10:41" x14ac:dyDescent="0.25">
      <c r="AN165" s="14"/>
    </row>
    <row r="167" spans="10:41" x14ac:dyDescent="0.25">
      <c r="AN167" s="14"/>
    </row>
    <row r="169" spans="10:41" x14ac:dyDescent="0.25">
      <c r="J169" s="1"/>
    </row>
    <row r="170" spans="10:41" x14ac:dyDescent="0.25">
      <c r="AN170" s="12"/>
      <c r="AO170" s="13"/>
    </row>
    <row r="171" spans="10:41" x14ac:dyDescent="0.25">
      <c r="AN171" s="12"/>
      <c r="AO171" s="13"/>
    </row>
    <row r="172" spans="10:41" x14ac:dyDescent="0.25">
      <c r="AN172" s="12"/>
      <c r="AO172" s="13"/>
    </row>
    <row r="173" spans="10:41" x14ac:dyDescent="0.25">
      <c r="J173" s="1"/>
    </row>
    <row r="174" spans="10:41" x14ac:dyDescent="0.25">
      <c r="J174" s="1"/>
    </row>
    <row r="178" spans="10:10" x14ac:dyDescent="0.25">
      <c r="J178" s="1"/>
    </row>
    <row r="179" spans="10:10" x14ac:dyDescent="0.25">
      <c r="J179" s="1"/>
    </row>
    <row r="180" spans="10:10" x14ac:dyDescent="0.25">
      <c r="J180" s="1"/>
    </row>
    <row r="181" spans="10:10" x14ac:dyDescent="0.25">
      <c r="J181" s="1"/>
    </row>
    <row r="182" spans="10:10" x14ac:dyDescent="0.25">
      <c r="J182" s="1"/>
    </row>
    <row r="183" spans="10:10" x14ac:dyDescent="0.25">
      <c r="J183" s="1"/>
    </row>
    <row r="186" spans="10:10" x14ac:dyDescent="0.25">
      <c r="J186" s="1"/>
    </row>
    <row r="189" spans="10:10" x14ac:dyDescent="0.25">
      <c r="J189" s="1"/>
    </row>
    <row r="190" spans="10:10" x14ac:dyDescent="0.25">
      <c r="J190" s="2"/>
    </row>
    <row r="191" spans="10:10" x14ac:dyDescent="0.25">
      <c r="J191" s="1"/>
    </row>
    <row r="193" spans="10:41" x14ac:dyDescent="0.25">
      <c r="J193" s="1"/>
    </row>
    <row r="195" spans="10:41" x14ac:dyDescent="0.25">
      <c r="AN195" s="12"/>
      <c r="AO195" s="13"/>
    </row>
    <row r="196" spans="10:41" x14ac:dyDescent="0.25">
      <c r="AN196" s="12"/>
      <c r="AO196" s="13"/>
    </row>
    <row r="198" spans="10:41" x14ac:dyDescent="0.25">
      <c r="J198" s="1"/>
    </row>
    <row r="200" spans="10:41" x14ac:dyDescent="0.25">
      <c r="AN200" s="12"/>
      <c r="AO200" s="13"/>
    </row>
    <row r="201" spans="10:41" x14ac:dyDescent="0.25">
      <c r="AN201" s="12"/>
      <c r="AO201" s="13"/>
    </row>
    <row r="202" spans="10:41" x14ac:dyDescent="0.25">
      <c r="AN202" s="12"/>
      <c r="AO202" s="13"/>
    </row>
    <row r="203" spans="10:41" x14ac:dyDescent="0.25">
      <c r="AN203" s="12"/>
      <c r="AO203" s="13"/>
    </row>
    <row r="204" spans="10:41" x14ac:dyDescent="0.25">
      <c r="AN204" s="12"/>
      <c r="AO204" s="13"/>
    </row>
    <row r="205" spans="10:41" x14ac:dyDescent="0.25">
      <c r="AN205" s="12"/>
      <c r="AO205" s="13"/>
    </row>
    <row r="207" spans="10:41" x14ac:dyDescent="0.25">
      <c r="AN207" s="12"/>
      <c r="AO207" s="13"/>
    </row>
    <row r="210" spans="10:41" x14ac:dyDescent="0.25">
      <c r="AN210" s="12"/>
      <c r="AO210" s="13"/>
    </row>
    <row r="221" spans="10:41" x14ac:dyDescent="0.25">
      <c r="J221" s="1"/>
    </row>
    <row r="225" spans="10:41" x14ac:dyDescent="0.25">
      <c r="J225" s="1"/>
      <c r="AN225" s="12"/>
      <c r="AO225" s="13"/>
    </row>
    <row r="228" spans="10:41" x14ac:dyDescent="0.25">
      <c r="AN228" s="12"/>
      <c r="AO228" s="13"/>
    </row>
    <row r="229" spans="10:41" x14ac:dyDescent="0.25">
      <c r="AN229" s="12"/>
      <c r="AO229" s="13"/>
    </row>
    <row r="234" spans="10:41" x14ac:dyDescent="0.25">
      <c r="AN234" s="12"/>
      <c r="AO234" s="13"/>
    </row>
    <row r="235" spans="10:41" x14ac:dyDescent="0.25">
      <c r="AN235" s="12"/>
      <c r="AO235" s="13"/>
    </row>
    <row r="236" spans="10:41" x14ac:dyDescent="0.25">
      <c r="AN236" s="12"/>
      <c r="AO236" s="13"/>
    </row>
    <row r="238" spans="10:41" x14ac:dyDescent="0.25">
      <c r="AN238" s="12"/>
      <c r="AO238" s="13"/>
    </row>
    <row r="239" spans="10:41" x14ac:dyDescent="0.25">
      <c r="AN239" s="12"/>
      <c r="AO239" s="13"/>
    </row>
    <row r="241" spans="10:41" x14ac:dyDescent="0.25">
      <c r="J241" s="1"/>
      <c r="AN241" s="12"/>
      <c r="AO241" s="13"/>
    </row>
    <row r="243" spans="10:41" x14ac:dyDescent="0.25">
      <c r="J243" s="1"/>
      <c r="AN243" s="12"/>
      <c r="AO243" s="13"/>
    </row>
    <row r="245" spans="10:41" x14ac:dyDescent="0.25">
      <c r="Q245" s="3"/>
      <c r="AN245" s="12"/>
      <c r="AO245" s="14"/>
    </row>
    <row r="246" spans="10:41" x14ac:dyDescent="0.25">
      <c r="Q246" s="3"/>
      <c r="AN246" s="12"/>
      <c r="AO246" s="14"/>
    </row>
    <row r="247" spans="10:41" x14ac:dyDescent="0.25">
      <c r="Q247" s="3"/>
      <c r="AN247" s="12"/>
      <c r="AO247" s="14"/>
    </row>
    <row r="248" spans="10:41" x14ac:dyDescent="0.25">
      <c r="Q248" s="3"/>
      <c r="AN248" s="12"/>
      <c r="AO248" s="14"/>
    </row>
    <row r="249" spans="10:41" x14ac:dyDescent="0.25">
      <c r="Q249" s="3"/>
      <c r="AN249" s="12"/>
      <c r="AO249" s="14"/>
    </row>
    <row r="250" spans="10:41" x14ac:dyDescent="0.25">
      <c r="Q250" s="3"/>
      <c r="AN250" s="12"/>
      <c r="AO250" s="14"/>
    </row>
    <row r="251" spans="10:41" x14ac:dyDescent="0.25">
      <c r="Q251" s="3"/>
      <c r="AN251" s="12"/>
      <c r="AO251" s="14"/>
    </row>
    <row r="252" spans="10:41" x14ac:dyDescent="0.25">
      <c r="Q252" s="3"/>
      <c r="AN252" s="12"/>
      <c r="AO252" s="14"/>
    </row>
    <row r="253" spans="10:41" x14ac:dyDescent="0.25">
      <c r="Q253" s="3"/>
      <c r="AN253" s="12"/>
      <c r="AO253" s="14"/>
    </row>
    <row r="254" spans="10:41" x14ac:dyDescent="0.25">
      <c r="Q254" s="3"/>
      <c r="AN254" s="12"/>
      <c r="AO254" s="14"/>
    </row>
    <row r="255" spans="10:41" x14ac:dyDescent="0.25">
      <c r="Q255" s="3"/>
      <c r="AN255" s="12"/>
      <c r="AO255" s="14"/>
    </row>
    <row r="256" spans="10:41" x14ac:dyDescent="0.25">
      <c r="Q256" s="3"/>
      <c r="AN256" s="12"/>
      <c r="AO256" s="14"/>
    </row>
    <row r="257" spans="10:41" x14ac:dyDescent="0.25">
      <c r="Q257" s="3"/>
      <c r="AN257" s="12"/>
      <c r="AO257" s="14"/>
    </row>
    <row r="258" spans="10:41" x14ac:dyDescent="0.25">
      <c r="J258" s="1"/>
      <c r="AN258" s="12"/>
      <c r="AO258" s="13"/>
    </row>
    <row r="259" spans="10:41" x14ac:dyDescent="0.25">
      <c r="J259" s="1"/>
      <c r="AN259" s="12"/>
      <c r="AO259" s="13"/>
    </row>
    <row r="261" spans="10:41" x14ac:dyDescent="0.25">
      <c r="AN261" s="12"/>
      <c r="AO261" s="13"/>
    </row>
    <row r="262" spans="10:41" x14ac:dyDescent="0.25">
      <c r="J262" s="1"/>
      <c r="AN262" s="12"/>
      <c r="AO262" s="13"/>
    </row>
    <row r="263" spans="10:41" x14ac:dyDescent="0.25">
      <c r="AN263" s="12"/>
      <c r="AO263" s="13"/>
    </row>
    <row r="267" spans="10:41" x14ac:dyDescent="0.25">
      <c r="AN267" s="12"/>
      <c r="AO267" s="13"/>
    </row>
    <row r="268" spans="10:41" x14ac:dyDescent="0.25">
      <c r="AN268" s="12"/>
      <c r="AO268" s="13"/>
    </row>
    <row r="269" spans="10:41" x14ac:dyDescent="0.25">
      <c r="AN269" s="12"/>
      <c r="AO269" s="13"/>
    </row>
    <row r="270" spans="10:41" x14ac:dyDescent="0.25">
      <c r="AN270" s="12"/>
      <c r="AO270" s="13"/>
    </row>
    <row r="271" spans="10:41" x14ac:dyDescent="0.25">
      <c r="J271" s="1"/>
      <c r="AN271" s="12"/>
      <c r="AO271" s="13"/>
    </row>
    <row r="272" spans="10:41" x14ac:dyDescent="0.25">
      <c r="AN272" s="12"/>
      <c r="AO272" s="13"/>
    </row>
    <row r="273" spans="10:41" x14ac:dyDescent="0.25">
      <c r="AN273" s="12"/>
      <c r="AO273" s="13"/>
    </row>
    <row r="274" spans="10:41" x14ac:dyDescent="0.25">
      <c r="J274" s="1"/>
      <c r="AN274" s="12"/>
      <c r="AO274" s="13"/>
    </row>
    <row r="275" spans="10:41" x14ac:dyDescent="0.25">
      <c r="AN275" s="12"/>
      <c r="AO275" s="13"/>
    </row>
    <row r="276" spans="10:41" x14ac:dyDescent="0.25">
      <c r="AN276" s="12"/>
      <c r="AO276" s="13"/>
    </row>
    <row r="277" spans="10:41" x14ac:dyDescent="0.25">
      <c r="J277" s="1"/>
      <c r="AN277" s="12"/>
      <c r="AO277" s="13"/>
    </row>
    <row r="278" spans="10:41" x14ac:dyDescent="0.25">
      <c r="AN278" s="12"/>
      <c r="AO278" s="13"/>
    </row>
    <row r="279" spans="10:41" x14ac:dyDescent="0.25">
      <c r="J279" s="1"/>
    </row>
    <row r="280" spans="10:41" x14ac:dyDescent="0.25">
      <c r="AN280" s="12"/>
    </row>
    <row r="281" spans="10:41" x14ac:dyDescent="0.25">
      <c r="AN281" s="12"/>
    </row>
    <row r="282" spans="10:41" x14ac:dyDescent="0.25">
      <c r="AN282" s="12"/>
    </row>
    <row r="283" spans="10:41" x14ac:dyDescent="0.25">
      <c r="AN283" s="12"/>
    </row>
    <row r="284" spans="10:41" x14ac:dyDescent="0.25">
      <c r="AN284" s="12"/>
    </row>
    <row r="285" spans="10:41" x14ac:dyDescent="0.25">
      <c r="AN285" s="12"/>
    </row>
    <row r="286" spans="10:41" x14ac:dyDescent="0.25">
      <c r="AN286" s="12"/>
    </row>
    <row r="287" spans="10:41" x14ac:dyDescent="0.25">
      <c r="AN287" s="12"/>
    </row>
    <row r="288" spans="10:41" x14ac:dyDescent="0.25">
      <c r="AN288" s="12"/>
    </row>
    <row r="289" spans="40:40" x14ac:dyDescent="0.25">
      <c r="AN289" s="12"/>
    </row>
    <row r="290" spans="40:40" x14ac:dyDescent="0.25">
      <c r="AN290" s="12"/>
    </row>
    <row r="291" spans="40:40" x14ac:dyDescent="0.25">
      <c r="AN291" s="12"/>
    </row>
    <row r="292" spans="40:40" x14ac:dyDescent="0.25">
      <c r="AN292" s="12"/>
    </row>
    <row r="293" spans="40:40" x14ac:dyDescent="0.25">
      <c r="AN293" s="12"/>
    </row>
    <row r="294" spans="40:40" x14ac:dyDescent="0.25">
      <c r="AN294" s="12"/>
    </row>
    <row r="295" spans="40:40" x14ac:dyDescent="0.25">
      <c r="AN295" s="12"/>
    </row>
    <row r="296" spans="40:40" x14ac:dyDescent="0.25">
      <c r="AN296" s="12"/>
    </row>
    <row r="297" spans="40:40" x14ac:dyDescent="0.25">
      <c r="AN297" s="12"/>
    </row>
    <row r="298" spans="40:40" x14ac:dyDescent="0.25">
      <c r="AN298" s="12"/>
    </row>
    <row r="299" spans="40:40" x14ac:dyDescent="0.25">
      <c r="AN299" s="12"/>
    </row>
    <row r="300" spans="40:40" x14ac:dyDescent="0.25">
      <c r="AN300" s="12"/>
    </row>
    <row r="301" spans="40:40" x14ac:dyDescent="0.25">
      <c r="AN301" s="12"/>
    </row>
    <row r="311" spans="40:41" x14ac:dyDescent="0.25">
      <c r="AN311" s="12"/>
      <c r="AO311" s="13"/>
    </row>
    <row r="314" spans="40:41" x14ac:dyDescent="0.25">
      <c r="AN314" s="12"/>
      <c r="AO314" s="13"/>
    </row>
    <row r="315" spans="40:41" x14ac:dyDescent="0.25">
      <c r="AN315" s="12"/>
      <c r="AO315" s="13"/>
    </row>
    <row r="320" spans="40:41" x14ac:dyDescent="0.25">
      <c r="AN320" s="12"/>
      <c r="AO320" s="13"/>
    </row>
    <row r="321" spans="10:41" x14ac:dyDescent="0.25">
      <c r="AN321" s="12"/>
      <c r="AO321" s="13"/>
    </row>
    <row r="322" spans="10:41" x14ac:dyDescent="0.25">
      <c r="AN322" s="12"/>
      <c r="AO322" s="13"/>
    </row>
    <row r="323" spans="10:41" x14ac:dyDescent="0.25">
      <c r="AN323" s="12"/>
      <c r="AO323" s="13"/>
    </row>
    <row r="324" spans="10:41" x14ac:dyDescent="0.25">
      <c r="AN324" s="12"/>
      <c r="AO324" s="13"/>
    </row>
    <row r="325" spans="10:41" x14ac:dyDescent="0.25">
      <c r="AN325" s="12"/>
      <c r="AO325" s="13"/>
    </row>
    <row r="327" spans="10:41" x14ac:dyDescent="0.25">
      <c r="AN327" s="12"/>
      <c r="AO327" s="13"/>
    </row>
    <row r="328" spans="10:41" x14ac:dyDescent="0.25">
      <c r="AN328" s="12"/>
      <c r="AO328" s="13"/>
    </row>
    <row r="329" spans="10:41" x14ac:dyDescent="0.25">
      <c r="AN329" s="12"/>
      <c r="AO329" s="13"/>
    </row>
    <row r="332" spans="10:41" x14ac:dyDescent="0.25">
      <c r="AN332" s="12"/>
      <c r="AO332" s="13"/>
    </row>
    <row r="334" spans="10:41" x14ac:dyDescent="0.25">
      <c r="J334" s="1"/>
      <c r="AN334" s="12"/>
      <c r="AO334" s="13"/>
    </row>
    <row r="335" spans="10:41" x14ac:dyDescent="0.25">
      <c r="AN335" s="12"/>
      <c r="AO335" s="13"/>
    </row>
    <row r="336" spans="10:41" x14ac:dyDescent="0.25">
      <c r="AN336" s="12"/>
      <c r="AO336" s="13"/>
    </row>
    <row r="337" spans="10:41" x14ac:dyDescent="0.25">
      <c r="AN337" s="12"/>
      <c r="AO337" s="13"/>
    </row>
    <row r="342" spans="10:41" x14ac:dyDescent="0.25">
      <c r="AN342" s="12"/>
      <c r="AO342" s="13"/>
    </row>
    <row r="343" spans="10:41" x14ac:dyDescent="0.25">
      <c r="AN343" s="12"/>
      <c r="AO343" s="13"/>
    </row>
    <row r="345" spans="10:41" x14ac:dyDescent="0.25">
      <c r="AN345" s="12"/>
      <c r="AO345" s="13"/>
    </row>
    <row r="347" spans="10:41" x14ac:dyDescent="0.25">
      <c r="AN347" s="12"/>
      <c r="AO347" s="13"/>
    </row>
    <row r="348" spans="10:41" x14ac:dyDescent="0.25">
      <c r="AN348" s="12"/>
      <c r="AO348" s="13"/>
    </row>
    <row r="349" spans="10:41" x14ac:dyDescent="0.25">
      <c r="J349" s="1"/>
      <c r="AN349" s="12"/>
      <c r="AO349" s="13"/>
    </row>
    <row r="350" spans="10:41" x14ac:dyDescent="0.25">
      <c r="AN350" s="12"/>
      <c r="AO350" s="13"/>
    </row>
    <row r="353" spans="10:41" x14ac:dyDescent="0.25">
      <c r="AN353" s="12"/>
      <c r="AO353" s="13"/>
    </row>
    <row r="354" spans="10:41" x14ac:dyDescent="0.25">
      <c r="AN354" s="12"/>
      <c r="AO354" s="13"/>
    </row>
    <row r="355" spans="10:41" x14ac:dyDescent="0.25">
      <c r="AN355" s="12"/>
      <c r="AO355" s="13"/>
    </row>
    <row r="356" spans="10:41" x14ac:dyDescent="0.25">
      <c r="AN356" s="12"/>
      <c r="AO356" s="13"/>
    </row>
    <row r="359" spans="10:41" x14ac:dyDescent="0.25">
      <c r="AN359" s="12"/>
      <c r="AO359" s="13"/>
    </row>
    <row r="360" spans="10:41" x14ac:dyDescent="0.25">
      <c r="AN360" s="12"/>
      <c r="AO360" s="13"/>
    </row>
    <row r="361" spans="10:41" x14ac:dyDescent="0.25">
      <c r="AN361" s="12"/>
      <c r="AO361" s="13"/>
    </row>
    <row r="362" spans="10:41" x14ac:dyDescent="0.25">
      <c r="AN362" s="12"/>
      <c r="AO362" s="13"/>
    </row>
    <row r="363" spans="10:41" x14ac:dyDescent="0.25">
      <c r="AN363" s="12"/>
      <c r="AO363" s="13"/>
    </row>
    <row r="364" spans="10:41" x14ac:dyDescent="0.25">
      <c r="AN364" s="12"/>
      <c r="AO364" s="13"/>
    </row>
    <row r="365" spans="10:41" x14ac:dyDescent="0.25">
      <c r="AN365" s="12"/>
      <c r="AO365" s="13"/>
    </row>
    <row r="368" spans="10:41" x14ac:dyDescent="0.25">
      <c r="J368" s="1"/>
      <c r="AN368" s="12"/>
      <c r="AO368" s="13"/>
    </row>
    <row r="371" spans="10:41" x14ac:dyDescent="0.25">
      <c r="AN371" s="12"/>
      <c r="AO371" s="13"/>
    </row>
    <row r="372" spans="10:41" x14ac:dyDescent="0.25">
      <c r="AN372" s="12"/>
      <c r="AO372" s="13"/>
    </row>
    <row r="374" spans="10:41" x14ac:dyDescent="0.25">
      <c r="AN374" s="12"/>
      <c r="AO374" s="13"/>
    </row>
    <row r="375" spans="10:41" x14ac:dyDescent="0.25">
      <c r="AN375" s="12"/>
      <c r="AO375" s="13"/>
    </row>
    <row r="376" spans="10:41" x14ac:dyDescent="0.25">
      <c r="J376" s="1"/>
    </row>
    <row r="377" spans="10:41" x14ac:dyDescent="0.25">
      <c r="AN377" s="12"/>
      <c r="AO377" s="13"/>
    </row>
    <row r="378" spans="10:41" x14ac:dyDescent="0.25">
      <c r="AN378" s="12"/>
      <c r="AO378" s="13"/>
    </row>
    <row r="379" spans="10:41" x14ac:dyDescent="0.25">
      <c r="AN379" s="12"/>
      <c r="AO379" s="13"/>
    </row>
    <row r="380" spans="10:41" x14ac:dyDescent="0.25">
      <c r="AN380" s="12"/>
      <c r="AO380" s="13"/>
    </row>
    <row r="381" spans="10:41" x14ac:dyDescent="0.25">
      <c r="AN381" s="12"/>
      <c r="AO381" s="13"/>
    </row>
    <row r="382" spans="10:41" x14ac:dyDescent="0.25">
      <c r="J382" s="1"/>
      <c r="AN382" s="12"/>
      <c r="AO382" s="13"/>
    </row>
    <row r="385" spans="10:41" x14ac:dyDescent="0.25">
      <c r="AN385" s="12"/>
      <c r="AO385" s="13"/>
    </row>
    <row r="386" spans="10:41" x14ac:dyDescent="0.25">
      <c r="AN386" s="12"/>
      <c r="AO386" s="13"/>
    </row>
    <row r="387" spans="10:41" x14ac:dyDescent="0.25">
      <c r="AN387" s="12"/>
      <c r="AO387" s="13"/>
    </row>
    <row r="388" spans="10:41" x14ac:dyDescent="0.25">
      <c r="AN388" s="12"/>
      <c r="AO388" s="13"/>
    </row>
    <row r="390" spans="10:41" x14ac:dyDescent="0.25">
      <c r="J390" s="1"/>
      <c r="AN390" s="12"/>
      <c r="AO390" s="13"/>
    </row>
    <row r="395" spans="10:41" x14ac:dyDescent="0.25">
      <c r="AN395" s="12"/>
      <c r="AO395" s="13"/>
    </row>
    <row r="396" spans="10:41" x14ac:dyDescent="0.25">
      <c r="AN396" s="12"/>
      <c r="AO396" s="13"/>
    </row>
    <row r="397" spans="10:41" x14ac:dyDescent="0.25">
      <c r="AN397" s="12"/>
      <c r="AO397" s="13"/>
    </row>
    <row r="398" spans="10:41" x14ac:dyDescent="0.25">
      <c r="AN398" s="12"/>
      <c r="AO398" s="13"/>
    </row>
    <row r="399" spans="10:41" x14ac:dyDescent="0.25">
      <c r="AN399" s="12"/>
      <c r="AO399" s="13"/>
    </row>
    <row r="400" spans="10:41" x14ac:dyDescent="0.25">
      <c r="AN400" s="12"/>
      <c r="AO400" s="13"/>
    </row>
    <row r="405" spans="10:41" x14ac:dyDescent="0.25">
      <c r="AN405" s="12"/>
      <c r="AO405" s="13"/>
    </row>
    <row r="406" spans="10:41" x14ac:dyDescent="0.25">
      <c r="J406" s="1"/>
    </row>
    <row r="407" spans="10:41" x14ac:dyDescent="0.25">
      <c r="AN407" s="12"/>
      <c r="AO407" s="13"/>
    </row>
    <row r="408" spans="10:41" x14ac:dyDescent="0.25">
      <c r="AN408" s="12"/>
      <c r="AO408" s="13"/>
    </row>
    <row r="409" spans="10:41" x14ac:dyDescent="0.25">
      <c r="AN409" s="12"/>
      <c r="AO409" s="13"/>
    </row>
    <row r="411" spans="10:41" x14ac:dyDescent="0.25">
      <c r="AN411" s="12"/>
      <c r="AO411" s="13"/>
    </row>
    <row r="412" spans="10:41" x14ac:dyDescent="0.25">
      <c r="AN412" s="12"/>
      <c r="AO412" s="13"/>
    </row>
    <row r="413" spans="10:41" x14ac:dyDescent="0.25">
      <c r="AN413" s="12"/>
      <c r="AO413" s="13"/>
    </row>
    <row r="414" spans="10:41" x14ac:dyDescent="0.25">
      <c r="AN414" s="12"/>
      <c r="AO414" s="13"/>
    </row>
    <row r="415" spans="10:41" x14ac:dyDescent="0.25">
      <c r="AN415" s="12"/>
      <c r="AO415" s="13"/>
    </row>
    <row r="416" spans="10:41" x14ac:dyDescent="0.25">
      <c r="AN416" s="12"/>
      <c r="AO416" s="13"/>
    </row>
    <row r="417" spans="10:41" x14ac:dyDescent="0.25">
      <c r="AN417" s="12"/>
      <c r="AO417" s="13"/>
    </row>
    <row r="420" spans="10:41" x14ac:dyDescent="0.25">
      <c r="J420" s="2"/>
    </row>
    <row r="421" spans="10:41" x14ac:dyDescent="0.25">
      <c r="AN421" s="12"/>
      <c r="AO421" s="13"/>
    </row>
    <row r="423" spans="10:41" x14ac:dyDescent="0.25">
      <c r="AN423" s="12"/>
      <c r="AO423" s="13"/>
    </row>
    <row r="426" spans="10:41" x14ac:dyDescent="0.25">
      <c r="AN426" s="12"/>
      <c r="AO426" s="13"/>
    </row>
    <row r="427" spans="10:41" x14ac:dyDescent="0.25">
      <c r="AN427" s="12"/>
      <c r="AO427" s="13"/>
    </row>
    <row r="428" spans="10:41" x14ac:dyDescent="0.25">
      <c r="AN428" s="12"/>
      <c r="AO428" s="13"/>
    </row>
    <row r="429" spans="10:41" x14ac:dyDescent="0.25">
      <c r="AN429" s="12"/>
      <c r="AO429" s="13"/>
    </row>
    <row r="430" spans="10:41" x14ac:dyDescent="0.25">
      <c r="AN430" s="12"/>
      <c r="AO430" s="13"/>
    </row>
    <row r="431" spans="10:41" x14ac:dyDescent="0.25">
      <c r="AN431" s="12"/>
      <c r="AO431" s="13"/>
    </row>
    <row r="432" spans="10:41" x14ac:dyDescent="0.25">
      <c r="AN432" s="12"/>
      <c r="AO432" s="13"/>
    </row>
    <row r="433" spans="10:41" x14ac:dyDescent="0.25">
      <c r="AN433" s="12"/>
      <c r="AO433" s="13"/>
    </row>
    <row r="435" spans="10:41" x14ac:dyDescent="0.25">
      <c r="AN435" s="12"/>
      <c r="AO435" s="13"/>
    </row>
    <row r="437" spans="10:41" x14ac:dyDescent="0.25">
      <c r="AN437" s="12"/>
      <c r="AO437" s="13"/>
    </row>
    <row r="438" spans="10:41" x14ac:dyDescent="0.25">
      <c r="AN438" s="12"/>
      <c r="AO438" s="13"/>
    </row>
    <row r="439" spans="10:41" x14ac:dyDescent="0.25">
      <c r="AN439" s="12"/>
      <c r="AO439" s="13"/>
    </row>
    <row r="441" spans="10:41" x14ac:dyDescent="0.25">
      <c r="AN441" s="12"/>
      <c r="AO441" s="13"/>
    </row>
    <row r="442" spans="10:41" x14ac:dyDescent="0.25">
      <c r="AN442" s="12"/>
      <c r="AO442" s="13"/>
    </row>
    <row r="444" spans="10:41" x14ac:dyDescent="0.25">
      <c r="AN444" s="12"/>
      <c r="AO444" s="13"/>
    </row>
    <row r="445" spans="10:41" x14ac:dyDescent="0.25">
      <c r="AN445" s="12"/>
      <c r="AO445" s="13"/>
    </row>
    <row r="446" spans="10:41" x14ac:dyDescent="0.25">
      <c r="AN446" s="12"/>
      <c r="AO446" s="13"/>
    </row>
    <row r="447" spans="10:41" x14ac:dyDescent="0.25">
      <c r="J447" s="1"/>
    </row>
    <row r="448" spans="10:41" x14ac:dyDescent="0.25">
      <c r="AN448" s="12"/>
      <c r="AO448" s="13"/>
    </row>
    <row r="449" spans="40:41" x14ac:dyDescent="0.25">
      <c r="AN449" s="12"/>
      <c r="AO449" s="13"/>
    </row>
    <row r="450" spans="40:41" x14ac:dyDescent="0.25">
      <c r="AN450" s="12"/>
      <c r="AO450" s="13"/>
    </row>
    <row r="451" spans="40:41" x14ac:dyDescent="0.25">
      <c r="AN451" s="12"/>
      <c r="AO451" s="13"/>
    </row>
    <row r="453" spans="40:41" x14ac:dyDescent="0.25">
      <c r="AN453" s="12"/>
      <c r="AO453" s="13"/>
    </row>
    <row r="454" spans="40:41" x14ac:dyDescent="0.25">
      <c r="AN454" s="12"/>
      <c r="AO454" s="13"/>
    </row>
    <row r="455" spans="40:41" x14ac:dyDescent="0.25">
      <c r="AN455" s="12"/>
      <c r="AO455" s="13"/>
    </row>
    <row r="456" spans="40:41" x14ac:dyDescent="0.25">
      <c r="AN456" s="12"/>
      <c r="AO456" s="13"/>
    </row>
    <row r="457" spans="40:41" x14ac:dyDescent="0.25">
      <c r="AN457" s="12"/>
      <c r="AO457" s="13"/>
    </row>
    <row r="458" spans="40:41" x14ac:dyDescent="0.25">
      <c r="AN458" s="12"/>
      <c r="AO458" s="13"/>
    </row>
    <row r="459" spans="40:41" x14ac:dyDescent="0.25">
      <c r="AN459" s="12"/>
      <c r="AO459" s="13"/>
    </row>
    <row r="460" spans="40:41" x14ac:dyDescent="0.25">
      <c r="AN460" s="12"/>
      <c r="AO460" s="13"/>
    </row>
    <row r="461" spans="40:41" x14ac:dyDescent="0.25">
      <c r="AN461" s="12"/>
    </row>
    <row r="462" spans="40:41" x14ac:dyDescent="0.25">
      <c r="AN462" s="12"/>
    </row>
    <row r="463" spans="40:41" x14ac:dyDescent="0.25">
      <c r="AN463" s="12"/>
    </row>
    <row r="464" spans="40:41" x14ac:dyDescent="0.25">
      <c r="AN464" s="12"/>
    </row>
    <row r="465" spans="10:41" x14ac:dyDescent="0.25">
      <c r="J465" s="1"/>
      <c r="AN465" s="12"/>
      <c r="AO465" s="13"/>
    </row>
    <row r="468" spans="10:41" x14ac:dyDescent="0.25">
      <c r="J468" s="1"/>
    </row>
    <row r="469" spans="10:41" x14ac:dyDescent="0.25">
      <c r="AN469" s="12"/>
      <c r="AO469" s="13"/>
    </row>
    <row r="470" spans="10:41" x14ac:dyDescent="0.25">
      <c r="J470" s="1"/>
    </row>
    <row r="471" spans="10:41" x14ac:dyDescent="0.25">
      <c r="AN471" s="12"/>
      <c r="AO471" s="13"/>
    </row>
    <row r="473" spans="10:41" x14ac:dyDescent="0.25">
      <c r="AN473" s="12"/>
      <c r="AO473" s="13"/>
    </row>
    <row r="474" spans="10:41" x14ac:dyDescent="0.25">
      <c r="AN474" s="12"/>
      <c r="AO474" s="13"/>
    </row>
    <row r="475" spans="10:41" x14ac:dyDescent="0.25">
      <c r="J475" s="1"/>
      <c r="AN475" s="12"/>
      <c r="AO475" s="13"/>
    </row>
    <row r="476" spans="10:41" x14ac:dyDescent="0.25">
      <c r="AN476" s="12"/>
      <c r="AO476" s="13"/>
    </row>
    <row r="477" spans="10:41" x14ac:dyDescent="0.25">
      <c r="J477" s="1"/>
      <c r="AN477" s="12"/>
      <c r="AO477" s="13"/>
    </row>
    <row r="478" spans="10:41" x14ac:dyDescent="0.25">
      <c r="AN478" s="12"/>
      <c r="AO478" s="13"/>
    </row>
    <row r="479" spans="10:41" x14ac:dyDescent="0.25">
      <c r="AN479" s="12"/>
      <c r="AO479" s="13"/>
    </row>
    <row r="481" spans="10:41" x14ac:dyDescent="0.25">
      <c r="AN481" s="12"/>
      <c r="AO481" s="13"/>
    </row>
    <row r="482" spans="10:41" x14ac:dyDescent="0.25">
      <c r="AN482" s="12"/>
      <c r="AO482" s="13"/>
    </row>
    <row r="483" spans="10:41" x14ac:dyDescent="0.25">
      <c r="AN483" s="12"/>
      <c r="AO483" s="13"/>
    </row>
    <row r="484" spans="10:41" x14ac:dyDescent="0.25">
      <c r="AN484" s="12"/>
      <c r="AO484" s="13"/>
    </row>
    <row r="485" spans="10:41" x14ac:dyDescent="0.25">
      <c r="AN485" s="12"/>
      <c r="AO485" s="13"/>
    </row>
    <row r="486" spans="10:41" x14ac:dyDescent="0.25">
      <c r="AN486" s="12"/>
      <c r="AO486" s="13"/>
    </row>
    <row r="487" spans="10:41" x14ac:dyDescent="0.25">
      <c r="AN487" s="12"/>
      <c r="AO487" s="13"/>
    </row>
    <row r="488" spans="10:41" x14ac:dyDescent="0.25">
      <c r="AN488" s="12"/>
      <c r="AO488" s="13"/>
    </row>
    <row r="489" spans="10:41" x14ac:dyDescent="0.25">
      <c r="AN489" s="12"/>
      <c r="AO489" s="13"/>
    </row>
    <row r="490" spans="10:41" x14ac:dyDescent="0.25">
      <c r="J490" s="1"/>
      <c r="AN490" s="12"/>
    </row>
    <row r="491" spans="10:41" x14ac:dyDescent="0.25">
      <c r="AN491" s="12"/>
      <c r="AO491" s="13"/>
    </row>
    <row r="492" spans="10:41" x14ac:dyDescent="0.25">
      <c r="J492" s="1"/>
      <c r="AN492" s="12"/>
      <c r="AO492" s="13"/>
    </row>
    <row r="493" spans="10:41" x14ac:dyDescent="0.25">
      <c r="AN493" s="12"/>
      <c r="AO493" s="13"/>
    </row>
    <row r="494" spans="10:41" x14ac:dyDescent="0.25">
      <c r="AN494" s="12"/>
      <c r="AO494" s="13"/>
    </row>
    <row r="495" spans="10:41" x14ac:dyDescent="0.25">
      <c r="AN495" s="12"/>
      <c r="AO495" s="13"/>
    </row>
    <row r="497" spans="40:41" x14ac:dyDescent="0.25">
      <c r="AN497" s="12"/>
      <c r="AO497" s="13"/>
    </row>
    <row r="498" spans="40:41" x14ac:dyDescent="0.25">
      <c r="AN498" s="12"/>
      <c r="AO498" s="13"/>
    </row>
    <row r="499" spans="40:41" x14ac:dyDescent="0.25">
      <c r="AN499" s="12"/>
      <c r="AO499" s="13"/>
    </row>
    <row r="501" spans="40:41" x14ac:dyDescent="0.25">
      <c r="AN501" s="12"/>
      <c r="AO501" s="13"/>
    </row>
    <row r="502" spans="40:41" x14ac:dyDescent="0.25">
      <c r="AN502" s="12"/>
      <c r="AO502" s="13"/>
    </row>
    <row r="503" spans="40:41" x14ac:dyDescent="0.25">
      <c r="AN503" s="12"/>
      <c r="AO503" s="13"/>
    </row>
    <row r="504" spans="40:41" x14ac:dyDescent="0.25">
      <c r="AN504" s="12"/>
      <c r="AO504" s="13"/>
    </row>
    <row r="505" spans="40:41" x14ac:dyDescent="0.25">
      <c r="AN505" s="12"/>
      <c r="AO505" s="13"/>
    </row>
    <row r="506" spans="40:41" x14ac:dyDescent="0.25">
      <c r="AN506" s="12"/>
      <c r="AO506" s="13"/>
    </row>
    <row r="507" spans="40:41" x14ac:dyDescent="0.25">
      <c r="AN507" s="12"/>
      <c r="AO507" s="13"/>
    </row>
    <row r="508" spans="40:41" x14ac:dyDescent="0.25">
      <c r="AN508" s="12"/>
      <c r="AO508" s="13"/>
    </row>
    <row r="509" spans="40:41" x14ac:dyDescent="0.25">
      <c r="AN509" s="12"/>
      <c r="AO509" s="13"/>
    </row>
    <row r="510" spans="40:41" x14ac:dyDescent="0.25">
      <c r="AN510" s="12"/>
      <c r="AO510" s="13"/>
    </row>
    <row r="511" spans="40:41" x14ac:dyDescent="0.25">
      <c r="AN511" s="12"/>
      <c r="AO511" s="13"/>
    </row>
    <row r="512" spans="40:41" x14ac:dyDescent="0.25">
      <c r="AN512" s="12"/>
      <c r="AO512" s="13"/>
    </row>
    <row r="514" spans="10:41" x14ac:dyDescent="0.25">
      <c r="AN514" s="12"/>
      <c r="AO514" s="13"/>
    </row>
    <row r="515" spans="10:41" x14ac:dyDescent="0.25">
      <c r="AN515" s="12"/>
      <c r="AO515" s="13"/>
    </row>
    <row r="516" spans="10:41" x14ac:dyDescent="0.25">
      <c r="AN516" s="12"/>
      <c r="AO516" s="13"/>
    </row>
    <row r="517" spans="10:41" x14ac:dyDescent="0.25">
      <c r="AN517" s="12"/>
      <c r="AO517" s="13"/>
    </row>
    <row r="519" spans="10:41" x14ac:dyDescent="0.25">
      <c r="J519" s="1"/>
      <c r="AN519" s="12"/>
    </row>
    <row r="520" spans="10:41" x14ac:dyDescent="0.25">
      <c r="J520" s="1"/>
      <c r="AN520" s="12"/>
      <c r="AO520" s="13"/>
    </row>
    <row r="521" spans="10:41" x14ac:dyDescent="0.25">
      <c r="AN521" s="12"/>
      <c r="AO521" s="13"/>
    </row>
    <row r="522" spans="10:41" x14ac:dyDescent="0.25">
      <c r="AN522" s="12"/>
      <c r="AO522" s="13"/>
    </row>
    <row r="523" spans="10:41" x14ac:dyDescent="0.25">
      <c r="AN523" s="12"/>
      <c r="AO523" s="13"/>
    </row>
    <row r="524" spans="10:41" x14ac:dyDescent="0.25">
      <c r="J524" s="1"/>
      <c r="AN524" s="12"/>
      <c r="AO524" s="13"/>
    </row>
    <row r="526" spans="10:41" x14ac:dyDescent="0.25">
      <c r="AN526" s="12"/>
      <c r="AO526" s="13"/>
    </row>
    <row r="527" spans="10:41" x14ac:dyDescent="0.25">
      <c r="AN527" s="12"/>
      <c r="AO527" s="13"/>
    </row>
    <row r="528" spans="10:41" x14ac:dyDescent="0.25">
      <c r="J528" s="1"/>
    </row>
    <row r="529" spans="10:41" x14ac:dyDescent="0.25">
      <c r="AN529" s="12"/>
      <c r="AO529" s="13"/>
    </row>
    <row r="530" spans="10:41" x14ac:dyDescent="0.25">
      <c r="AN530" s="12"/>
      <c r="AO530" s="13"/>
    </row>
    <row r="531" spans="10:41" x14ac:dyDescent="0.25">
      <c r="AN531" s="12"/>
      <c r="AO531" s="13"/>
    </row>
    <row r="532" spans="10:41" x14ac:dyDescent="0.25">
      <c r="J532" s="1"/>
    </row>
    <row r="533" spans="10:41" x14ac:dyDescent="0.25">
      <c r="J533" s="1"/>
      <c r="AN533" s="12"/>
      <c r="AO533" s="13"/>
    </row>
    <row r="534" spans="10:41" x14ac:dyDescent="0.25">
      <c r="J534" s="1"/>
    </row>
    <row r="535" spans="10:41" x14ac:dyDescent="0.25">
      <c r="AN535" s="12"/>
      <c r="AO535" s="13"/>
    </row>
    <row r="538" spans="10:41" x14ac:dyDescent="0.25">
      <c r="AN538" s="12"/>
      <c r="AO538" s="13"/>
    </row>
    <row r="539" spans="10:41" x14ac:dyDescent="0.25">
      <c r="AN539" s="12"/>
      <c r="AO539" s="13"/>
    </row>
    <row r="540" spans="10:41" x14ac:dyDescent="0.25">
      <c r="AN540" s="12"/>
      <c r="AO540" s="13"/>
    </row>
    <row r="541" spans="10:41" x14ac:dyDescent="0.25">
      <c r="AN541" s="12"/>
      <c r="AO541" s="13"/>
    </row>
    <row r="542" spans="10:41" x14ac:dyDescent="0.25">
      <c r="AN542" s="12"/>
      <c r="AO542" s="13"/>
    </row>
    <row r="543" spans="10:41" x14ac:dyDescent="0.25">
      <c r="AN543" s="12"/>
      <c r="AO543" s="13"/>
    </row>
    <row r="544" spans="10:41" x14ac:dyDescent="0.25">
      <c r="AN544" s="12"/>
      <c r="AO544" s="13"/>
    </row>
    <row r="545" spans="10:41" x14ac:dyDescent="0.25">
      <c r="AN545" s="12"/>
      <c r="AO545" s="13"/>
    </row>
    <row r="548" spans="10:41" x14ac:dyDescent="0.25">
      <c r="J548" s="1"/>
      <c r="AN548" s="12"/>
      <c r="AO548" s="13"/>
    </row>
    <row r="549" spans="10:41" x14ac:dyDescent="0.25">
      <c r="J549" s="1"/>
    </row>
    <row r="550" spans="10:41" x14ac:dyDescent="0.25">
      <c r="AN550" s="12"/>
      <c r="AO550" s="13"/>
    </row>
    <row r="551" spans="10:41" x14ac:dyDescent="0.25">
      <c r="AN551" s="12"/>
      <c r="AO551" s="13"/>
    </row>
    <row r="556" spans="10:41" x14ac:dyDescent="0.25">
      <c r="AN556" s="12"/>
      <c r="AO556" s="13"/>
    </row>
    <row r="557" spans="10:41" x14ac:dyDescent="0.25">
      <c r="J557" s="1"/>
    </row>
    <row r="559" spans="10:41" x14ac:dyDescent="0.25">
      <c r="J559" s="1"/>
    </row>
    <row r="561" spans="10:41" x14ac:dyDescent="0.25">
      <c r="AN561" s="12"/>
      <c r="AO561" s="13"/>
    </row>
    <row r="562" spans="10:41" x14ac:dyDescent="0.25">
      <c r="AN562" s="12"/>
      <c r="AO562" s="13"/>
    </row>
    <row r="563" spans="10:41" x14ac:dyDescent="0.25">
      <c r="J563" s="1"/>
    </row>
    <row r="568" spans="10:41" x14ac:dyDescent="0.25">
      <c r="J568" s="1"/>
    </row>
    <row r="570" spans="10:41" x14ac:dyDescent="0.25">
      <c r="J570" s="1"/>
    </row>
    <row r="573" spans="10:41" x14ac:dyDescent="0.25">
      <c r="J573" s="1"/>
    </row>
    <row r="577" spans="10:41" x14ac:dyDescent="0.25">
      <c r="J577" s="1"/>
    </row>
    <row r="579" spans="10:41" x14ac:dyDescent="0.25">
      <c r="AN579" s="12"/>
      <c r="AO579" s="13"/>
    </row>
    <row r="580" spans="10:41" x14ac:dyDescent="0.25">
      <c r="J580" s="1"/>
    </row>
    <row r="585" spans="10:41" x14ac:dyDescent="0.25">
      <c r="J585" s="1"/>
    </row>
    <row r="587" spans="10:41" x14ac:dyDescent="0.25">
      <c r="J587" s="1"/>
    </row>
    <row r="592" spans="10:41" x14ac:dyDescent="0.25">
      <c r="J592" s="1"/>
    </row>
    <row r="593" spans="10:41" x14ac:dyDescent="0.25">
      <c r="J593" s="1"/>
    </row>
    <row r="594" spans="10:41" x14ac:dyDescent="0.25">
      <c r="J594" s="1"/>
    </row>
    <row r="595" spans="10:41" x14ac:dyDescent="0.25">
      <c r="J595" s="1"/>
    </row>
    <row r="596" spans="10:41" x14ac:dyDescent="0.25">
      <c r="J596" s="1"/>
    </row>
    <row r="597" spans="10:41" x14ac:dyDescent="0.25">
      <c r="J597" s="1"/>
    </row>
    <row r="598" spans="10:41" x14ac:dyDescent="0.25">
      <c r="J598" s="1"/>
    </row>
    <row r="599" spans="10:41" x14ac:dyDescent="0.25">
      <c r="J599" s="1"/>
    </row>
    <row r="601" spans="10:41" x14ac:dyDescent="0.25">
      <c r="AN601" s="12"/>
      <c r="AO601" s="13"/>
    </row>
    <row r="604" spans="10:41" x14ac:dyDescent="0.25">
      <c r="AN604" s="12"/>
      <c r="AO604" s="13"/>
    </row>
    <row r="606" spans="10:41" x14ac:dyDescent="0.25">
      <c r="AN606" s="12"/>
      <c r="AO606" s="13"/>
    </row>
    <row r="607" spans="10:41" x14ac:dyDescent="0.25">
      <c r="AN607" s="12"/>
      <c r="AO607" s="13"/>
    </row>
    <row r="609" spans="40:41" x14ac:dyDescent="0.25">
      <c r="AN609" s="12"/>
      <c r="AO609" s="13"/>
    </row>
    <row r="610" spans="40:41" x14ac:dyDescent="0.25">
      <c r="AN610" s="12"/>
      <c r="AO610" s="13"/>
    </row>
    <row r="612" spans="40:41" x14ac:dyDescent="0.25">
      <c r="AN612" s="12"/>
      <c r="AO612" s="13"/>
    </row>
    <row r="624" spans="40:41" x14ac:dyDescent="0.25">
      <c r="AN624" s="12"/>
      <c r="AO624" s="13"/>
    </row>
    <row r="626" spans="40:42" x14ac:dyDescent="0.25">
      <c r="AN626" s="12"/>
      <c r="AO626" s="13"/>
    </row>
    <row r="627" spans="40:42" x14ac:dyDescent="0.25">
      <c r="AN627" s="12"/>
      <c r="AO627" s="13"/>
    </row>
    <row r="628" spans="40:42" x14ac:dyDescent="0.25">
      <c r="AP628" s="15"/>
    </row>
    <row r="631" spans="40:42" x14ac:dyDescent="0.25">
      <c r="AN631" s="12"/>
      <c r="AO631" s="13"/>
    </row>
    <row r="634" spans="40:42" x14ac:dyDescent="0.25">
      <c r="AN634" s="12"/>
      <c r="AO634" s="13"/>
    </row>
    <row r="635" spans="40:42" x14ac:dyDescent="0.25">
      <c r="AN635" s="12"/>
      <c r="AO635" s="13"/>
    </row>
    <row r="636" spans="40:42" x14ac:dyDescent="0.25">
      <c r="AN636" s="12"/>
      <c r="AO636" s="13"/>
    </row>
    <row r="638" spans="40:42" x14ac:dyDescent="0.25">
      <c r="AN638" s="12"/>
      <c r="AO638" s="13"/>
    </row>
    <row r="640" spans="40:42" x14ac:dyDescent="0.25">
      <c r="AN640" s="12"/>
      <c r="AO640" s="13"/>
    </row>
    <row r="641" spans="40:42" x14ac:dyDescent="0.25">
      <c r="AN641" s="12"/>
      <c r="AO641" s="13"/>
    </row>
    <row r="642" spans="40:42" x14ac:dyDescent="0.25">
      <c r="AN642" s="12"/>
      <c r="AO642" s="13"/>
    </row>
    <row r="643" spans="40:42" x14ac:dyDescent="0.25">
      <c r="AN643" s="12"/>
      <c r="AO643" s="13"/>
    </row>
    <row r="644" spans="40:42" x14ac:dyDescent="0.25">
      <c r="AN644" s="12"/>
      <c r="AO644" s="13"/>
    </row>
    <row r="645" spans="40:42" x14ac:dyDescent="0.25">
      <c r="AN645" s="12"/>
      <c r="AO645" s="13"/>
    </row>
    <row r="646" spans="40:42" x14ac:dyDescent="0.25">
      <c r="AN646" s="12"/>
      <c r="AO646" s="13"/>
    </row>
    <row r="647" spans="40:42" x14ac:dyDescent="0.25">
      <c r="AN647" s="12"/>
      <c r="AO647" s="13"/>
    </row>
    <row r="648" spans="40:42" x14ac:dyDescent="0.25">
      <c r="AN648" s="12"/>
      <c r="AO648" s="13"/>
    </row>
    <row r="649" spans="40:42" x14ac:dyDescent="0.25">
      <c r="AN649" s="12"/>
      <c r="AO649" s="13"/>
    </row>
    <row r="650" spans="40:42" x14ac:dyDescent="0.25">
      <c r="AN650" s="12"/>
      <c r="AO650" s="13"/>
    </row>
    <row r="651" spans="40:42" x14ac:dyDescent="0.25">
      <c r="AN651" s="12"/>
      <c r="AO651" s="13"/>
    </row>
    <row r="652" spans="40:42" x14ac:dyDescent="0.25">
      <c r="AP652" s="15"/>
    </row>
    <row r="653" spans="40:42" x14ac:dyDescent="0.25">
      <c r="AP653" s="15"/>
    </row>
    <row r="654" spans="40:42" x14ac:dyDescent="0.25">
      <c r="AN654" s="12"/>
      <c r="AO654" s="13"/>
    </row>
    <row r="655" spans="40:42" x14ac:dyDescent="0.25">
      <c r="AN655" s="12"/>
      <c r="AO655" s="13"/>
    </row>
    <row r="656" spans="40:42" x14ac:dyDescent="0.25">
      <c r="AN656" s="12"/>
      <c r="AO656" s="13"/>
    </row>
    <row r="657" spans="40:42" x14ac:dyDescent="0.25">
      <c r="AN657" s="12"/>
      <c r="AO657" s="13"/>
    </row>
    <row r="658" spans="40:42" x14ac:dyDescent="0.25">
      <c r="AN658" s="12"/>
      <c r="AO658" s="13"/>
    </row>
    <row r="659" spans="40:42" x14ac:dyDescent="0.25">
      <c r="AP659" s="15"/>
    </row>
    <row r="660" spans="40:42" x14ac:dyDescent="0.25">
      <c r="AN660" s="12"/>
      <c r="AO660" s="13"/>
    </row>
    <row r="661" spans="40:42" x14ac:dyDescent="0.25">
      <c r="AN661" s="12"/>
      <c r="AO661" s="13"/>
    </row>
    <row r="662" spans="40:42" x14ac:dyDescent="0.25">
      <c r="AN662" s="12"/>
      <c r="AO662" s="13"/>
    </row>
    <row r="666" spans="40:42" x14ac:dyDescent="0.25">
      <c r="AN666" s="12"/>
      <c r="AO666" s="13"/>
    </row>
    <row r="667" spans="40:42" x14ac:dyDescent="0.25">
      <c r="AN667" s="12"/>
      <c r="AO667" s="13"/>
    </row>
    <row r="668" spans="40:42" x14ac:dyDescent="0.25">
      <c r="AN668" s="12"/>
      <c r="AO668" s="13"/>
    </row>
    <row r="669" spans="40:42" x14ac:dyDescent="0.25">
      <c r="AN669" s="12"/>
      <c r="AO669" s="13"/>
    </row>
    <row r="671" spans="40:42" x14ac:dyDescent="0.25">
      <c r="AN671" s="12"/>
      <c r="AO671" s="13"/>
    </row>
    <row r="673" spans="40:42" x14ac:dyDescent="0.25">
      <c r="AN673" s="12"/>
      <c r="AO673" s="13"/>
    </row>
    <row r="674" spans="40:42" x14ac:dyDescent="0.25">
      <c r="AN674" s="12"/>
      <c r="AO674" s="13"/>
    </row>
    <row r="676" spans="40:42" x14ac:dyDescent="0.25">
      <c r="AN676" s="12"/>
      <c r="AO676" s="13"/>
    </row>
    <row r="677" spans="40:42" x14ac:dyDescent="0.25">
      <c r="AP677" s="15"/>
    </row>
    <row r="678" spans="40:42" x14ac:dyDescent="0.25">
      <c r="AN678" s="12"/>
      <c r="AO678" s="13"/>
    </row>
    <row r="682" spans="40:42" x14ac:dyDescent="0.25">
      <c r="AN682" s="12"/>
      <c r="AO682" s="13"/>
    </row>
    <row r="686" spans="40:42" x14ac:dyDescent="0.25">
      <c r="AP686" s="15"/>
    </row>
    <row r="687" spans="40:42" x14ac:dyDescent="0.25">
      <c r="AN687" s="12"/>
      <c r="AO687" s="13"/>
    </row>
    <row r="689" spans="40:42" x14ac:dyDescent="0.25">
      <c r="AP689" s="15"/>
    </row>
    <row r="690" spans="40:42" x14ac:dyDescent="0.25">
      <c r="AP690" s="15"/>
    </row>
    <row r="691" spans="40:42" x14ac:dyDescent="0.25">
      <c r="AN691" s="12"/>
      <c r="AO691" s="13"/>
    </row>
    <row r="696" spans="40:42" x14ac:dyDescent="0.25">
      <c r="AP696" s="15"/>
    </row>
    <row r="697" spans="40:42" x14ac:dyDescent="0.25">
      <c r="AP697" s="15"/>
    </row>
    <row r="698" spans="40:42" x14ac:dyDescent="0.25">
      <c r="AP698" s="15"/>
    </row>
    <row r="699" spans="40:42" x14ac:dyDescent="0.25">
      <c r="AP699" s="15"/>
    </row>
    <row r="700" spans="40:42" x14ac:dyDescent="0.25">
      <c r="AP700" s="15"/>
    </row>
    <row r="701" spans="40:42" x14ac:dyDescent="0.25">
      <c r="AN701" s="12"/>
      <c r="AO701" s="13"/>
    </row>
    <row r="702" spans="40:42" x14ac:dyDescent="0.25">
      <c r="AP702" s="15"/>
    </row>
    <row r="703" spans="40:42" x14ac:dyDescent="0.25">
      <c r="AP703" s="15"/>
    </row>
    <row r="704" spans="40:42" x14ac:dyDescent="0.25">
      <c r="AN704" s="12"/>
      <c r="AO704" s="13"/>
    </row>
    <row r="706" spans="17:42" x14ac:dyDescent="0.25">
      <c r="AP706" s="15"/>
    </row>
    <row r="707" spans="17:42" x14ac:dyDescent="0.25">
      <c r="AN707" s="12"/>
      <c r="AO707" s="13"/>
    </row>
    <row r="710" spans="17:42" x14ac:dyDescent="0.25">
      <c r="AP710" s="15"/>
    </row>
    <row r="711" spans="17:42" x14ac:dyDescent="0.25">
      <c r="AP711" s="15"/>
    </row>
    <row r="712" spans="17:42" x14ac:dyDescent="0.25">
      <c r="AN712" s="12"/>
      <c r="AO712" s="13"/>
    </row>
    <row r="713" spans="17:42" x14ac:dyDescent="0.25">
      <c r="AN713" s="12"/>
      <c r="AO713" s="13"/>
    </row>
    <row r="714" spans="17:42" x14ac:dyDescent="0.25">
      <c r="AN714" s="12"/>
      <c r="AO714" s="13"/>
    </row>
    <row r="715" spans="17:42" x14ac:dyDescent="0.25">
      <c r="AN715" s="12"/>
      <c r="AO715" s="13"/>
    </row>
    <row r="716" spans="17:42" x14ac:dyDescent="0.25">
      <c r="Q716" s="3"/>
      <c r="AN716" s="12"/>
    </row>
    <row r="717" spans="17:42" x14ac:dyDescent="0.25">
      <c r="Q717" s="3"/>
      <c r="AN717" s="12"/>
    </row>
    <row r="718" spans="17:42" x14ac:dyDescent="0.25">
      <c r="Q718" s="3"/>
      <c r="AN718" s="12"/>
    </row>
    <row r="719" spans="17:42" x14ac:dyDescent="0.25">
      <c r="Q719" s="3"/>
      <c r="AN719" s="12"/>
    </row>
    <row r="720" spans="17:42" x14ac:dyDescent="0.25">
      <c r="AN720" s="12"/>
    </row>
    <row r="721" spans="40:42" x14ac:dyDescent="0.25">
      <c r="AN721" s="12"/>
    </row>
    <row r="722" spans="40:42" x14ac:dyDescent="0.25">
      <c r="AN722" s="12"/>
    </row>
    <row r="723" spans="40:42" x14ac:dyDescent="0.25">
      <c r="AN723" s="12"/>
    </row>
    <row r="724" spans="40:42" x14ac:dyDescent="0.25">
      <c r="AN724" s="12"/>
    </row>
    <row r="725" spans="40:42" x14ac:dyDescent="0.25">
      <c r="AN725" s="12"/>
    </row>
    <row r="726" spans="40:42" x14ac:dyDescent="0.25">
      <c r="AP726" s="15"/>
    </row>
    <row r="727" spans="40:42" x14ac:dyDescent="0.25">
      <c r="AP727" s="15"/>
    </row>
    <row r="728" spans="40:42" x14ac:dyDescent="0.25">
      <c r="AP728" s="15"/>
    </row>
    <row r="730" spans="40:42" x14ac:dyDescent="0.25">
      <c r="AP730" s="15"/>
    </row>
    <row r="732" spans="40:42" x14ac:dyDescent="0.25">
      <c r="AP732" s="15"/>
    </row>
    <row r="733" spans="40:42" x14ac:dyDescent="0.25">
      <c r="AP733" s="15"/>
    </row>
    <row r="734" spans="40:42" x14ac:dyDescent="0.25">
      <c r="AP734" s="15"/>
    </row>
    <row r="735" spans="40:42" x14ac:dyDescent="0.25">
      <c r="AP735" s="15"/>
    </row>
    <row r="736" spans="40:42" x14ac:dyDescent="0.25">
      <c r="AN736" s="12"/>
      <c r="AO736" s="13"/>
    </row>
    <row r="737" spans="40:41" x14ac:dyDescent="0.25">
      <c r="AN737" s="12"/>
      <c r="AO737" s="13"/>
    </row>
    <row r="739" spans="40:41" x14ac:dyDescent="0.25">
      <c r="AN739" s="12"/>
      <c r="AO739" s="13"/>
    </row>
    <row r="740" spans="40:41" x14ac:dyDescent="0.25">
      <c r="AN740" s="12"/>
      <c r="AO740" s="13"/>
    </row>
    <row r="749" spans="40:41" x14ac:dyDescent="0.25">
      <c r="AN749" s="12"/>
      <c r="AO749" s="13"/>
    </row>
    <row r="755" spans="40:41" x14ac:dyDescent="0.25">
      <c r="AN755" s="12"/>
      <c r="AO755" s="13"/>
    </row>
    <row r="756" spans="40:41" x14ac:dyDescent="0.25">
      <c r="AN756" s="12"/>
      <c r="AO756" s="13"/>
    </row>
    <row r="766" spans="40:41" x14ac:dyDescent="0.25">
      <c r="AN766" s="12"/>
      <c r="AO766" s="13"/>
    </row>
    <row r="767" spans="40:41" x14ac:dyDescent="0.25">
      <c r="AN767" s="12"/>
      <c r="AO767" s="13"/>
    </row>
    <row r="769" spans="40:41" x14ac:dyDescent="0.25">
      <c r="AN769" s="12"/>
      <c r="AO769" s="13"/>
    </row>
    <row r="770" spans="40:41" x14ac:dyDescent="0.25">
      <c r="AN770" s="12"/>
      <c r="AO770" s="13"/>
    </row>
    <row r="771" spans="40:41" x14ac:dyDescent="0.25">
      <c r="AN771" s="12"/>
      <c r="AO771" s="13"/>
    </row>
    <row r="776" spans="40:41" x14ac:dyDescent="0.25">
      <c r="AN776" s="12"/>
      <c r="AO776" s="13"/>
    </row>
    <row r="779" spans="40:41" x14ac:dyDescent="0.25">
      <c r="AN779" s="12"/>
      <c r="AO779" s="13"/>
    </row>
    <row r="780" spans="40:41" x14ac:dyDescent="0.25">
      <c r="AN780" s="12"/>
    </row>
    <row r="782" spans="40:41" x14ac:dyDescent="0.25">
      <c r="AN782" s="12"/>
      <c r="AO782" s="13"/>
    </row>
    <row r="783" spans="40:41" x14ac:dyDescent="0.25">
      <c r="AN783" s="12"/>
      <c r="AO783" s="13"/>
    </row>
    <row r="784" spans="40:41" x14ac:dyDescent="0.25">
      <c r="AN784" s="12"/>
      <c r="AO784" s="13"/>
    </row>
    <row r="785" spans="40:41" x14ac:dyDescent="0.25">
      <c r="AN785" s="12"/>
      <c r="AO785" s="13"/>
    </row>
    <row r="786" spans="40:41" x14ac:dyDescent="0.25">
      <c r="AN786" s="12"/>
      <c r="AO786" s="13"/>
    </row>
    <row r="788" spans="40:41" x14ac:dyDescent="0.25">
      <c r="AN788" s="12"/>
      <c r="AO788" s="13"/>
    </row>
    <row r="790" spans="40:41" x14ac:dyDescent="0.25">
      <c r="AO790" s="13"/>
    </row>
    <row r="791" spans="40:41" x14ac:dyDescent="0.25">
      <c r="AN791" s="12"/>
      <c r="AO791" s="13"/>
    </row>
    <row r="792" spans="40:41" x14ac:dyDescent="0.25">
      <c r="AN792" s="12"/>
      <c r="AO792" s="13"/>
    </row>
    <row r="793" spans="40:41" x14ac:dyDescent="0.25">
      <c r="AN793" s="12"/>
      <c r="AO793" s="13"/>
    </row>
    <row r="794" spans="40:41" x14ac:dyDescent="0.25">
      <c r="AN794" s="12"/>
      <c r="AO794" s="13"/>
    </row>
    <row r="795" spans="40:41" x14ac:dyDescent="0.25">
      <c r="AO795" s="13"/>
    </row>
    <row r="796" spans="40:41" x14ac:dyDescent="0.25">
      <c r="AN796" s="12"/>
      <c r="AO796" s="13"/>
    </row>
    <row r="797" spans="40:41" x14ac:dyDescent="0.25">
      <c r="AN797" s="12"/>
      <c r="AO797" s="13"/>
    </row>
    <row r="798" spans="40:41" x14ac:dyDescent="0.25">
      <c r="AN798" s="12"/>
      <c r="AO798" s="13"/>
    </row>
    <row r="799" spans="40:41" x14ac:dyDescent="0.25">
      <c r="AN799" s="12"/>
      <c r="AO799" s="13"/>
    </row>
    <row r="800" spans="40:41" x14ac:dyDescent="0.25">
      <c r="AN800" s="12"/>
      <c r="AO800" s="13"/>
    </row>
    <row r="801" spans="40:41" x14ac:dyDescent="0.25">
      <c r="AN801" s="12"/>
      <c r="AO801" s="13"/>
    </row>
    <row r="802" spans="40:41" x14ac:dyDescent="0.25">
      <c r="AN802" s="12"/>
      <c r="AO802" s="13"/>
    </row>
    <row r="803" spans="40:41" x14ac:dyDescent="0.25">
      <c r="AN803" s="12"/>
      <c r="AO803" s="13"/>
    </row>
    <row r="804" spans="40:41" x14ac:dyDescent="0.25">
      <c r="AN804" s="12"/>
      <c r="AO804" s="13"/>
    </row>
    <row r="805" spans="40:41" x14ac:dyDescent="0.25">
      <c r="AN805" s="12"/>
      <c r="AO805" s="13"/>
    </row>
    <row r="806" spans="40:41" x14ac:dyDescent="0.25">
      <c r="AN806" s="12"/>
      <c r="AO806" s="13"/>
    </row>
    <row r="807" spans="40:41" x14ac:dyDescent="0.25">
      <c r="AN807" s="12"/>
      <c r="AO807" s="13"/>
    </row>
    <row r="808" spans="40:41" x14ac:dyDescent="0.25">
      <c r="AN808" s="12"/>
      <c r="AO808" s="13"/>
    </row>
    <row r="809" spans="40:41" x14ac:dyDescent="0.25">
      <c r="AO809" s="13"/>
    </row>
    <row r="810" spans="40:41" x14ac:dyDescent="0.25">
      <c r="AN810" s="12"/>
      <c r="AO810" s="13"/>
    </row>
    <row r="811" spans="40:41" x14ac:dyDescent="0.25">
      <c r="AN811" s="12"/>
      <c r="AO811" s="13"/>
    </row>
    <row r="812" spans="40:41" x14ac:dyDescent="0.25">
      <c r="AN812" s="12"/>
      <c r="AO812" s="13"/>
    </row>
    <row r="814" spans="40:41" x14ac:dyDescent="0.25">
      <c r="AO814" s="13"/>
    </row>
    <row r="817" spans="40:41" x14ac:dyDescent="0.25">
      <c r="AN817" s="12"/>
      <c r="AO817" s="13"/>
    </row>
    <row r="820" spans="40:41" x14ac:dyDescent="0.25">
      <c r="AN820" s="12"/>
      <c r="AO820" s="13"/>
    </row>
    <row r="821" spans="40:41" x14ac:dyDescent="0.25">
      <c r="AN821" s="12"/>
      <c r="AO821" s="13"/>
    </row>
    <row r="823" spans="40:41" x14ac:dyDescent="0.25">
      <c r="AN823" s="12"/>
      <c r="AO823" s="13"/>
    </row>
    <row r="824" spans="40:41" x14ac:dyDescent="0.25">
      <c r="AO824" s="13"/>
    </row>
    <row r="825" spans="40:41" x14ac:dyDescent="0.25">
      <c r="AN825" s="12"/>
      <c r="AO825" s="13"/>
    </row>
    <row r="827" spans="40:41" x14ac:dyDescent="0.25">
      <c r="AN827" s="12"/>
      <c r="AO827" s="13"/>
    </row>
    <row r="829" spans="40:41" x14ac:dyDescent="0.25">
      <c r="AN829" s="12"/>
      <c r="AO829" s="13"/>
    </row>
    <row r="831" spans="40:41" x14ac:dyDescent="0.25">
      <c r="AN831" s="12"/>
      <c r="AO831" s="13"/>
    </row>
    <row r="832" spans="40:41" x14ac:dyDescent="0.25">
      <c r="AN832" s="12"/>
      <c r="AO832" s="13"/>
    </row>
    <row r="841" spans="40:41" x14ac:dyDescent="0.25">
      <c r="AN841" s="12"/>
      <c r="AO841" s="13"/>
    </row>
    <row r="843" spans="40:41" x14ac:dyDescent="0.25">
      <c r="AN843" s="12"/>
      <c r="AO843" s="13"/>
    </row>
    <row r="850" spans="10:41" x14ac:dyDescent="0.25">
      <c r="AO850" s="13"/>
    </row>
    <row r="851" spans="10:41" x14ac:dyDescent="0.25">
      <c r="AN851" s="12"/>
      <c r="AO851" s="13"/>
    </row>
    <row r="852" spans="10:41" x14ac:dyDescent="0.25">
      <c r="AN852" s="12"/>
      <c r="AO852" s="13"/>
    </row>
    <row r="853" spans="10:41" x14ac:dyDescent="0.25">
      <c r="AN853" s="12"/>
      <c r="AO853" s="13"/>
    </row>
    <row r="855" spans="10:41" x14ac:dyDescent="0.25">
      <c r="J855" s="1"/>
      <c r="AN855" s="12"/>
      <c r="AO855" s="13"/>
    </row>
    <row r="858" spans="10:41" x14ac:dyDescent="0.25">
      <c r="AN858" s="12"/>
      <c r="AO858" s="13"/>
    </row>
    <row r="863" spans="10:41" x14ac:dyDescent="0.25">
      <c r="AN863" s="12"/>
      <c r="AO863" s="13"/>
    </row>
    <row r="864" spans="10:41" x14ac:dyDescent="0.25">
      <c r="AN864" s="12"/>
      <c r="AO864" s="13"/>
    </row>
    <row r="866" spans="10:41" x14ac:dyDescent="0.25">
      <c r="AN866" s="12"/>
      <c r="AO866" s="13"/>
    </row>
    <row r="867" spans="10:41" x14ac:dyDescent="0.25">
      <c r="AN867" s="12"/>
      <c r="AO867" s="13"/>
    </row>
    <row r="869" spans="10:41" x14ac:dyDescent="0.25">
      <c r="AN869" s="12"/>
      <c r="AO869" s="13"/>
    </row>
    <row r="870" spans="10:41" x14ac:dyDescent="0.25">
      <c r="AN870" s="12"/>
      <c r="AO870" s="13"/>
    </row>
    <row r="873" spans="10:41" x14ac:dyDescent="0.25">
      <c r="AN873" s="12"/>
      <c r="AO873" s="13"/>
    </row>
    <row r="874" spans="10:41" x14ac:dyDescent="0.25">
      <c r="AN874" s="12"/>
      <c r="AO874" s="13"/>
    </row>
    <row r="875" spans="10:41" x14ac:dyDescent="0.25">
      <c r="AN875" s="12"/>
      <c r="AO875" s="13"/>
    </row>
    <row r="876" spans="10:41" x14ac:dyDescent="0.25">
      <c r="AN876" s="12"/>
      <c r="AO876" s="13"/>
    </row>
    <row r="877" spans="10:41" x14ac:dyDescent="0.25">
      <c r="AN877" s="12"/>
      <c r="AO877" s="13"/>
    </row>
    <row r="878" spans="10:41" x14ac:dyDescent="0.25">
      <c r="AN878" s="12"/>
      <c r="AO878" s="13"/>
    </row>
    <row r="879" spans="10:41" x14ac:dyDescent="0.25">
      <c r="AN879" s="12"/>
      <c r="AO879" s="13"/>
    </row>
    <row r="880" spans="10:41" x14ac:dyDescent="0.25">
      <c r="J880" s="1"/>
    </row>
    <row r="881" spans="40:41" x14ac:dyDescent="0.25">
      <c r="AN881" s="12"/>
      <c r="AO881" s="13"/>
    </row>
    <row r="882" spans="40:41" x14ac:dyDescent="0.25">
      <c r="AN882" s="12"/>
      <c r="AO882" s="13"/>
    </row>
    <row r="883" spans="40:41" x14ac:dyDescent="0.25">
      <c r="AN883" s="12"/>
    </row>
    <row r="884" spans="40:41" x14ac:dyDescent="0.25">
      <c r="AN884" s="12"/>
    </row>
    <row r="885" spans="40:41" x14ac:dyDescent="0.25">
      <c r="AN885" s="12"/>
    </row>
    <row r="886" spans="40:41" x14ac:dyDescent="0.25">
      <c r="AN886" s="12"/>
    </row>
    <row r="889" spans="40:41" x14ac:dyDescent="0.25">
      <c r="AN889" s="12"/>
      <c r="AO889" s="13"/>
    </row>
    <row r="890" spans="40:41" x14ac:dyDescent="0.25">
      <c r="AN890" s="12"/>
      <c r="AO890" s="13"/>
    </row>
    <row r="900" spans="10:41" x14ac:dyDescent="0.25">
      <c r="AN900" s="12"/>
      <c r="AO900" s="13"/>
    </row>
    <row r="901" spans="10:41" x14ac:dyDescent="0.25">
      <c r="AN901" s="12"/>
      <c r="AO901" s="13"/>
    </row>
    <row r="902" spans="10:41" x14ac:dyDescent="0.25">
      <c r="AN902" s="12"/>
      <c r="AO902" s="13"/>
    </row>
    <row r="903" spans="10:41" x14ac:dyDescent="0.25">
      <c r="AN903" s="12"/>
      <c r="AO903" s="13"/>
    </row>
    <row r="904" spans="10:41" x14ac:dyDescent="0.25">
      <c r="AN904" s="12"/>
      <c r="AO904" s="13"/>
    </row>
    <row r="905" spans="10:41" x14ac:dyDescent="0.25">
      <c r="J905" s="1"/>
    </row>
    <row r="906" spans="10:41" x14ac:dyDescent="0.25">
      <c r="AN906" s="12"/>
      <c r="AO906" s="13"/>
    </row>
    <row r="907" spans="10:41" x14ac:dyDescent="0.25">
      <c r="J907" s="1"/>
    </row>
    <row r="931" spans="40:41" x14ac:dyDescent="0.25">
      <c r="AN931" s="12"/>
      <c r="AO931" s="13"/>
    </row>
    <row r="932" spans="40:41" x14ac:dyDescent="0.25">
      <c r="AN932" s="12"/>
      <c r="AO932" s="13"/>
    </row>
    <row r="933" spans="40:41" x14ac:dyDescent="0.25">
      <c r="AN933" s="12"/>
    </row>
    <row r="934" spans="40:41" x14ac:dyDescent="0.25">
      <c r="AN934" s="12"/>
    </row>
    <row r="935" spans="40:41" x14ac:dyDescent="0.25">
      <c r="AN935" s="12"/>
    </row>
    <row r="936" spans="40:41" x14ac:dyDescent="0.25">
      <c r="AN936" s="12"/>
    </row>
    <row r="937" spans="40:41" x14ac:dyDescent="0.25">
      <c r="AN937" s="12"/>
    </row>
    <row r="938" spans="40:41" x14ac:dyDescent="0.25">
      <c r="AN938" s="12"/>
    </row>
    <row r="939" spans="40:41" x14ac:dyDescent="0.25">
      <c r="AN939" s="12"/>
      <c r="AO939" s="13"/>
    </row>
    <row r="940" spans="40:41" x14ac:dyDescent="0.25">
      <c r="AN940" s="12"/>
      <c r="AO940" s="13"/>
    </row>
    <row r="941" spans="40:41" x14ac:dyDescent="0.25">
      <c r="AN941" s="12"/>
      <c r="AO941" s="13"/>
    </row>
    <row r="951" spans="40:41" x14ac:dyDescent="0.25">
      <c r="AN951" s="12"/>
      <c r="AO951" s="13"/>
    </row>
    <row r="952" spans="40:41" x14ac:dyDescent="0.25">
      <c r="AN952" s="12"/>
      <c r="AO952" s="13"/>
    </row>
    <row r="953" spans="40:41" x14ac:dyDescent="0.25">
      <c r="AN953" s="12"/>
      <c r="AO953" s="13"/>
    </row>
    <row r="954" spans="40:41" x14ac:dyDescent="0.25">
      <c r="AN954" s="12"/>
      <c r="AO954" s="13"/>
    </row>
    <row r="955" spans="40:41" x14ac:dyDescent="0.25">
      <c r="AN955" s="12"/>
      <c r="AO955" s="13"/>
    </row>
    <row r="956" spans="40:41" x14ac:dyDescent="0.25">
      <c r="AN956" s="12"/>
      <c r="AO956" s="13"/>
    </row>
    <row r="957" spans="40:41" x14ac:dyDescent="0.25">
      <c r="AN957" s="12"/>
      <c r="AO957" s="13"/>
    </row>
    <row r="958" spans="40:41" x14ac:dyDescent="0.25">
      <c r="AN958" s="12"/>
      <c r="AO958" s="13"/>
    </row>
    <row r="959" spans="40:41" x14ac:dyDescent="0.25">
      <c r="AN959" s="12"/>
      <c r="AO959" s="13"/>
    </row>
    <row r="960" spans="40:41" x14ac:dyDescent="0.25">
      <c r="AN960" s="12"/>
      <c r="AO960" s="13"/>
    </row>
    <row r="961" spans="17:41" x14ac:dyDescent="0.25">
      <c r="AN961" s="12"/>
      <c r="AO961" s="13"/>
    </row>
    <row r="966" spans="17:41" x14ac:dyDescent="0.25">
      <c r="Q966" s="3"/>
      <c r="AN966" s="12"/>
      <c r="AO966" s="14"/>
    </row>
    <row r="967" spans="17:41" x14ac:dyDescent="0.25">
      <c r="Q967" s="3"/>
      <c r="AN967" s="12"/>
      <c r="AO967" s="14"/>
    </row>
    <row r="968" spans="17:41" x14ac:dyDescent="0.25">
      <c r="AN968" s="12"/>
      <c r="AO968" s="13"/>
    </row>
    <row r="969" spans="17:41" x14ac:dyDescent="0.25">
      <c r="AN969" s="12"/>
      <c r="AO969" s="13"/>
    </row>
    <row r="970" spans="17:41" x14ac:dyDescent="0.25">
      <c r="AN970" s="12"/>
      <c r="AO970" s="13"/>
    </row>
    <row r="971" spans="17:41" x14ac:dyDescent="0.25">
      <c r="AN971" s="12"/>
      <c r="AO971" s="13"/>
    </row>
    <row r="972" spans="17:41" x14ac:dyDescent="0.25">
      <c r="AN972" s="12"/>
      <c r="AO972" s="13"/>
    </row>
    <row r="973" spans="17:41" x14ac:dyDescent="0.25">
      <c r="AN973" s="12"/>
      <c r="AO973" s="13"/>
    </row>
    <row r="974" spans="17:41" x14ac:dyDescent="0.25">
      <c r="AN974" s="12"/>
      <c r="AO974" s="13"/>
    </row>
    <row r="975" spans="17:41" x14ac:dyDescent="0.25">
      <c r="AN975" s="12"/>
      <c r="AO975" s="13"/>
    </row>
    <row r="976" spans="17:41" x14ac:dyDescent="0.25">
      <c r="AN976" s="12"/>
      <c r="AO976" s="13"/>
    </row>
    <row r="978" spans="17:41" x14ac:dyDescent="0.25">
      <c r="AN978" s="12"/>
      <c r="AO978" s="13"/>
    </row>
    <row r="989" spans="17:41" x14ac:dyDescent="0.25">
      <c r="Q989" s="3"/>
      <c r="AN989" s="12"/>
    </row>
    <row r="990" spans="17:41" x14ac:dyDescent="0.25">
      <c r="Q990" s="3"/>
      <c r="AN990" s="12"/>
      <c r="AO990" s="14"/>
    </row>
    <row r="991" spans="17:41" x14ac:dyDescent="0.25">
      <c r="Q991" s="3"/>
      <c r="AN991" s="12"/>
      <c r="AO991" s="14"/>
    </row>
    <row r="992" spans="17:41" x14ac:dyDescent="0.25">
      <c r="Q992" s="3"/>
      <c r="AN992" s="12"/>
      <c r="AO992" s="14"/>
    </row>
    <row r="993" spans="10:41" x14ac:dyDescent="0.25">
      <c r="Q993" s="3"/>
      <c r="AN993" s="12"/>
      <c r="AO993" s="14"/>
    </row>
    <row r="994" spans="10:41" x14ac:dyDescent="0.25">
      <c r="Q994" s="3"/>
      <c r="AN994" s="12"/>
      <c r="AO994" s="14"/>
    </row>
    <row r="995" spans="10:41" x14ac:dyDescent="0.25">
      <c r="Q995" s="3"/>
      <c r="AN995" s="12"/>
      <c r="AO995" s="14"/>
    </row>
    <row r="996" spans="10:41" x14ac:dyDescent="0.25">
      <c r="Q996" s="3"/>
      <c r="AN996" s="12"/>
      <c r="AO996" s="14"/>
    </row>
    <row r="997" spans="10:41" x14ac:dyDescent="0.25">
      <c r="Q997" s="3"/>
      <c r="AN997" s="12"/>
      <c r="AO997" s="14"/>
    </row>
    <row r="998" spans="10:41" x14ac:dyDescent="0.25">
      <c r="Q998" s="3"/>
      <c r="AN998" s="12"/>
      <c r="AO998" s="14"/>
    </row>
    <row r="999" spans="10:41" x14ac:dyDescent="0.25">
      <c r="Q999" s="3"/>
      <c r="AN999" s="12"/>
      <c r="AO999" s="14"/>
    </row>
    <row r="1000" spans="10:41" x14ac:dyDescent="0.25">
      <c r="Q1000" s="3"/>
      <c r="AN1000" s="12"/>
      <c r="AO1000" s="14"/>
    </row>
    <row r="1001" spans="10:41" x14ac:dyDescent="0.25">
      <c r="Q1001" s="3"/>
      <c r="AN1001" s="12"/>
      <c r="AO1001" s="14"/>
    </row>
    <row r="1002" spans="10:41" x14ac:dyDescent="0.25">
      <c r="J1002" s="1"/>
    </row>
    <row r="1003" spans="10:41" x14ac:dyDescent="0.25">
      <c r="AN1003" s="12"/>
      <c r="AO1003" s="13"/>
    </row>
    <row r="1004" spans="10:41" x14ac:dyDescent="0.25">
      <c r="AN1004" s="12"/>
      <c r="AO1004" s="13"/>
    </row>
    <row r="1007" spans="10:41" x14ac:dyDescent="0.25">
      <c r="AN1007" s="12"/>
      <c r="AO1007" s="13"/>
    </row>
    <row r="1008" spans="10:41" x14ac:dyDescent="0.25">
      <c r="AN1008" s="12"/>
      <c r="AO1008" s="13"/>
    </row>
    <row r="1009" spans="40:41" x14ac:dyDescent="0.25">
      <c r="AN1009" s="12"/>
      <c r="AO1009" s="13"/>
    </row>
    <row r="1010" spans="40:41" x14ac:dyDescent="0.25">
      <c r="AN1010" s="12"/>
      <c r="AO1010" s="13"/>
    </row>
    <row r="1011" spans="40:41" x14ac:dyDescent="0.25">
      <c r="AN1011" s="12"/>
      <c r="AO1011" s="13"/>
    </row>
    <row r="1012" spans="40:41" x14ac:dyDescent="0.25">
      <c r="AN1012" s="12"/>
      <c r="AO1012" s="13"/>
    </row>
    <row r="1013" spans="40:41" x14ac:dyDescent="0.25">
      <c r="AN1013" s="12"/>
      <c r="AO1013" s="13"/>
    </row>
    <row r="1014" spans="40:41" x14ac:dyDescent="0.25">
      <c r="AN1014" s="12"/>
      <c r="AO1014" s="13"/>
    </row>
    <row r="1015" spans="40:41" x14ac:dyDescent="0.25">
      <c r="AN1015" s="12"/>
      <c r="AO1015" s="13"/>
    </row>
    <row r="1016" spans="40:41" x14ac:dyDescent="0.25">
      <c r="AN1016" s="12"/>
      <c r="AO1016" s="13"/>
    </row>
    <row r="1017" spans="40:41" x14ac:dyDescent="0.25">
      <c r="AN1017" s="12"/>
      <c r="AO1017" s="13"/>
    </row>
    <row r="1018" spans="40:41" x14ac:dyDescent="0.25">
      <c r="AN1018" s="12"/>
      <c r="AO1018" s="13"/>
    </row>
    <row r="1019" spans="40:41" x14ac:dyDescent="0.25">
      <c r="AN1019" s="12"/>
      <c r="AO1019" s="13"/>
    </row>
    <row r="1020" spans="40:41" x14ac:dyDescent="0.25">
      <c r="AN1020" s="12"/>
      <c r="AO1020" s="13"/>
    </row>
    <row r="1021" spans="40:41" x14ac:dyDescent="0.25">
      <c r="AN1021" s="12"/>
      <c r="AO1021" s="13"/>
    </row>
    <row r="1022" spans="40:41" x14ac:dyDescent="0.25">
      <c r="AN1022" s="12"/>
      <c r="AO1022" s="13"/>
    </row>
    <row r="1023" spans="40:41" x14ac:dyDescent="0.25">
      <c r="AN1023" s="12"/>
      <c r="AO1023" s="13"/>
    </row>
    <row r="1024" spans="40:41" x14ac:dyDescent="0.25">
      <c r="AN1024" s="12"/>
      <c r="AO1024" s="13"/>
    </row>
    <row r="1025" spans="40:41" x14ac:dyDescent="0.25">
      <c r="AN1025" s="12"/>
      <c r="AO1025" s="13"/>
    </row>
    <row r="1026" spans="40:41" x14ac:dyDescent="0.25">
      <c r="AN1026" s="12"/>
      <c r="AO1026" s="13"/>
    </row>
    <row r="1027" spans="40:41" x14ac:dyDescent="0.25">
      <c r="AN1027" s="12"/>
      <c r="AO1027" s="13"/>
    </row>
    <row r="1028" spans="40:41" x14ac:dyDescent="0.25">
      <c r="AN1028" s="12"/>
      <c r="AO1028" s="13"/>
    </row>
    <row r="1029" spans="40:41" x14ac:dyDescent="0.25">
      <c r="AN1029" s="12"/>
      <c r="AO1029" s="13"/>
    </row>
    <row r="1030" spans="40:41" x14ac:dyDescent="0.25">
      <c r="AN1030" s="12"/>
      <c r="AO1030" s="13"/>
    </row>
    <row r="1031" spans="40:41" x14ac:dyDescent="0.25">
      <c r="AN1031" s="12"/>
      <c r="AO1031" s="13"/>
    </row>
    <row r="1032" spans="40:41" x14ac:dyDescent="0.25">
      <c r="AN1032" s="12"/>
      <c r="AO1032" s="13"/>
    </row>
    <row r="1033" spans="40:41" x14ac:dyDescent="0.25">
      <c r="AN1033" s="12"/>
      <c r="AO1033" s="13"/>
    </row>
    <row r="1034" spans="40:41" x14ac:dyDescent="0.25">
      <c r="AN1034" s="12"/>
      <c r="AO1034" s="13"/>
    </row>
    <row r="1035" spans="40:41" x14ac:dyDescent="0.25">
      <c r="AN1035" s="12"/>
      <c r="AO1035" s="13"/>
    </row>
    <row r="1036" spans="40:41" x14ac:dyDescent="0.25">
      <c r="AN1036" s="12"/>
      <c r="AO1036" s="13"/>
    </row>
    <row r="1037" spans="40:41" x14ac:dyDescent="0.25">
      <c r="AN1037" s="12"/>
      <c r="AO1037" s="13"/>
    </row>
    <row r="1038" spans="40:41" x14ac:dyDescent="0.25">
      <c r="AN1038" s="12"/>
      <c r="AO1038" s="13"/>
    </row>
    <row r="1039" spans="40:41" x14ac:dyDescent="0.25">
      <c r="AN1039" s="12"/>
      <c r="AO1039" s="13"/>
    </row>
    <row r="1040" spans="40:41" x14ac:dyDescent="0.25">
      <c r="AN1040" s="12"/>
      <c r="AO1040" s="13"/>
    </row>
    <row r="1041" spans="10:41" x14ac:dyDescent="0.25">
      <c r="AN1041" s="12"/>
      <c r="AO1041" s="13"/>
    </row>
    <row r="1042" spans="10:41" x14ac:dyDescent="0.25">
      <c r="J1042" s="1"/>
    </row>
    <row r="1043" spans="10:41" x14ac:dyDescent="0.25">
      <c r="J1043" s="1"/>
    </row>
    <row r="1044" spans="10:41" x14ac:dyDescent="0.25">
      <c r="J1044" s="1"/>
    </row>
    <row r="1045" spans="10:41" x14ac:dyDescent="0.25">
      <c r="J1045" s="1"/>
    </row>
    <row r="1046" spans="10:41" x14ac:dyDescent="0.25">
      <c r="J1046" s="1"/>
    </row>
    <row r="1047" spans="10:41" x14ac:dyDescent="0.25">
      <c r="J1047" s="1"/>
    </row>
    <row r="1048" spans="10:41" x14ac:dyDescent="0.25">
      <c r="J1048" s="1"/>
    </row>
    <row r="1049" spans="10:41" x14ac:dyDescent="0.25">
      <c r="J1049" s="1"/>
    </row>
    <row r="1050" spans="10:41" x14ac:dyDescent="0.25">
      <c r="J1050" s="1"/>
    </row>
    <row r="1051" spans="10:41" x14ac:dyDescent="0.25">
      <c r="J1051" s="1"/>
    </row>
    <row r="1052" spans="10:41" x14ac:dyDescent="0.25">
      <c r="AN1052" s="12"/>
      <c r="AO1052" s="13"/>
    </row>
    <row r="1053" spans="10:41" x14ac:dyDescent="0.25">
      <c r="AN1053" s="12"/>
      <c r="AO1053" s="13"/>
    </row>
    <row r="1054" spans="10:41" x14ac:dyDescent="0.25">
      <c r="AN1054" s="12"/>
      <c r="AO1054" s="13"/>
    </row>
    <row r="1055" spans="10:41" x14ac:dyDescent="0.25">
      <c r="AN1055" s="12"/>
      <c r="AO1055" s="13"/>
    </row>
    <row r="1056" spans="10:41" x14ac:dyDescent="0.25">
      <c r="AN1056" s="12"/>
      <c r="AO1056" s="13"/>
    </row>
    <row r="1057" spans="40:41" x14ac:dyDescent="0.25">
      <c r="AN1057" s="12"/>
      <c r="AO1057" s="13"/>
    </row>
    <row r="1058" spans="40:41" x14ac:dyDescent="0.25">
      <c r="AN1058" s="12"/>
      <c r="AO1058" s="13"/>
    </row>
    <row r="1059" spans="40:41" x14ac:dyDescent="0.25">
      <c r="AN1059" s="12"/>
      <c r="AO1059" s="13"/>
    </row>
    <row r="1060" spans="40:41" x14ac:dyDescent="0.25">
      <c r="AN1060" s="12"/>
      <c r="AO1060" s="13"/>
    </row>
    <row r="1061" spans="40:41" x14ac:dyDescent="0.25">
      <c r="AN1061" s="12"/>
      <c r="AO1061" s="13"/>
    </row>
    <row r="1062" spans="40:41" x14ac:dyDescent="0.25">
      <c r="AN1062" s="12"/>
      <c r="AO1062" s="13"/>
    </row>
    <row r="1063" spans="40:41" x14ac:dyDescent="0.25">
      <c r="AN1063" s="12"/>
      <c r="AO1063" s="13"/>
    </row>
    <row r="1064" spans="40:41" x14ac:dyDescent="0.25">
      <c r="AN1064" s="12"/>
      <c r="AO1064" s="13"/>
    </row>
    <row r="1065" spans="40:41" x14ac:dyDescent="0.25">
      <c r="AN1065" s="12"/>
      <c r="AO1065" s="13"/>
    </row>
    <row r="1066" spans="40:41" x14ac:dyDescent="0.25">
      <c r="AN1066" s="12"/>
      <c r="AO1066" s="13"/>
    </row>
    <row r="1067" spans="40:41" x14ac:dyDescent="0.25">
      <c r="AN1067" s="12"/>
      <c r="AO1067" s="13"/>
    </row>
    <row r="1068" spans="40:41" x14ac:dyDescent="0.25">
      <c r="AN1068" s="12"/>
      <c r="AO1068" s="13"/>
    </row>
    <row r="1069" spans="40:41" x14ac:dyDescent="0.25">
      <c r="AN1069" s="12"/>
      <c r="AO1069" s="13"/>
    </row>
    <row r="1070" spans="40:41" x14ac:dyDescent="0.25">
      <c r="AN1070" s="12"/>
      <c r="AO1070" s="13"/>
    </row>
    <row r="1071" spans="40:41" x14ac:dyDescent="0.25">
      <c r="AN1071" s="12"/>
      <c r="AO1071" s="13"/>
    </row>
    <row r="1072" spans="40:41" x14ac:dyDescent="0.25">
      <c r="AN1072" s="12"/>
      <c r="AO1072" s="13"/>
    </row>
    <row r="1073" spans="40:41" x14ac:dyDescent="0.25">
      <c r="AN1073" s="12"/>
      <c r="AO1073" s="13"/>
    </row>
    <row r="1074" spans="40:41" x14ac:dyDescent="0.25">
      <c r="AN1074" s="12"/>
      <c r="AO1074" s="13"/>
    </row>
    <row r="1075" spans="40:41" x14ac:dyDescent="0.25">
      <c r="AN1075" s="12"/>
      <c r="AO1075" s="13"/>
    </row>
    <row r="1076" spans="40:41" x14ac:dyDescent="0.25">
      <c r="AN1076" s="12"/>
      <c r="AO1076" s="13"/>
    </row>
    <row r="1077" spans="40:41" x14ac:dyDescent="0.25">
      <c r="AN1077" s="12"/>
      <c r="AO1077" s="13"/>
    </row>
    <row r="1078" spans="40:41" x14ac:dyDescent="0.25">
      <c r="AN1078" s="12"/>
      <c r="AO1078" s="13"/>
    </row>
    <row r="1079" spans="40:41" x14ac:dyDescent="0.25">
      <c r="AN1079" s="12"/>
      <c r="AO1079" s="13"/>
    </row>
    <row r="1080" spans="40:41" x14ac:dyDescent="0.25">
      <c r="AN1080" s="12"/>
      <c r="AO1080" s="13"/>
    </row>
    <row r="1081" spans="40:41" x14ac:dyDescent="0.25">
      <c r="AN1081" s="12"/>
      <c r="AO1081" s="13"/>
    </row>
    <row r="1082" spans="40:41" x14ac:dyDescent="0.25">
      <c r="AN1082" s="12"/>
      <c r="AO1082" s="13"/>
    </row>
    <row r="1083" spans="40:41" x14ac:dyDescent="0.25">
      <c r="AN1083" s="12"/>
      <c r="AO1083" s="13"/>
    </row>
    <row r="1084" spans="40:41" x14ac:dyDescent="0.25">
      <c r="AN1084" s="12"/>
      <c r="AO1084" s="13"/>
    </row>
    <row r="1085" spans="40:41" x14ac:dyDescent="0.25">
      <c r="AN1085" s="12"/>
      <c r="AO1085" s="13"/>
    </row>
    <row r="1086" spans="40:41" x14ac:dyDescent="0.25">
      <c r="AN1086" s="12"/>
      <c r="AO1086" s="13"/>
    </row>
    <row r="1087" spans="40:41" x14ac:dyDescent="0.25">
      <c r="AN1087" s="12"/>
      <c r="AO1087" s="13"/>
    </row>
    <row r="1088" spans="40:41" x14ac:dyDescent="0.25">
      <c r="AN1088" s="12"/>
      <c r="AO1088" s="13"/>
    </row>
    <row r="1089" spans="40:41" x14ac:dyDescent="0.25">
      <c r="AN1089" s="12"/>
      <c r="AO1089" s="13"/>
    </row>
    <row r="1090" spans="40:41" x14ac:dyDescent="0.25">
      <c r="AN1090" s="12"/>
      <c r="AO1090" s="13"/>
    </row>
    <row r="1091" spans="40:41" x14ac:dyDescent="0.25">
      <c r="AN1091" s="12"/>
      <c r="AO1091" s="13"/>
    </row>
    <row r="1092" spans="40:41" x14ac:dyDescent="0.25">
      <c r="AN1092" s="12"/>
      <c r="AO1092" s="13"/>
    </row>
    <row r="1093" spans="40:41" x14ac:dyDescent="0.25">
      <c r="AN1093" s="12"/>
      <c r="AO1093" s="13"/>
    </row>
    <row r="1094" spans="40:41" x14ac:dyDescent="0.25">
      <c r="AN1094" s="12"/>
      <c r="AO1094" s="13"/>
    </row>
    <row r="1095" spans="40:41" x14ac:dyDescent="0.25">
      <c r="AN1095" s="12"/>
      <c r="AO1095" s="13"/>
    </row>
    <row r="1096" spans="40:41" x14ac:dyDescent="0.25">
      <c r="AN1096" s="12"/>
      <c r="AO1096" s="13"/>
    </row>
    <row r="1097" spans="40:41" x14ac:dyDescent="0.25">
      <c r="AN1097" s="12"/>
    </row>
    <row r="1098" spans="40:41" x14ac:dyDescent="0.25">
      <c r="AN1098" s="12"/>
    </row>
    <row r="1099" spans="40:41" x14ac:dyDescent="0.25">
      <c r="AN1099" s="12"/>
    </row>
    <row r="1100" spans="40:41" x14ac:dyDescent="0.25">
      <c r="AN1100" s="12"/>
    </row>
    <row r="1101" spans="40:41" x14ac:dyDescent="0.25">
      <c r="AN1101" s="12"/>
    </row>
    <row r="1103" spans="40:41" x14ac:dyDescent="0.25">
      <c r="AN1103" s="12"/>
    </row>
    <row r="1106" spans="17:40" x14ac:dyDescent="0.25">
      <c r="AN1106" s="12"/>
    </row>
    <row r="1113" spans="17:40" x14ac:dyDescent="0.25">
      <c r="Q1113" s="3"/>
    </row>
    <row r="1114" spans="17:40" x14ac:dyDescent="0.25">
      <c r="Q1114" s="3"/>
    </row>
  </sheetData>
  <sortState xmlns:xlrd2="http://schemas.microsoft.com/office/spreadsheetml/2017/richdata2" ref="A18:AR27">
    <sortCondition ref="U18:U27"/>
  </sortState>
  <phoneticPr fontId="3" type="noConversion"/>
  <dataValidations count="5">
    <dataValidation type="decimal" operator="greaterThanOrEqual" allowBlank="1" showInputMessage="1" showErrorMessage="1" sqref="AA1:AC1048576 AE1:AG1048576" xr:uid="{AA26161B-AAC4-41C3-AE97-EEDDDE33917D}">
      <formula1>0</formula1>
    </dataValidation>
    <dataValidation operator="greaterThanOrEqual" allowBlank="1" showInputMessage="1" showErrorMessage="1" sqref="AH1:AI1048576 AD1:AD1048576" xr:uid="{4FB344FE-67A4-4410-B7E3-1F8464065B5B}"/>
    <dataValidation type="whole" allowBlank="1" showInputMessage="1" showErrorMessage="1" sqref="C1:C1048576" xr:uid="{3C7C68B8-BE4A-4372-BCF2-D63A2B4BBCC9}">
      <formula1>1900</formula1>
      <formula2>2024</formula2>
    </dataValidation>
    <dataValidation type="decimal" operator="greaterThan" allowBlank="1" showInputMessage="1" showErrorMessage="1" sqref="P1:R1048576" xr:uid="{1A2CC8C1-2D59-4E8B-8816-CB259286F95E}">
      <formula1>0</formula1>
    </dataValidation>
    <dataValidation type="decimal" allowBlank="1" showInputMessage="1" showErrorMessage="1" sqref="S1:U1048576" xr:uid="{CFECCC8A-FAA9-4C13-A655-918CDC6BA932}">
      <formula1>-100</formula1>
      <formula2>100</formula2>
    </dataValidation>
  </dataValidations>
  <hyperlinks>
    <hyperlink ref="AN2" r:id="rId1" xr:uid="{57CC7C45-7636-47D4-9DEE-2F8D8DBA6551}"/>
    <hyperlink ref="AN3:AN7" r:id="rId2" display="https://datadryad.org/stash/dataset/doi:10.5061%2Fdryad.gd8jb" xr:uid="{17E4834E-08D9-4902-80EE-DDAFD92D4192}"/>
  </hyperlinks>
  <pageMargins left="0.7" right="0.7" top="0.75" bottom="0.75" header="0.3" footer="0.3"/>
  <pageSetup paperSize="9" orientation="portrait" horizontalDpi="4294967293" r:id="rId3"/>
  <extLst>
    <ext xmlns:x14="http://schemas.microsoft.com/office/spreadsheetml/2009/9/main" uri="{CCE6A557-97BC-4b89-ADB6-D9C93CAAB3DF}">
      <x14:dataValidations xmlns:xm="http://schemas.microsoft.com/office/excel/2006/main" count="10">
        <x14:dataValidation type="list" allowBlank="1" showInputMessage="1" showErrorMessage="1" xr:uid="{99924D71-21AF-4A0C-ACF1-61CD0396D7C5}">
          <x14:formula1>
            <xm:f>Sheet1!$G$2:$G$3</xm:f>
          </x14:formula1>
          <xm:sqref>G1:G1048576</xm:sqref>
        </x14:dataValidation>
        <x14:dataValidation type="list" allowBlank="1" showInputMessage="1" showErrorMessage="1" xr:uid="{A57A98F4-2C9E-45C5-B749-BBF3D45AC62E}">
          <x14:formula1>
            <xm:f>Sheet1!$M$2:$M$4</xm:f>
          </x14:formula1>
          <xm:sqref>M1:M1048576</xm:sqref>
        </x14:dataValidation>
        <x14:dataValidation type="list" allowBlank="1" showInputMessage="1" showErrorMessage="1" xr:uid="{36BB774B-A56D-406A-87B0-73A278E7B9C6}">
          <x14:formula1>
            <xm:f>Sheet1!$N$2:$N$3</xm:f>
          </x14:formula1>
          <xm:sqref>N1:N1048576</xm:sqref>
        </x14:dataValidation>
        <x14:dataValidation type="list" allowBlank="1" showInputMessage="1" showErrorMessage="1" xr:uid="{8DDF067C-D634-41B0-A279-FB7D33D549F8}">
          <x14:formula1>
            <xm:f>Sheet1!$V$2:$V$3</xm:f>
          </x14:formula1>
          <xm:sqref>V1:V1048576</xm:sqref>
        </x14:dataValidation>
        <x14:dataValidation type="list" allowBlank="1" showInputMessage="1" showErrorMessage="1" xr:uid="{1DB40807-8E9B-4CD2-8455-08B70701A1A2}">
          <x14:formula1>
            <xm:f>Sheet1!$W$2:$W$3</xm:f>
          </x14:formula1>
          <xm:sqref>W1:W1048576</xm:sqref>
        </x14:dataValidation>
        <x14:dataValidation type="list" operator="greaterThan" allowBlank="1" showInputMessage="1" showErrorMessage="1" xr:uid="{CE2C4EF9-9A21-44BF-886D-9B82650C5ADE}">
          <x14:formula1>
            <xm:f>Sheet1!$O$2:$O$4</xm:f>
          </x14:formula1>
          <xm:sqref>O1:O1048576</xm:sqref>
        </x14:dataValidation>
        <x14:dataValidation type="list" allowBlank="1" showInputMessage="1" showErrorMessage="1" xr:uid="{35C84122-46BF-45EC-B94F-CE2E660E42C6}">
          <x14:formula1>
            <xm:f>Sheet1!$AI$2:$AI$4</xm:f>
          </x14:formula1>
          <xm:sqref>AJ1:AJ1048576</xm:sqref>
        </x14:dataValidation>
        <x14:dataValidation type="list" allowBlank="1" showInputMessage="1" showErrorMessage="1" xr:uid="{BD37823A-9E25-4CDA-96FE-26691946BB05}">
          <x14:formula1>
            <xm:f>Sheet1!$Y$2:$Y$4</xm:f>
          </x14:formula1>
          <xm:sqref>Y1:Y1048576</xm:sqref>
        </x14:dataValidation>
        <x14:dataValidation type="list" allowBlank="1" showInputMessage="1" showErrorMessage="1" xr:uid="{13BCB1A6-D674-4B12-8009-65068053EA96}">
          <x14:formula1>
            <xm:f>Sheet1!$X$2:$X$5</xm:f>
          </x14:formula1>
          <xm:sqref>X1:X1048576</xm:sqref>
        </x14:dataValidation>
        <x14:dataValidation type="list" allowBlank="1" showInputMessage="1" showErrorMessage="1" xr:uid="{687CE681-E308-4F91-A531-8F2D5D23D658}">
          <x14:formula1>
            <xm:f>Sheet1!$E$2:$E$12</xm:f>
          </x14:formula1>
          <xm:sqref>E1:E1048576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EFEEE-0FBB-4B0A-BC53-77F11021FF1B}">
  <dimension ref="A1:C45"/>
  <sheetViews>
    <sheetView topLeftCell="A27" zoomScale="85" zoomScaleNormal="85" workbookViewId="0">
      <selection activeCell="B34" sqref="B34"/>
    </sheetView>
  </sheetViews>
  <sheetFormatPr defaultRowHeight="15" x14ac:dyDescent="0.25"/>
  <cols>
    <col min="1" max="1" width="36.42578125" customWidth="1"/>
    <col min="2" max="2" width="96.7109375" customWidth="1"/>
    <col min="3" max="3" width="90.7109375" bestFit="1" customWidth="1"/>
  </cols>
  <sheetData>
    <row r="1" spans="1:3" ht="16.5" thickBot="1" x14ac:dyDescent="0.3">
      <c r="A1" s="6" t="s">
        <v>40</v>
      </c>
      <c r="B1" s="6" t="s">
        <v>41</v>
      </c>
      <c r="C1" s="6" t="s">
        <v>46</v>
      </c>
    </row>
    <row r="2" spans="1:3" ht="16.5" thickBot="1" x14ac:dyDescent="0.3">
      <c r="A2" s="5" t="s">
        <v>0</v>
      </c>
      <c r="B2" s="5" t="s">
        <v>28</v>
      </c>
      <c r="C2" s="5" t="s">
        <v>39</v>
      </c>
    </row>
    <row r="3" spans="1:3" ht="16.5" thickBot="1" x14ac:dyDescent="0.3">
      <c r="A3" s="5" t="s">
        <v>98</v>
      </c>
      <c r="B3" s="5" t="s">
        <v>99</v>
      </c>
      <c r="C3" s="5" t="s">
        <v>39</v>
      </c>
    </row>
    <row r="4" spans="1:3" ht="16.5" thickBot="1" x14ac:dyDescent="0.3">
      <c r="A4" s="5" t="s">
        <v>5</v>
      </c>
      <c r="B4" s="5" t="s">
        <v>29</v>
      </c>
      <c r="C4" s="5" t="s">
        <v>42</v>
      </c>
    </row>
    <row r="5" spans="1:3" ht="16.5" thickBot="1" x14ac:dyDescent="0.3">
      <c r="A5" s="5" t="s">
        <v>6</v>
      </c>
      <c r="B5" s="5" t="s">
        <v>30</v>
      </c>
      <c r="C5" s="5" t="s">
        <v>39</v>
      </c>
    </row>
    <row r="6" spans="1:3" ht="16.5" thickBot="1" x14ac:dyDescent="0.3">
      <c r="A6" s="5" t="s">
        <v>7</v>
      </c>
      <c r="B6" s="5" t="s">
        <v>31</v>
      </c>
      <c r="C6" s="5" t="s">
        <v>39</v>
      </c>
    </row>
    <row r="7" spans="1:3" ht="16.5" thickBot="1" x14ac:dyDescent="0.3">
      <c r="A7" s="5" t="s">
        <v>8</v>
      </c>
      <c r="B7" s="5" t="s">
        <v>32</v>
      </c>
      <c r="C7" s="5" t="s">
        <v>39</v>
      </c>
    </row>
    <row r="8" spans="1:3" ht="16.5" thickBot="1" x14ac:dyDescent="0.3">
      <c r="A8" s="5" t="s">
        <v>4</v>
      </c>
      <c r="B8" s="5" t="s">
        <v>43</v>
      </c>
      <c r="C8" s="5" t="s">
        <v>47</v>
      </c>
    </row>
    <row r="9" spans="1:3" ht="16.5" thickBot="1" x14ac:dyDescent="0.3">
      <c r="A9" s="5" t="s">
        <v>9</v>
      </c>
      <c r="B9" s="5" t="s">
        <v>33</v>
      </c>
      <c r="C9" s="5" t="s">
        <v>39</v>
      </c>
    </row>
    <row r="10" spans="1:3" ht="16.5" thickBot="1" x14ac:dyDescent="0.3">
      <c r="A10" s="5" t="s">
        <v>10</v>
      </c>
      <c r="B10" s="5" t="s">
        <v>34</v>
      </c>
      <c r="C10" s="5" t="s">
        <v>39</v>
      </c>
    </row>
    <row r="11" spans="1:3" ht="16.5" thickBot="1" x14ac:dyDescent="0.3">
      <c r="A11" s="5" t="s">
        <v>11</v>
      </c>
      <c r="B11" s="5" t="s">
        <v>35</v>
      </c>
      <c r="C11" s="5" t="s">
        <v>39</v>
      </c>
    </row>
    <row r="12" spans="1:3" ht="16.5" thickBot="1" x14ac:dyDescent="0.3">
      <c r="A12" s="5" t="s">
        <v>12</v>
      </c>
      <c r="B12" s="5" t="s">
        <v>36</v>
      </c>
      <c r="C12" s="5" t="s">
        <v>39</v>
      </c>
    </row>
    <row r="13" spans="1:3" ht="16.5" thickBot="1" x14ac:dyDescent="0.3">
      <c r="A13" s="5" t="s">
        <v>13</v>
      </c>
      <c r="B13" s="5" t="s">
        <v>37</v>
      </c>
      <c r="C13" s="5" t="s">
        <v>39</v>
      </c>
    </row>
    <row r="14" spans="1:3" ht="16.5" thickBot="1" x14ac:dyDescent="0.3">
      <c r="A14" s="5" t="s">
        <v>14</v>
      </c>
      <c r="B14" s="5" t="s">
        <v>45</v>
      </c>
      <c r="C14" s="5" t="s">
        <v>48</v>
      </c>
    </row>
    <row r="15" spans="1:3" ht="16.5" thickBot="1" x14ac:dyDescent="0.3">
      <c r="A15" s="5" t="s">
        <v>20</v>
      </c>
      <c r="B15" s="5" t="s">
        <v>44</v>
      </c>
      <c r="C15" s="5" t="s">
        <v>49</v>
      </c>
    </row>
    <row r="16" spans="1:3" ht="46.5" thickBot="1" x14ac:dyDescent="0.3">
      <c r="A16" s="5" t="s">
        <v>85</v>
      </c>
      <c r="B16" s="7" t="s">
        <v>104</v>
      </c>
      <c r="C16" s="5" t="s">
        <v>105</v>
      </c>
    </row>
    <row r="17" spans="1:3" ht="16.5" thickBot="1" x14ac:dyDescent="0.3">
      <c r="A17" s="5" t="s">
        <v>62</v>
      </c>
      <c r="B17" s="5" t="s">
        <v>63</v>
      </c>
      <c r="C17" s="5" t="s">
        <v>42</v>
      </c>
    </row>
    <row r="18" spans="1:3" ht="31.5" thickBot="1" x14ac:dyDescent="0.3">
      <c r="A18" s="5" t="s">
        <v>18</v>
      </c>
      <c r="B18" s="7" t="s">
        <v>38</v>
      </c>
      <c r="C18" s="5" t="s">
        <v>42</v>
      </c>
    </row>
    <row r="19" spans="1:3" ht="46.5" thickBot="1" x14ac:dyDescent="0.3">
      <c r="A19" s="5" t="s">
        <v>19</v>
      </c>
      <c r="B19" s="7" t="s">
        <v>150</v>
      </c>
      <c r="C19" s="5" t="s">
        <v>42</v>
      </c>
    </row>
    <row r="20" spans="1:3" ht="61.5" thickBot="1" x14ac:dyDescent="0.3">
      <c r="A20" s="5" t="s">
        <v>21</v>
      </c>
      <c r="B20" s="7" t="s">
        <v>110</v>
      </c>
      <c r="C20" s="5" t="s">
        <v>42</v>
      </c>
    </row>
    <row r="21" spans="1:3" ht="61.5" thickBot="1" x14ac:dyDescent="0.3">
      <c r="A21" s="5" t="s">
        <v>56</v>
      </c>
      <c r="B21" s="7" t="s">
        <v>111</v>
      </c>
      <c r="C21" s="5" t="s">
        <v>42</v>
      </c>
    </row>
    <row r="22" spans="1:3" ht="31.5" thickBot="1" x14ac:dyDescent="0.3">
      <c r="A22" s="5" t="s">
        <v>23</v>
      </c>
      <c r="B22" s="7" t="s">
        <v>50</v>
      </c>
      <c r="C22" s="5" t="s">
        <v>42</v>
      </c>
    </row>
    <row r="23" spans="1:3" ht="16.5" thickBot="1" x14ac:dyDescent="0.3">
      <c r="A23" s="5" t="s">
        <v>52</v>
      </c>
      <c r="B23" s="5" t="s">
        <v>51</v>
      </c>
      <c r="C23" s="5" t="s">
        <v>83</v>
      </c>
    </row>
    <row r="24" spans="1:3" ht="31.5" thickBot="1" x14ac:dyDescent="0.3">
      <c r="A24" s="5" t="s">
        <v>24</v>
      </c>
      <c r="B24" s="7" t="s">
        <v>53</v>
      </c>
      <c r="C24" s="5" t="s">
        <v>54</v>
      </c>
    </row>
    <row r="25" spans="1:3" ht="16.5" thickBot="1" x14ac:dyDescent="0.3">
      <c r="A25" s="5" t="s">
        <v>119</v>
      </c>
      <c r="B25" s="5" t="s">
        <v>120</v>
      </c>
      <c r="C25" s="5" t="s">
        <v>121</v>
      </c>
    </row>
    <row r="26" spans="1:3" ht="16.5" thickBot="1" x14ac:dyDescent="0.3">
      <c r="A26" s="5" t="s">
        <v>96</v>
      </c>
      <c r="B26" s="5" t="s">
        <v>100</v>
      </c>
      <c r="C26" s="5" t="s">
        <v>101</v>
      </c>
    </row>
    <row r="27" spans="1:3" ht="31.5" thickBot="1" x14ac:dyDescent="0.3">
      <c r="A27" s="5" t="s">
        <v>95</v>
      </c>
      <c r="B27" s="7" t="s">
        <v>112</v>
      </c>
      <c r="C27" s="5" t="s">
        <v>39</v>
      </c>
    </row>
    <row r="28" spans="1:3" ht="16.5" thickBot="1" x14ac:dyDescent="0.3">
      <c r="A28" s="8" t="s">
        <v>89</v>
      </c>
      <c r="B28" s="5" t="s">
        <v>102</v>
      </c>
      <c r="C28" s="5" t="s">
        <v>42</v>
      </c>
    </row>
    <row r="29" spans="1:3" ht="31.5" thickBot="1" x14ac:dyDescent="0.3">
      <c r="A29" s="8" t="s">
        <v>90</v>
      </c>
      <c r="B29" s="7" t="s">
        <v>55</v>
      </c>
      <c r="C29" s="5" t="s">
        <v>42</v>
      </c>
    </row>
    <row r="30" spans="1:3" ht="46.5" thickBot="1" x14ac:dyDescent="0.3">
      <c r="A30" s="8" t="s">
        <v>91</v>
      </c>
      <c r="B30" s="7" t="s">
        <v>115</v>
      </c>
      <c r="C30" s="5" t="s">
        <v>42</v>
      </c>
    </row>
    <row r="31" spans="1:3" ht="31.5" thickBot="1" x14ac:dyDescent="0.3">
      <c r="A31" s="8" t="s">
        <v>114</v>
      </c>
      <c r="B31" s="7" t="s">
        <v>113</v>
      </c>
      <c r="C31" s="5" t="s">
        <v>42</v>
      </c>
    </row>
    <row r="32" spans="1:3" ht="16.5" thickBot="1" x14ac:dyDescent="0.3">
      <c r="A32" s="9" t="s">
        <v>92</v>
      </c>
      <c r="B32" s="5" t="s">
        <v>109</v>
      </c>
      <c r="C32" s="5" t="s">
        <v>42</v>
      </c>
    </row>
    <row r="33" spans="1:3" ht="31.5" thickBot="1" x14ac:dyDescent="0.3">
      <c r="A33" s="9" t="s">
        <v>93</v>
      </c>
      <c r="B33" s="7" t="s">
        <v>57</v>
      </c>
      <c r="C33" s="5" t="s">
        <v>42</v>
      </c>
    </row>
    <row r="34" spans="1:3" ht="46.5" thickBot="1" x14ac:dyDescent="0.3">
      <c r="A34" s="9" t="s">
        <v>94</v>
      </c>
      <c r="B34" s="7" t="s">
        <v>117</v>
      </c>
      <c r="C34" s="5" t="s">
        <v>42</v>
      </c>
    </row>
    <row r="35" spans="1:3" ht="16.5" thickBot="1" x14ac:dyDescent="0.3">
      <c r="A35" s="9" t="s">
        <v>116</v>
      </c>
      <c r="B35" s="5" t="s">
        <v>118</v>
      </c>
      <c r="C35" s="5"/>
    </row>
    <row r="36" spans="1:3" ht="16.5" thickBot="1" x14ac:dyDescent="0.3">
      <c r="A36" s="9" t="s">
        <v>103</v>
      </c>
      <c r="B36" s="5" t="s">
        <v>122</v>
      </c>
      <c r="C36" s="5" t="s">
        <v>39</v>
      </c>
    </row>
    <row r="37" spans="1:3" ht="31.5" thickBot="1" x14ac:dyDescent="0.3">
      <c r="A37" s="5" t="s">
        <v>17</v>
      </c>
      <c r="B37" s="7" t="s">
        <v>84</v>
      </c>
      <c r="C37" s="7" t="s">
        <v>77</v>
      </c>
    </row>
    <row r="38" spans="1:3" ht="106.5" thickBot="1" x14ac:dyDescent="0.3">
      <c r="A38" s="5" t="s">
        <v>123</v>
      </c>
      <c r="B38" s="7" t="s">
        <v>124</v>
      </c>
      <c r="C38" s="7" t="s">
        <v>39</v>
      </c>
    </row>
    <row r="39" spans="1:3" ht="123" customHeight="1" thickBot="1" x14ac:dyDescent="0.3">
      <c r="A39" s="5" t="s">
        <v>26</v>
      </c>
      <c r="B39" s="7" t="s">
        <v>141</v>
      </c>
      <c r="C39" s="7" t="s">
        <v>39</v>
      </c>
    </row>
    <row r="40" spans="1:3" ht="76.5" thickBot="1" x14ac:dyDescent="0.3">
      <c r="A40" s="5" t="s">
        <v>1</v>
      </c>
      <c r="B40" s="7" t="s">
        <v>125</v>
      </c>
      <c r="C40" s="7" t="s">
        <v>39</v>
      </c>
    </row>
    <row r="41" spans="1:3" ht="16.5" thickBot="1" x14ac:dyDescent="0.3">
      <c r="A41" s="5" t="s">
        <v>2</v>
      </c>
      <c r="B41" s="5" t="s">
        <v>143</v>
      </c>
      <c r="C41" s="5" t="s">
        <v>39</v>
      </c>
    </row>
    <row r="42" spans="1:3" ht="16.5" thickBot="1" x14ac:dyDescent="0.3">
      <c r="A42" s="5" t="s">
        <v>3</v>
      </c>
      <c r="B42" s="5" t="s">
        <v>58</v>
      </c>
      <c r="C42" s="5" t="s">
        <v>39</v>
      </c>
    </row>
    <row r="43" spans="1:3" ht="46.5" thickBot="1" x14ac:dyDescent="0.3">
      <c r="A43" s="5" t="s">
        <v>15</v>
      </c>
      <c r="B43" s="7" t="s">
        <v>59</v>
      </c>
      <c r="C43" s="5" t="s">
        <v>39</v>
      </c>
    </row>
    <row r="44" spans="1:3" ht="31.5" thickBot="1" x14ac:dyDescent="0.3">
      <c r="A44" s="5" t="s">
        <v>16</v>
      </c>
      <c r="B44" s="7" t="s">
        <v>60</v>
      </c>
      <c r="C44" s="5" t="s">
        <v>39</v>
      </c>
    </row>
    <row r="45" spans="1:3" ht="16.5" thickBot="1" x14ac:dyDescent="0.3">
      <c r="A45" s="5" t="s">
        <v>25</v>
      </c>
      <c r="B45" s="5" t="s">
        <v>61</v>
      </c>
      <c r="C45" s="5" t="s">
        <v>39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F1DE9-7E36-4BDC-BCC2-B1AD04F48E3A}">
  <dimension ref="A1:AQ12"/>
  <sheetViews>
    <sheetView workbookViewId="0">
      <selection activeCell="E3" sqref="E3"/>
    </sheetView>
  </sheetViews>
  <sheetFormatPr defaultRowHeight="15" x14ac:dyDescent="0.25"/>
  <sheetData>
    <row r="1" spans="1:43" ht="16.5" thickBot="1" x14ac:dyDescent="0.3">
      <c r="A1" s="4" t="s">
        <v>0</v>
      </c>
      <c r="B1" s="4" t="s">
        <v>98</v>
      </c>
      <c r="C1" s="4" t="s">
        <v>5</v>
      </c>
      <c r="D1" s="4" t="s">
        <v>6</v>
      </c>
      <c r="E1" s="4" t="s">
        <v>7</v>
      </c>
      <c r="F1" s="4" t="s">
        <v>8</v>
      </c>
      <c r="G1" s="4" t="s">
        <v>4</v>
      </c>
      <c r="H1" s="4" t="s">
        <v>9</v>
      </c>
      <c r="I1" s="4" t="s">
        <v>10</v>
      </c>
      <c r="J1" s="4" t="s">
        <v>11</v>
      </c>
      <c r="K1" s="4" t="s">
        <v>12</v>
      </c>
      <c r="L1" s="4" t="s">
        <v>13</v>
      </c>
      <c r="M1" s="4" t="s">
        <v>14</v>
      </c>
      <c r="N1" s="4" t="s">
        <v>20</v>
      </c>
      <c r="O1" s="4" t="s">
        <v>85</v>
      </c>
      <c r="P1" s="4" t="s">
        <v>62</v>
      </c>
      <c r="Q1" s="4" t="s">
        <v>18</v>
      </c>
      <c r="R1" s="4" t="s">
        <v>19</v>
      </c>
      <c r="S1" s="4" t="s">
        <v>21</v>
      </c>
      <c r="T1" s="4" t="s">
        <v>22</v>
      </c>
      <c r="U1" s="4" t="s">
        <v>23</v>
      </c>
      <c r="V1" s="4" t="s">
        <v>52</v>
      </c>
      <c r="W1" s="4" t="s">
        <v>24</v>
      </c>
      <c r="X1" s="4" t="s">
        <v>119</v>
      </c>
      <c r="Y1" s="4" t="s">
        <v>96</v>
      </c>
      <c r="Z1" s="4" t="s">
        <v>95</v>
      </c>
      <c r="AA1" s="4" t="s">
        <v>89</v>
      </c>
      <c r="AB1" s="4" t="s">
        <v>90</v>
      </c>
      <c r="AC1" s="4" t="s">
        <v>91</v>
      </c>
      <c r="AD1" s="4" t="s">
        <v>92</v>
      </c>
      <c r="AE1" s="4" t="s">
        <v>93</v>
      </c>
      <c r="AF1" s="4" t="s">
        <v>94</v>
      </c>
      <c r="AG1" s="4" t="s">
        <v>103</v>
      </c>
      <c r="AH1" s="4" t="s">
        <v>97</v>
      </c>
      <c r="AI1" s="4" t="s">
        <v>17</v>
      </c>
      <c r="AJ1" s="4" t="s">
        <v>26</v>
      </c>
      <c r="AK1" s="4" t="s">
        <v>1</v>
      </c>
      <c r="AL1" s="4" t="s">
        <v>27</v>
      </c>
      <c r="AM1" s="4" t="s">
        <v>2</v>
      </c>
      <c r="AN1" s="4" t="s">
        <v>3</v>
      </c>
      <c r="AO1" s="4" t="s">
        <v>15</v>
      </c>
      <c r="AP1" s="4" t="s">
        <v>16</v>
      </c>
      <c r="AQ1" s="4" t="s">
        <v>25</v>
      </c>
    </row>
    <row r="2" spans="1:43" x14ac:dyDescent="0.25">
      <c r="E2" t="s">
        <v>135</v>
      </c>
      <c r="G2" t="s">
        <v>4</v>
      </c>
      <c r="M2" t="s">
        <v>66</v>
      </c>
      <c r="N2" t="s">
        <v>68</v>
      </c>
      <c r="O2" t="s">
        <v>86</v>
      </c>
      <c r="V2" t="s">
        <v>70</v>
      </c>
      <c r="W2" t="s">
        <v>72</v>
      </c>
      <c r="X2" t="s">
        <v>126</v>
      </c>
      <c r="Y2" t="s">
        <v>106</v>
      </c>
      <c r="AI2" t="s">
        <v>74</v>
      </c>
      <c r="AM2" t="s">
        <v>78</v>
      </c>
    </row>
    <row r="3" spans="1:43" x14ac:dyDescent="0.25">
      <c r="E3">
        <v>1</v>
      </c>
      <c r="G3" t="s">
        <v>64</v>
      </c>
      <c r="M3" t="s">
        <v>65</v>
      </c>
      <c r="N3" t="s">
        <v>69</v>
      </c>
      <c r="O3" t="s">
        <v>87</v>
      </c>
      <c r="V3" t="s">
        <v>71</v>
      </c>
      <c r="W3" t="s">
        <v>73</v>
      </c>
      <c r="X3" t="s">
        <v>127</v>
      </c>
      <c r="Y3" t="s">
        <v>107</v>
      </c>
      <c r="AI3" t="s">
        <v>75</v>
      </c>
      <c r="AM3" t="s">
        <v>79</v>
      </c>
    </row>
    <row r="4" spans="1:43" x14ac:dyDescent="0.25">
      <c r="E4">
        <v>2</v>
      </c>
      <c r="M4" t="s">
        <v>67</v>
      </c>
      <c r="O4" t="s">
        <v>88</v>
      </c>
      <c r="X4" t="s">
        <v>128</v>
      </c>
      <c r="Y4" t="s">
        <v>108</v>
      </c>
      <c r="AI4" t="s">
        <v>76</v>
      </c>
      <c r="AM4" t="s">
        <v>80</v>
      </c>
    </row>
    <row r="5" spans="1:43" x14ac:dyDescent="0.25">
      <c r="E5">
        <v>3</v>
      </c>
      <c r="X5" t="s">
        <v>129</v>
      </c>
      <c r="AM5" t="s">
        <v>81</v>
      </c>
    </row>
    <row r="6" spans="1:43" x14ac:dyDescent="0.25">
      <c r="E6">
        <v>4</v>
      </c>
      <c r="AM6" t="s">
        <v>82</v>
      </c>
    </row>
    <row r="7" spans="1:43" x14ac:dyDescent="0.25">
      <c r="E7">
        <v>5</v>
      </c>
    </row>
    <row r="8" spans="1:43" x14ac:dyDescent="0.25">
      <c r="E8">
        <v>6</v>
      </c>
    </row>
    <row r="9" spans="1:43" x14ac:dyDescent="0.25">
      <c r="E9">
        <v>7</v>
      </c>
    </row>
    <row r="10" spans="1:43" x14ac:dyDescent="0.25">
      <c r="E10">
        <v>8</v>
      </c>
    </row>
    <row r="11" spans="1:43" x14ac:dyDescent="0.25">
      <c r="E11">
        <v>9</v>
      </c>
    </row>
    <row r="12" spans="1:43" x14ac:dyDescent="0.25">
      <c r="E12">
        <v>10</v>
      </c>
    </row>
  </sheetData>
  <dataValidations count="2">
    <dataValidation type="whole" allowBlank="1" showInputMessage="1" showErrorMessage="1" sqref="C1" xr:uid="{BDA3446B-D855-47D2-A305-526363782904}">
      <formula1>1900</formula1>
      <formula2>2024</formula2>
    </dataValidation>
    <dataValidation type="list" allowBlank="1" showInputMessage="1" showErrorMessage="1" sqref="G1:G1048576" xr:uid="{577F9278-0012-4B71-9529-4BD62718A9D0}">
      <formula1>$G$2:$G$3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36EF7-EE7D-4C24-A852-9F8A38EAA8A1}">
  <dimension ref="A1:M13"/>
  <sheetViews>
    <sheetView workbookViewId="0">
      <selection activeCell="D19" sqref="D19"/>
    </sheetView>
  </sheetViews>
  <sheetFormatPr defaultRowHeight="15" x14ac:dyDescent="0.25"/>
  <cols>
    <col min="1" max="1" width="16.7109375" bestFit="1" customWidth="1"/>
    <col min="2" max="2" width="19.5703125" bestFit="1" customWidth="1"/>
    <col min="3" max="3" width="10.140625" bestFit="1" customWidth="1"/>
  </cols>
  <sheetData>
    <row r="1" spans="1:13" x14ac:dyDescent="0.25">
      <c r="A1" t="s">
        <v>166</v>
      </c>
      <c r="B1" t="s">
        <v>167</v>
      </c>
      <c r="C1" t="s">
        <v>176</v>
      </c>
      <c r="D1" t="s">
        <v>168</v>
      </c>
      <c r="E1" t="s">
        <v>169</v>
      </c>
      <c r="F1" t="s">
        <v>170</v>
      </c>
      <c r="G1" t="s">
        <v>171</v>
      </c>
      <c r="H1" t="s">
        <v>177</v>
      </c>
      <c r="I1" t="s">
        <v>172</v>
      </c>
      <c r="J1" t="s">
        <v>173</v>
      </c>
      <c r="K1" t="s">
        <v>174</v>
      </c>
      <c r="L1" t="s">
        <v>175</v>
      </c>
      <c r="M1" t="s">
        <v>178</v>
      </c>
    </row>
    <row r="2" spans="1:13" x14ac:dyDescent="0.25">
      <c r="A2" t="s">
        <v>163</v>
      </c>
      <c r="B2" t="s">
        <v>106</v>
      </c>
      <c r="C2">
        <v>33</v>
      </c>
      <c r="D2">
        <v>63.48</v>
      </c>
      <c r="E2">
        <v>80</v>
      </c>
      <c r="F2">
        <v>55.61</v>
      </c>
      <c r="G2">
        <f>(25*D2+28*E2+F2*28)/(25+28+28)</f>
        <v>66.47012345679012</v>
      </c>
      <c r="H2">
        <f>STDEV(D2:F2)/((3)^0.5)</f>
        <v>7.1868684263577682</v>
      </c>
      <c r="I2">
        <v>61.15</v>
      </c>
      <c r="J2">
        <v>48.04</v>
      </c>
      <c r="K2">
        <v>59.54</v>
      </c>
      <c r="L2">
        <f>(27*I2+25*J2+K2*28)/(27+25+28)</f>
        <v>56.489625000000004</v>
      </c>
      <c r="M2">
        <f t="shared" ref="M2:M13" si="0">STDEV(I2:K2)/((3)^0.5)</f>
        <v>4.1279144586313556</v>
      </c>
    </row>
    <row r="3" spans="1:13" x14ac:dyDescent="0.25">
      <c r="A3" t="s">
        <v>163</v>
      </c>
      <c r="B3" t="s">
        <v>106</v>
      </c>
      <c r="C3">
        <v>25</v>
      </c>
      <c r="D3">
        <v>68.48</v>
      </c>
      <c r="E3">
        <v>71</v>
      </c>
      <c r="F3">
        <v>71.08</v>
      </c>
      <c r="G3">
        <f>(29*D3+29*E3+F3*26)/(29+29+26)</f>
        <v>70.154761904761898</v>
      </c>
      <c r="H3">
        <f t="shared" ref="H3:H13" si="1">STDEV(D3:F3)/((3)^0.5)</f>
        <v>0.85364577613381809</v>
      </c>
      <c r="I3">
        <v>61.74</v>
      </c>
      <c r="J3">
        <v>66.959999999999994</v>
      </c>
      <c r="K3">
        <v>58.68</v>
      </c>
      <c r="L3">
        <f>(27*I3+28*J3+K3*25)/(27+28+25)</f>
        <v>62.610749999999996</v>
      </c>
      <c r="M3">
        <f t="shared" si="0"/>
        <v>2.4171884494180409</v>
      </c>
    </row>
    <row r="4" spans="1:13" x14ac:dyDescent="0.25">
      <c r="A4" s="16" t="s">
        <v>163</v>
      </c>
      <c r="B4" s="16" t="s">
        <v>179</v>
      </c>
      <c r="C4" s="16">
        <v>33</v>
      </c>
      <c r="D4" s="16">
        <v>0.6</v>
      </c>
      <c r="E4" s="16">
        <v>0.61</v>
      </c>
      <c r="F4" s="16">
        <v>0.59</v>
      </c>
      <c r="G4" s="16">
        <f>(25*D4+28*E4+F4*28)/(25+28+28)</f>
        <v>0.6</v>
      </c>
      <c r="H4" s="16">
        <f t="shared" si="1"/>
        <v>5.7735026918962632E-3</v>
      </c>
      <c r="I4" s="16">
        <v>0.59</v>
      </c>
      <c r="J4" s="16">
        <v>0.55000000000000004</v>
      </c>
      <c r="K4" s="16">
        <v>0.56999999999999995</v>
      </c>
      <c r="L4" s="16">
        <f>(27*I4+25*J4+K4*28)/(27+25+28)</f>
        <v>0.57050000000000001</v>
      </c>
      <c r="M4" s="16">
        <f t="shared" si="0"/>
        <v>1.1547005383792493E-2</v>
      </c>
    </row>
    <row r="5" spans="1:13" x14ac:dyDescent="0.25">
      <c r="A5" s="16" t="s">
        <v>163</v>
      </c>
      <c r="B5" s="16" t="s">
        <v>179</v>
      </c>
      <c r="C5" s="16">
        <v>25</v>
      </c>
      <c r="D5" s="16">
        <v>0.62</v>
      </c>
      <c r="E5" s="16">
        <v>0.63</v>
      </c>
      <c r="F5" s="16">
        <v>0.59</v>
      </c>
      <c r="G5" s="16">
        <f>(29*D5+29*E5+F5*26)/(29+29+26)</f>
        <v>0.61416666666666675</v>
      </c>
      <c r="H5" s="16">
        <f t="shared" si="1"/>
        <v>1.2018504251546642E-2</v>
      </c>
      <c r="I5" s="16">
        <v>0.61</v>
      </c>
      <c r="J5" s="16">
        <v>0.62</v>
      </c>
      <c r="K5" s="16">
        <v>0.61</v>
      </c>
      <c r="L5" s="16">
        <f>(27*I5+28*J5+K5*25)/(27+28+25)</f>
        <v>0.61349999999999993</v>
      </c>
      <c r="M5" s="16">
        <f t="shared" si="0"/>
        <v>3.3333333333333361E-3</v>
      </c>
    </row>
    <row r="6" spans="1:13" x14ac:dyDescent="0.25">
      <c r="A6" t="s">
        <v>163</v>
      </c>
      <c r="B6" t="s">
        <v>180</v>
      </c>
      <c r="C6">
        <v>33</v>
      </c>
      <c r="D6">
        <v>85.886039999999994</v>
      </c>
      <c r="E6">
        <v>90.636009999999999</v>
      </c>
      <c r="F6">
        <v>89.173310000000001</v>
      </c>
      <c r="G6">
        <f>(29*D6+29*E6+F6*30)/(29+29+30)</f>
        <v>88.572031249999995</v>
      </c>
      <c r="H6">
        <f t="shared" si="1"/>
        <v>1.4045135643465101</v>
      </c>
      <c r="I6">
        <v>79.951660000000004</v>
      </c>
      <c r="J6">
        <v>80.927340000000001</v>
      </c>
      <c r="K6">
        <v>84.285439999999994</v>
      </c>
      <c r="L6">
        <f>(30*I6+30*J6+K6*29)/(30+30+29)</f>
        <v>81.692671460674163</v>
      </c>
      <c r="M6">
        <f t="shared" si="0"/>
        <v>1.3125555260381656</v>
      </c>
    </row>
    <row r="7" spans="1:13" x14ac:dyDescent="0.25">
      <c r="A7" t="s">
        <v>163</v>
      </c>
      <c r="B7" t="s">
        <v>180</v>
      </c>
      <c r="C7">
        <v>25</v>
      </c>
      <c r="D7">
        <v>94.167150000000007</v>
      </c>
      <c r="E7">
        <v>86.756600000000006</v>
      </c>
      <c r="F7">
        <v>85.966009999999997</v>
      </c>
      <c r="G7">
        <f>(28*D7+30*E7+F7*29)/(28+30+29)</f>
        <v>88.878074597701158</v>
      </c>
      <c r="H7">
        <f t="shared" si="1"/>
        <v>2.6119382027550198</v>
      </c>
      <c r="I7">
        <v>89.505179999999996</v>
      </c>
      <c r="J7">
        <v>86.764690000000002</v>
      </c>
      <c r="K7">
        <v>88.342460000000003</v>
      </c>
      <c r="L7">
        <f>(30*I7+30*J7+K7*30)/(30+30+30)</f>
        <v>88.20411</v>
      </c>
      <c r="M7">
        <f t="shared" si="0"/>
        <v>0.7941299016113994</v>
      </c>
    </row>
    <row r="8" spans="1:13" x14ac:dyDescent="0.25">
      <c r="A8" t="s">
        <v>163</v>
      </c>
      <c r="B8" t="s">
        <v>181</v>
      </c>
      <c r="C8">
        <v>33</v>
      </c>
      <c r="D8">
        <v>92.802480000000003</v>
      </c>
      <c r="E8">
        <v>92.593180000000004</v>
      </c>
      <c r="F8">
        <v>92.634590000000003</v>
      </c>
      <c r="G8">
        <f>(29*D8+29*E8+F8*30)/(29+29+30)</f>
        <v>92.676270909090917</v>
      </c>
      <c r="H8">
        <f t="shared" si="1"/>
        <v>6.3991462190930617E-2</v>
      </c>
      <c r="I8">
        <v>86.936070000000001</v>
      </c>
      <c r="J8">
        <v>91.302350000000004</v>
      </c>
      <c r="K8">
        <v>89.429689999999994</v>
      </c>
      <c r="L8">
        <f>(30*I8+30*J8+K8*29)/(30+30+29)</f>
        <v>89.220377640449442</v>
      </c>
      <c r="M8">
        <f t="shared" si="0"/>
        <v>1.2646782027764136</v>
      </c>
    </row>
    <row r="9" spans="1:13" x14ac:dyDescent="0.25">
      <c r="A9" t="s">
        <v>163</v>
      </c>
      <c r="B9" t="s">
        <v>181</v>
      </c>
      <c r="C9">
        <v>25</v>
      </c>
      <c r="D9">
        <v>95.315929999999994</v>
      </c>
      <c r="E9">
        <v>94.504339999999999</v>
      </c>
      <c r="F9">
        <v>96.929310000000001</v>
      </c>
      <c r="G9">
        <f>(28*D9+30*E9+F9*29)/(28+30+29)</f>
        <v>95.573864712643683</v>
      </c>
      <c r="H9">
        <f t="shared" si="1"/>
        <v>0.71266919446854571</v>
      </c>
      <c r="I9">
        <v>95.408410000000003</v>
      </c>
      <c r="J9">
        <v>98.789680000000004</v>
      </c>
      <c r="K9">
        <v>95.896039999999999</v>
      </c>
      <c r="L9">
        <f>(30*I9+30*J9+K9*30)/(30+30+30)</f>
        <v>96.698043333333331</v>
      </c>
      <c r="M9">
        <f t="shared" si="0"/>
        <v>1.0552493723023229</v>
      </c>
    </row>
    <row r="10" spans="1:13" x14ac:dyDescent="0.25">
      <c r="A10" t="s">
        <v>163</v>
      </c>
      <c r="B10" t="s">
        <v>184</v>
      </c>
      <c r="C10">
        <v>33</v>
      </c>
      <c r="D10">
        <v>1.71</v>
      </c>
      <c r="E10">
        <v>1.79</v>
      </c>
      <c r="F10">
        <v>1.75</v>
      </c>
      <c r="G10">
        <f>(20*D10+20*E10+F10*19)/(20+20+19)</f>
        <v>1.75</v>
      </c>
      <c r="H10">
        <f t="shared" si="1"/>
        <v>2.3094010767585053E-2</v>
      </c>
      <c r="I10">
        <v>1.69</v>
      </c>
      <c r="J10">
        <v>1.72</v>
      </c>
      <c r="K10">
        <v>1.73</v>
      </c>
      <c r="L10">
        <f>(20*I10+20*J10+K10*20)/(20+20+20)</f>
        <v>1.7133333333333332</v>
      </c>
      <c r="M10">
        <f t="shared" si="0"/>
        <v>1.2018504251546644E-2</v>
      </c>
    </row>
    <row r="11" spans="1:13" x14ac:dyDescent="0.25">
      <c r="A11" t="s">
        <v>163</v>
      </c>
      <c r="B11" t="s">
        <v>184</v>
      </c>
      <c r="C11">
        <v>25</v>
      </c>
      <c r="D11">
        <v>1.71</v>
      </c>
      <c r="E11">
        <v>1.74</v>
      </c>
      <c r="F11">
        <v>1.7</v>
      </c>
      <c r="G11">
        <f>(20*D11+20*E11+F11*20)/(20+20+20)</f>
        <v>1.7166666666666666</v>
      </c>
      <c r="H11">
        <f t="shared" si="1"/>
        <v>1.2018504251546642E-2</v>
      </c>
      <c r="I11">
        <v>1.7</v>
      </c>
      <c r="J11">
        <v>1.74</v>
      </c>
      <c r="K11">
        <v>1.73</v>
      </c>
      <c r="L11">
        <f>(20*I11+19*J11+K11*20)/(20+19+20)</f>
        <v>1.7230508474576272</v>
      </c>
      <c r="M11">
        <f t="shared" si="0"/>
        <v>1.2018504251546642E-2</v>
      </c>
    </row>
    <row r="12" spans="1:13" x14ac:dyDescent="0.25">
      <c r="A12" t="s">
        <v>163</v>
      </c>
      <c r="B12" t="s">
        <v>183</v>
      </c>
      <c r="C12">
        <v>33</v>
      </c>
      <c r="D12">
        <v>1.85</v>
      </c>
      <c r="E12">
        <v>1.94</v>
      </c>
      <c r="F12">
        <v>1.92</v>
      </c>
      <c r="G12">
        <f>(20*D12+20*E12+F12*20)/(20+20+20)</f>
        <v>1.9033333333333331</v>
      </c>
      <c r="H12">
        <f t="shared" si="1"/>
        <v>2.7284509239574789E-2</v>
      </c>
      <c r="I12">
        <v>1.89</v>
      </c>
      <c r="J12">
        <v>1.84</v>
      </c>
      <c r="K12">
        <v>1.86</v>
      </c>
      <c r="L12">
        <f>(20*I12+20*J12+K12*20)/(20+20+20)</f>
        <v>1.8633333333333333</v>
      </c>
      <c r="M12">
        <f t="shared" si="0"/>
        <v>1.4529663145135525E-2</v>
      </c>
    </row>
    <row r="13" spans="1:13" x14ac:dyDescent="0.25">
      <c r="A13" t="s">
        <v>163</v>
      </c>
      <c r="B13" t="s">
        <v>182</v>
      </c>
      <c r="C13">
        <v>25</v>
      </c>
      <c r="D13">
        <v>1.86</v>
      </c>
      <c r="E13">
        <v>1.92</v>
      </c>
      <c r="F13">
        <v>1.87</v>
      </c>
      <c r="G13">
        <f>(20*D13+20*E13+F13*20)/(20+20+20)</f>
        <v>1.8833333333333333</v>
      </c>
      <c r="H13">
        <f t="shared" si="1"/>
        <v>1.8559214542766683E-2</v>
      </c>
      <c r="I13">
        <v>1.88</v>
      </c>
      <c r="J13">
        <v>1.88</v>
      </c>
      <c r="K13">
        <v>1.88</v>
      </c>
      <c r="L13">
        <f>(20*I13+20*J13+K13*20)/(20+20+20)</f>
        <v>1.8799999999999997</v>
      </c>
      <c r="M13">
        <f t="shared" si="0"/>
        <v>0</v>
      </c>
    </row>
  </sheetData>
  <phoneticPr fontId="3"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Extracted_data</vt:lpstr>
      <vt:lpstr>Metadata</vt:lpstr>
      <vt:lpstr>Sheet1</vt:lpstr>
      <vt:lpstr>calculations means_SE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Patrice Pottier</dc:creator>
  <cp:lastModifiedBy>Patrice Pottier</cp:lastModifiedBy>
  <dcterms:created xsi:type="dcterms:W3CDTF">2021-09-02T22:32:29Z</dcterms:created>
  <dcterms:modified xsi:type="dcterms:W3CDTF">2023-08-17T01:12:36Z</dcterms:modified>
</cp:coreProperties>
</file>