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 - ALCHEMY TECHSOL INDIA PVT LTD\Desktop\Applications\Vendor Management Tool\"/>
    </mc:Choice>
  </mc:AlternateContent>
  <bookViews>
    <workbookView xWindow="0" yWindow="0" windowWidth="20490" windowHeight="6465" activeTab="1"/>
  </bookViews>
  <sheets>
    <sheet name="OB" sheetId="14" r:id="rId1"/>
    <sheet name="CTS Final" sheetId="8" r:id="rId2"/>
    <sheet name="IBM" sheetId="2" r:id="rId3"/>
    <sheet name="Transition (Lowes)" sheetId="11" r:id="rId4"/>
    <sheet name="Infosys" sheetId="12" r:id="rId5"/>
    <sheet name="Vendor Lists" sheetId="13" r:id="rId6"/>
  </sheets>
  <definedNames>
    <definedName name="_xlnm._FilterDatabase" localSheetId="1" hidden="1">'CTS Final'!$A$4:$AE$1131</definedName>
    <definedName name="_xlnm._FilterDatabase" localSheetId="2" hidden="1">IBM!$A$5:$Y$5</definedName>
    <definedName name="_xlnm._FilterDatabase" localSheetId="3" hidden="1">'Transition (Lowes)'!$A$1:$Z$1</definedName>
    <definedName name="_xlnm.Print_Area" localSheetId="1">'CTS Final'!$A$4:$Y$1131</definedName>
    <definedName name="_xlnm.Print_Area" localSheetId="5">'Vendor Lists'!$A$1:$D$36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2" l="1"/>
  <c r="P5" i="12"/>
  <c r="K5" i="12"/>
  <c r="I5" i="12"/>
  <c r="J5" i="12" s="1"/>
  <c r="L5" i="12" s="1"/>
  <c r="N5" i="12" s="1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R238" i="2"/>
  <c r="S237" i="2"/>
  <c r="S236" i="2"/>
  <c r="S235" i="2"/>
  <c r="S234" i="2"/>
  <c r="S233" i="2"/>
  <c r="P251" i="2" l="1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0" i="2"/>
  <c r="J240" i="2" s="1"/>
  <c r="I239" i="2"/>
  <c r="J239" i="2" s="1"/>
  <c r="K251" i="2"/>
  <c r="K250" i="2"/>
  <c r="K249" i="2"/>
  <c r="K248" i="2"/>
  <c r="K247" i="2"/>
  <c r="K246" i="2"/>
  <c r="K245" i="2"/>
  <c r="K244" i="2"/>
  <c r="K243" i="2"/>
  <c r="K242" i="2"/>
  <c r="K241" i="2"/>
  <c r="J241" i="2"/>
  <c r="K240" i="2"/>
  <c r="K239" i="2"/>
  <c r="K238" i="2"/>
  <c r="J238" i="2"/>
  <c r="K237" i="2"/>
  <c r="J237" i="2"/>
  <c r="K236" i="2"/>
  <c r="J236" i="2"/>
  <c r="K235" i="2"/>
  <c r="J235" i="2"/>
  <c r="K234" i="2"/>
  <c r="J234" i="2"/>
  <c r="L234" i="2" s="1"/>
  <c r="N234" i="2" s="1"/>
  <c r="K233" i="2"/>
  <c r="J233" i="2"/>
  <c r="L248" i="2" l="1"/>
  <c r="N248" i="2" s="1"/>
  <c r="L249" i="2"/>
  <c r="N249" i="2" s="1"/>
  <c r="L236" i="2"/>
  <c r="N236" i="2" s="1"/>
  <c r="L233" i="2"/>
  <c r="N233" i="2" s="1"/>
  <c r="L250" i="2"/>
  <c r="N250" i="2" s="1"/>
  <c r="L237" i="2"/>
  <c r="N237" i="2" s="1"/>
  <c r="L243" i="2"/>
  <c r="N243" i="2" s="1"/>
  <c r="L247" i="2"/>
  <c r="N247" i="2" s="1"/>
  <c r="L240" i="2"/>
  <c r="N240" i="2" s="1"/>
  <c r="L238" i="2"/>
  <c r="N238" i="2" s="1"/>
  <c r="L239" i="2"/>
  <c r="N239" i="2" s="1"/>
  <c r="L241" i="2"/>
  <c r="N241" i="2" s="1"/>
  <c r="L244" i="2"/>
  <c r="N244" i="2" s="1"/>
  <c r="L245" i="2"/>
  <c r="N245" i="2" s="1"/>
  <c r="L246" i="2"/>
  <c r="N246" i="2" s="1"/>
  <c r="L242" i="2"/>
  <c r="N242" i="2" s="1"/>
  <c r="L235" i="2"/>
  <c r="N235" i="2" s="1"/>
  <c r="L251" i="2"/>
  <c r="N251" i="2" s="1"/>
  <c r="I1099" i="8" l="1"/>
  <c r="J1099" i="8" s="1"/>
  <c r="I1086" i="8"/>
  <c r="J1086" i="8" s="1"/>
  <c r="I1085" i="8"/>
  <c r="J1085" i="8" s="1"/>
  <c r="I1084" i="8"/>
  <c r="J1084" i="8" s="1"/>
  <c r="I1083" i="8"/>
  <c r="J1083" i="8" s="1"/>
  <c r="I1082" i="8"/>
  <c r="J1082" i="8" s="1"/>
  <c r="I1081" i="8"/>
  <c r="J1081" i="8" s="1"/>
  <c r="I1080" i="8"/>
  <c r="J1080" i="8" s="1"/>
  <c r="I1048" i="8"/>
  <c r="J1048" i="8" s="1"/>
  <c r="I1019" i="8"/>
  <c r="J1019" i="8" s="1"/>
  <c r="I1018" i="8"/>
  <c r="J1018" i="8" s="1"/>
  <c r="I1017" i="8"/>
  <c r="J1017" i="8" s="1"/>
  <c r="I1016" i="8"/>
  <c r="J1016" i="8" s="1"/>
  <c r="I1014" i="8"/>
  <c r="J1014" i="8" s="1"/>
  <c r="I1011" i="8"/>
  <c r="J1011" i="8" s="1"/>
  <c r="I1010" i="8"/>
  <c r="J1010" i="8" s="1"/>
  <c r="I1006" i="8"/>
  <c r="J1006" i="8" s="1"/>
  <c r="I1004" i="8"/>
  <c r="J1004" i="8" s="1"/>
  <c r="I1003" i="8"/>
  <c r="I1103" i="8"/>
  <c r="I1100" i="8"/>
  <c r="J1100" i="8" s="1"/>
  <c r="I1098" i="8"/>
  <c r="J1098" i="8" s="1"/>
  <c r="I1089" i="8"/>
  <c r="J1089" i="8" s="1"/>
  <c r="I1088" i="8"/>
  <c r="J1088" i="8" s="1"/>
  <c r="I1087" i="8"/>
  <c r="J1087" i="8" s="1"/>
  <c r="I1055" i="8"/>
  <c r="J1055" i="8" s="1"/>
  <c r="I1050" i="8"/>
  <c r="J1050" i="8" s="1"/>
  <c r="I1049" i="8"/>
  <c r="J1049" i="8" s="1"/>
  <c r="I1041" i="8"/>
  <c r="J1041" i="8" s="1"/>
  <c r="I1029" i="8"/>
  <c r="J1029" i="8" s="1"/>
  <c r="S1131" i="8"/>
  <c r="S1130" i="8"/>
  <c r="S1129" i="8"/>
  <c r="S1128" i="8"/>
  <c r="S1127" i="8"/>
  <c r="S1126" i="8"/>
  <c r="S1125" i="8"/>
  <c r="S1124" i="8"/>
  <c r="S1123" i="8"/>
  <c r="S1122" i="8"/>
  <c r="S1121" i="8"/>
  <c r="S1120" i="8"/>
  <c r="S1119" i="8"/>
  <c r="S1118" i="8"/>
  <c r="S1117" i="8"/>
  <c r="S1116" i="8"/>
  <c r="S1115" i="8"/>
  <c r="S1114" i="8"/>
  <c r="S1113" i="8"/>
  <c r="S1112" i="8"/>
  <c r="S1111" i="8"/>
  <c r="S1110" i="8"/>
  <c r="S1109" i="8"/>
  <c r="S1108" i="8"/>
  <c r="S1107" i="8"/>
  <c r="S1106" i="8"/>
  <c r="S1105" i="8"/>
  <c r="S1104" i="8"/>
  <c r="S1103" i="8"/>
  <c r="S1102" i="8"/>
  <c r="S1101" i="8"/>
  <c r="S1100" i="8"/>
  <c r="S1099" i="8"/>
  <c r="S1098" i="8"/>
  <c r="S1097" i="8"/>
  <c r="S1096" i="8"/>
  <c r="S1095" i="8"/>
  <c r="S1094" i="8"/>
  <c r="S1093" i="8"/>
  <c r="S1092" i="8"/>
  <c r="S1091" i="8"/>
  <c r="S1090" i="8"/>
  <c r="S1089" i="8"/>
  <c r="S1088" i="8"/>
  <c r="S1087" i="8"/>
  <c r="S1086" i="8"/>
  <c r="S1085" i="8"/>
  <c r="S1084" i="8"/>
  <c r="S1083" i="8"/>
  <c r="S1082" i="8"/>
  <c r="S1081" i="8"/>
  <c r="S1080" i="8"/>
  <c r="S1079" i="8"/>
  <c r="S1078" i="8"/>
  <c r="S1077" i="8"/>
  <c r="S1076" i="8"/>
  <c r="S1075" i="8"/>
  <c r="S1074" i="8"/>
  <c r="S1073" i="8"/>
  <c r="S1072" i="8"/>
  <c r="S1071" i="8"/>
  <c r="S1070" i="8"/>
  <c r="S1069" i="8"/>
  <c r="S1068" i="8"/>
  <c r="S1067" i="8"/>
  <c r="S1066" i="8"/>
  <c r="S1065" i="8"/>
  <c r="S1064" i="8"/>
  <c r="S1063" i="8"/>
  <c r="S1062" i="8"/>
  <c r="S1061" i="8"/>
  <c r="S1060" i="8"/>
  <c r="S1059" i="8"/>
  <c r="S1058" i="8"/>
  <c r="S1057" i="8"/>
  <c r="S1056" i="8"/>
  <c r="S1055" i="8"/>
  <c r="S1054" i="8"/>
  <c r="S1053" i="8"/>
  <c r="S1052" i="8"/>
  <c r="S1051" i="8"/>
  <c r="S1050" i="8"/>
  <c r="S1049" i="8"/>
  <c r="S1048" i="8"/>
  <c r="S1047" i="8"/>
  <c r="S1046" i="8"/>
  <c r="S1045" i="8"/>
  <c r="S1044" i="8"/>
  <c r="S1043" i="8"/>
  <c r="S1042" i="8"/>
  <c r="S1041" i="8"/>
  <c r="S1040" i="8"/>
  <c r="S1039" i="8"/>
  <c r="S1038" i="8"/>
  <c r="S1037" i="8"/>
  <c r="S1036" i="8"/>
  <c r="S1035" i="8"/>
  <c r="S1034" i="8"/>
  <c r="S1033" i="8"/>
  <c r="S1032" i="8"/>
  <c r="S1031" i="8"/>
  <c r="S1030" i="8"/>
  <c r="S1029" i="8"/>
  <c r="S1028" i="8"/>
  <c r="S1027" i="8"/>
  <c r="S1026" i="8"/>
  <c r="S1025" i="8"/>
  <c r="S1024" i="8"/>
  <c r="S1023" i="8"/>
  <c r="S1022" i="8"/>
  <c r="S1021" i="8"/>
  <c r="S1020" i="8"/>
  <c r="S1019" i="8"/>
  <c r="S1018" i="8"/>
  <c r="S1017" i="8"/>
  <c r="S1016" i="8"/>
  <c r="S1015" i="8"/>
  <c r="S1014" i="8"/>
  <c r="S1013" i="8"/>
  <c r="S1012" i="8"/>
  <c r="S1011" i="8"/>
  <c r="S1010" i="8"/>
  <c r="S1009" i="8"/>
  <c r="S1008" i="8"/>
  <c r="S1007" i="8"/>
  <c r="S1006" i="8"/>
  <c r="S1005" i="8"/>
  <c r="S1004" i="8"/>
  <c r="S1003" i="8"/>
  <c r="S1002" i="8"/>
  <c r="P1130" i="8"/>
  <c r="P1129" i="8"/>
  <c r="P1128" i="8"/>
  <c r="P1127" i="8"/>
  <c r="P1126" i="8"/>
  <c r="P1125" i="8"/>
  <c r="P1124" i="8"/>
  <c r="P1123" i="8"/>
  <c r="P1122" i="8"/>
  <c r="P1121" i="8"/>
  <c r="P1120" i="8"/>
  <c r="P1119" i="8"/>
  <c r="P1118" i="8"/>
  <c r="P1117" i="8"/>
  <c r="P1116" i="8"/>
  <c r="P1115" i="8"/>
  <c r="P1114" i="8"/>
  <c r="P1113" i="8"/>
  <c r="P1112" i="8"/>
  <c r="P1111" i="8"/>
  <c r="P1110" i="8"/>
  <c r="P1109" i="8"/>
  <c r="P1108" i="8"/>
  <c r="P1107" i="8"/>
  <c r="P1106" i="8"/>
  <c r="P1105" i="8"/>
  <c r="P1104" i="8"/>
  <c r="P1103" i="8"/>
  <c r="P1102" i="8"/>
  <c r="P1101" i="8"/>
  <c r="P1100" i="8"/>
  <c r="P1099" i="8"/>
  <c r="P1098" i="8"/>
  <c r="P1097" i="8"/>
  <c r="P1096" i="8"/>
  <c r="P1095" i="8"/>
  <c r="P1094" i="8"/>
  <c r="P1093" i="8"/>
  <c r="P1092" i="8"/>
  <c r="P1091" i="8"/>
  <c r="P1090" i="8"/>
  <c r="P1089" i="8"/>
  <c r="P1088" i="8"/>
  <c r="P1087" i="8"/>
  <c r="P1086" i="8"/>
  <c r="P1085" i="8"/>
  <c r="P1084" i="8"/>
  <c r="P1083" i="8"/>
  <c r="P1082" i="8"/>
  <c r="P1081" i="8"/>
  <c r="P1080" i="8"/>
  <c r="P1079" i="8"/>
  <c r="P1078" i="8"/>
  <c r="P1077" i="8"/>
  <c r="P1076" i="8"/>
  <c r="P1075" i="8"/>
  <c r="P1074" i="8"/>
  <c r="P1073" i="8"/>
  <c r="P1072" i="8"/>
  <c r="P1071" i="8"/>
  <c r="P1070" i="8"/>
  <c r="P1069" i="8"/>
  <c r="P1068" i="8"/>
  <c r="P1067" i="8"/>
  <c r="P1066" i="8"/>
  <c r="P1065" i="8"/>
  <c r="P1064" i="8"/>
  <c r="P1063" i="8"/>
  <c r="P1062" i="8"/>
  <c r="P1061" i="8"/>
  <c r="P1060" i="8"/>
  <c r="P1059" i="8"/>
  <c r="P1058" i="8"/>
  <c r="P1057" i="8"/>
  <c r="P1056" i="8"/>
  <c r="P1055" i="8"/>
  <c r="P1054" i="8"/>
  <c r="P1053" i="8"/>
  <c r="P1052" i="8"/>
  <c r="P1051" i="8"/>
  <c r="P1050" i="8"/>
  <c r="P1049" i="8"/>
  <c r="P1048" i="8"/>
  <c r="P1047" i="8"/>
  <c r="P1046" i="8"/>
  <c r="P1045" i="8"/>
  <c r="P1044" i="8"/>
  <c r="P1043" i="8"/>
  <c r="P1042" i="8"/>
  <c r="P1041" i="8"/>
  <c r="P1040" i="8"/>
  <c r="P1039" i="8"/>
  <c r="P1038" i="8"/>
  <c r="P1037" i="8"/>
  <c r="P1036" i="8"/>
  <c r="P1035" i="8"/>
  <c r="P1034" i="8"/>
  <c r="P1033" i="8"/>
  <c r="P1032" i="8"/>
  <c r="P1031" i="8"/>
  <c r="P1030" i="8"/>
  <c r="P1029" i="8"/>
  <c r="P1028" i="8"/>
  <c r="P1027" i="8"/>
  <c r="P1026" i="8"/>
  <c r="P1025" i="8"/>
  <c r="P1024" i="8"/>
  <c r="P1023" i="8"/>
  <c r="P1022" i="8"/>
  <c r="P1021" i="8"/>
  <c r="P1020" i="8"/>
  <c r="P1019" i="8"/>
  <c r="P1018" i="8"/>
  <c r="P1017" i="8"/>
  <c r="P1016" i="8"/>
  <c r="P1015" i="8"/>
  <c r="P1014" i="8"/>
  <c r="P1013" i="8"/>
  <c r="P1012" i="8"/>
  <c r="P1011" i="8"/>
  <c r="P1010" i="8"/>
  <c r="P1009" i="8"/>
  <c r="P1008" i="8"/>
  <c r="P1007" i="8"/>
  <c r="P1006" i="8"/>
  <c r="P1005" i="8"/>
  <c r="P1004" i="8"/>
  <c r="P1003" i="8"/>
  <c r="P1131" i="8"/>
  <c r="P1002" i="8"/>
  <c r="K1131" i="8"/>
  <c r="J1131" i="8"/>
  <c r="K1130" i="8"/>
  <c r="J1130" i="8"/>
  <c r="L1130" i="8" s="1"/>
  <c r="N1130" i="8" s="1"/>
  <c r="K1129" i="8"/>
  <c r="J1129" i="8"/>
  <c r="L1129" i="8" s="1"/>
  <c r="N1129" i="8" s="1"/>
  <c r="K1128" i="8"/>
  <c r="J1128" i="8"/>
  <c r="K1127" i="8"/>
  <c r="J1127" i="8"/>
  <c r="K1126" i="8"/>
  <c r="J1126" i="8"/>
  <c r="L1126" i="8" s="1"/>
  <c r="N1126" i="8" s="1"/>
  <c r="K1125" i="8"/>
  <c r="J1125" i="8"/>
  <c r="L1125" i="8" s="1"/>
  <c r="N1125" i="8" s="1"/>
  <c r="K1124" i="8"/>
  <c r="J1124" i="8"/>
  <c r="K1123" i="8"/>
  <c r="J1123" i="8"/>
  <c r="K1122" i="8"/>
  <c r="J1122" i="8"/>
  <c r="K1121" i="8"/>
  <c r="J1121" i="8"/>
  <c r="L1121" i="8" s="1"/>
  <c r="N1121" i="8" s="1"/>
  <c r="K1120" i="8"/>
  <c r="J1120" i="8"/>
  <c r="K1119" i="8"/>
  <c r="J1119" i="8"/>
  <c r="K1118" i="8"/>
  <c r="J1118" i="8"/>
  <c r="L1118" i="8" s="1"/>
  <c r="N1118" i="8" s="1"/>
  <c r="K1117" i="8"/>
  <c r="J1117" i="8"/>
  <c r="L1117" i="8" s="1"/>
  <c r="N1117" i="8" s="1"/>
  <c r="K1116" i="8"/>
  <c r="J1116" i="8"/>
  <c r="K1115" i="8"/>
  <c r="J1115" i="8"/>
  <c r="K1114" i="8"/>
  <c r="J1114" i="8"/>
  <c r="L1114" i="8" s="1"/>
  <c r="N1114" i="8" s="1"/>
  <c r="K1113" i="8"/>
  <c r="J1113" i="8"/>
  <c r="L1113" i="8" s="1"/>
  <c r="N1113" i="8" s="1"/>
  <c r="K1112" i="8"/>
  <c r="J1112" i="8"/>
  <c r="K1111" i="8"/>
  <c r="J1111" i="8"/>
  <c r="K1110" i="8"/>
  <c r="J1110" i="8"/>
  <c r="L1110" i="8" s="1"/>
  <c r="N1110" i="8" s="1"/>
  <c r="K1109" i="8"/>
  <c r="J1109" i="8"/>
  <c r="K1108" i="8"/>
  <c r="J1108" i="8"/>
  <c r="K1107" i="8"/>
  <c r="J1107" i="8"/>
  <c r="K1106" i="8"/>
  <c r="J1106" i="8"/>
  <c r="K1105" i="8"/>
  <c r="J1105" i="8"/>
  <c r="K1104" i="8"/>
  <c r="J1104" i="8"/>
  <c r="K1103" i="8"/>
  <c r="J1103" i="8"/>
  <c r="K1102" i="8"/>
  <c r="J1102" i="8"/>
  <c r="L1102" i="8" s="1"/>
  <c r="N1102" i="8" s="1"/>
  <c r="K1101" i="8"/>
  <c r="J1101" i="8"/>
  <c r="K1100" i="8"/>
  <c r="K1099" i="8"/>
  <c r="K1098" i="8"/>
  <c r="K1097" i="8"/>
  <c r="J1097" i="8"/>
  <c r="K1096" i="8"/>
  <c r="J1096" i="8"/>
  <c r="K1095" i="8"/>
  <c r="J1095" i="8"/>
  <c r="K1094" i="8"/>
  <c r="J1094" i="8"/>
  <c r="K1093" i="8"/>
  <c r="J1093" i="8"/>
  <c r="K1092" i="8"/>
  <c r="J1092" i="8"/>
  <c r="K1091" i="8"/>
  <c r="J1091" i="8"/>
  <c r="K1090" i="8"/>
  <c r="J1090" i="8"/>
  <c r="K1089" i="8"/>
  <c r="K1088" i="8"/>
  <c r="K1087" i="8"/>
  <c r="K1086" i="8"/>
  <c r="K1085" i="8"/>
  <c r="K1084" i="8"/>
  <c r="K1083" i="8"/>
  <c r="K1082" i="8"/>
  <c r="K1081" i="8"/>
  <c r="K1080" i="8"/>
  <c r="K1079" i="8"/>
  <c r="J1079" i="8"/>
  <c r="K1078" i="8"/>
  <c r="J1078" i="8"/>
  <c r="K1077" i="8"/>
  <c r="J1077" i="8"/>
  <c r="K1076" i="8"/>
  <c r="J1076" i="8"/>
  <c r="K1075" i="8"/>
  <c r="J1075" i="8"/>
  <c r="K1074" i="8"/>
  <c r="J1074" i="8"/>
  <c r="K1073" i="8"/>
  <c r="J1073" i="8"/>
  <c r="K1072" i="8"/>
  <c r="J1072" i="8"/>
  <c r="K1071" i="8"/>
  <c r="J1071" i="8"/>
  <c r="K1070" i="8"/>
  <c r="J1070" i="8"/>
  <c r="K1069" i="8"/>
  <c r="J1069" i="8"/>
  <c r="K1068" i="8"/>
  <c r="J1068" i="8"/>
  <c r="K1067" i="8"/>
  <c r="J1067" i="8"/>
  <c r="K1066" i="8"/>
  <c r="J1066" i="8"/>
  <c r="K1065" i="8"/>
  <c r="J1065" i="8"/>
  <c r="K1064" i="8"/>
  <c r="J1064" i="8"/>
  <c r="K1063" i="8"/>
  <c r="J1063" i="8"/>
  <c r="K1062" i="8"/>
  <c r="J1062" i="8"/>
  <c r="K1061" i="8"/>
  <c r="J1061" i="8"/>
  <c r="K1060" i="8"/>
  <c r="J1060" i="8"/>
  <c r="K1059" i="8"/>
  <c r="J1059" i="8"/>
  <c r="K1058" i="8"/>
  <c r="J1058" i="8"/>
  <c r="K1057" i="8"/>
  <c r="J1057" i="8"/>
  <c r="K1056" i="8"/>
  <c r="J1056" i="8"/>
  <c r="K1055" i="8"/>
  <c r="K1054" i="8"/>
  <c r="J1054" i="8"/>
  <c r="K1053" i="8"/>
  <c r="J1053" i="8"/>
  <c r="K1052" i="8"/>
  <c r="J1052" i="8"/>
  <c r="K1051" i="8"/>
  <c r="J1051" i="8"/>
  <c r="K1050" i="8"/>
  <c r="K1049" i="8"/>
  <c r="K1048" i="8"/>
  <c r="K1047" i="8"/>
  <c r="J1047" i="8"/>
  <c r="K1046" i="8"/>
  <c r="J1046" i="8"/>
  <c r="K1045" i="8"/>
  <c r="J1045" i="8"/>
  <c r="K1044" i="8"/>
  <c r="J1044" i="8"/>
  <c r="K1043" i="8"/>
  <c r="J1043" i="8"/>
  <c r="K1042" i="8"/>
  <c r="J1042" i="8"/>
  <c r="K1041" i="8"/>
  <c r="K1040" i="8"/>
  <c r="J1040" i="8"/>
  <c r="K1039" i="8"/>
  <c r="J1039" i="8"/>
  <c r="K1038" i="8"/>
  <c r="J1038" i="8"/>
  <c r="K1037" i="8"/>
  <c r="J1037" i="8"/>
  <c r="K1036" i="8"/>
  <c r="J1036" i="8"/>
  <c r="K1035" i="8"/>
  <c r="J1035" i="8"/>
  <c r="K1034" i="8"/>
  <c r="J1034" i="8"/>
  <c r="K1033" i="8"/>
  <c r="J1033" i="8"/>
  <c r="K1032" i="8"/>
  <c r="J1032" i="8"/>
  <c r="K1031" i="8"/>
  <c r="J1031" i="8"/>
  <c r="K1030" i="8"/>
  <c r="J1030" i="8"/>
  <c r="K1029" i="8"/>
  <c r="K1028" i="8"/>
  <c r="J1028" i="8"/>
  <c r="K1027" i="8"/>
  <c r="J1027" i="8"/>
  <c r="K1026" i="8"/>
  <c r="J1026" i="8"/>
  <c r="K1025" i="8"/>
  <c r="J1025" i="8"/>
  <c r="K1024" i="8"/>
  <c r="J1024" i="8"/>
  <c r="K1023" i="8"/>
  <c r="J1023" i="8"/>
  <c r="K1022" i="8"/>
  <c r="J1022" i="8"/>
  <c r="K1021" i="8"/>
  <c r="J1021" i="8"/>
  <c r="K1020" i="8"/>
  <c r="J1020" i="8"/>
  <c r="K1019" i="8"/>
  <c r="K1018" i="8"/>
  <c r="K1017" i="8"/>
  <c r="K1016" i="8"/>
  <c r="K1015" i="8"/>
  <c r="J1015" i="8"/>
  <c r="K1014" i="8"/>
  <c r="K1013" i="8"/>
  <c r="J1013" i="8"/>
  <c r="K1012" i="8"/>
  <c r="J1012" i="8"/>
  <c r="K1011" i="8"/>
  <c r="K1010" i="8"/>
  <c r="K1009" i="8"/>
  <c r="J1009" i="8"/>
  <c r="K1008" i="8"/>
  <c r="J1008" i="8"/>
  <c r="K1007" i="8"/>
  <c r="J1007" i="8"/>
  <c r="K1006" i="8"/>
  <c r="K1005" i="8"/>
  <c r="J1005" i="8"/>
  <c r="K1004" i="8"/>
  <c r="K1003" i="8"/>
  <c r="J1003" i="8"/>
  <c r="K1002" i="8"/>
  <c r="J1002" i="8"/>
  <c r="L1098" i="8" l="1"/>
  <c r="N1098" i="8" s="1"/>
  <c r="L1103" i="8"/>
  <c r="N1103" i="8" s="1"/>
  <c r="L1107" i="8"/>
  <c r="N1107" i="8" s="1"/>
  <c r="L1111" i="8"/>
  <c r="N1111" i="8" s="1"/>
  <c r="L1115" i="8"/>
  <c r="N1115" i="8" s="1"/>
  <c r="L1119" i="8"/>
  <c r="N1119" i="8" s="1"/>
  <c r="L1123" i="8"/>
  <c r="N1123" i="8" s="1"/>
  <c r="L1127" i="8"/>
  <c r="N1127" i="8" s="1"/>
  <c r="L1131" i="8"/>
  <c r="N1131" i="8" s="1"/>
  <c r="L1008" i="8"/>
  <c r="N1008" i="8" s="1"/>
  <c r="L1004" i="8"/>
  <c r="N1004" i="8" s="1"/>
  <c r="L1010" i="8"/>
  <c r="N1010" i="8" s="1"/>
  <c r="L1032" i="8"/>
  <c r="N1032" i="8" s="1"/>
  <c r="L1036" i="8"/>
  <c r="N1036" i="8" s="1"/>
  <c r="L1040" i="8"/>
  <c r="N1040" i="8" s="1"/>
  <c r="L1066" i="8"/>
  <c r="N1066" i="8" s="1"/>
  <c r="L1070" i="8"/>
  <c r="N1070" i="8" s="1"/>
  <c r="L1078" i="8"/>
  <c r="N1078" i="8" s="1"/>
  <c r="L1046" i="8"/>
  <c r="N1046" i="8" s="1"/>
  <c r="L1094" i="8"/>
  <c r="N1094" i="8" s="1"/>
  <c r="L1080" i="8"/>
  <c r="N1080" i="8" s="1"/>
  <c r="L1100" i="8"/>
  <c r="N1100" i="8" s="1"/>
  <c r="L1086" i="8"/>
  <c r="N1086" i="8" s="1"/>
  <c r="L1091" i="8"/>
  <c r="N1091" i="8" s="1"/>
  <c r="L1095" i="8"/>
  <c r="N1095" i="8" s="1"/>
  <c r="L1055" i="8"/>
  <c r="N1055" i="8" s="1"/>
  <c r="L1003" i="8"/>
  <c r="N1003" i="8" s="1"/>
  <c r="L1007" i="8"/>
  <c r="N1007" i="8" s="1"/>
  <c r="L1012" i="8"/>
  <c r="N1012" i="8" s="1"/>
  <c r="L1022" i="8"/>
  <c r="N1022" i="8" s="1"/>
  <c r="L1043" i="8"/>
  <c r="N1043" i="8" s="1"/>
  <c r="L1047" i="8"/>
  <c r="N1047" i="8" s="1"/>
  <c r="L1030" i="8"/>
  <c r="N1030" i="8" s="1"/>
  <c r="L1034" i="8"/>
  <c r="N1034" i="8" s="1"/>
  <c r="L1038" i="8"/>
  <c r="N1038" i="8" s="1"/>
  <c r="L1051" i="8"/>
  <c r="N1051" i="8" s="1"/>
  <c r="L1059" i="8"/>
  <c r="N1059" i="8" s="1"/>
  <c r="L1063" i="8"/>
  <c r="N1063" i="8" s="1"/>
  <c r="L1067" i="8"/>
  <c r="N1067" i="8" s="1"/>
  <c r="L1071" i="8"/>
  <c r="N1071" i="8" s="1"/>
  <c r="L1075" i="8"/>
  <c r="N1075" i="8" s="1"/>
  <c r="L1079" i="8"/>
  <c r="N1079" i="8" s="1"/>
  <c r="L1099" i="8"/>
  <c r="N1099" i="8" s="1"/>
  <c r="L1018" i="8"/>
  <c r="N1018" i="8" s="1"/>
  <c r="L1035" i="8"/>
  <c r="N1035" i="8" s="1"/>
  <c r="L1039" i="8"/>
  <c r="N1039" i="8" s="1"/>
  <c r="L1052" i="8"/>
  <c r="N1052" i="8" s="1"/>
  <c r="L1056" i="8"/>
  <c r="N1056" i="8" s="1"/>
  <c r="L1060" i="8"/>
  <c r="N1060" i="8" s="1"/>
  <c r="L1064" i="8"/>
  <c r="N1064" i="8" s="1"/>
  <c r="L1068" i="8"/>
  <c r="N1068" i="8" s="1"/>
  <c r="L1072" i="8"/>
  <c r="N1072" i="8" s="1"/>
  <c r="L1112" i="8"/>
  <c r="N1112" i="8" s="1"/>
  <c r="L1082" i="8"/>
  <c r="N1082" i="8" s="1"/>
  <c r="L1083" i="8"/>
  <c r="N1083" i="8" s="1"/>
  <c r="L1049" i="8"/>
  <c r="N1049" i="8" s="1"/>
  <c r="L1076" i="8"/>
  <c r="N1076" i="8" s="1"/>
  <c r="L1014" i="8"/>
  <c r="N1014" i="8" s="1"/>
  <c r="L1011" i="8"/>
  <c r="N1011" i="8" s="1"/>
  <c r="L1044" i="8"/>
  <c r="N1044" i="8" s="1"/>
  <c r="L1048" i="8"/>
  <c r="N1048" i="8" s="1"/>
  <c r="L1104" i="8"/>
  <c r="N1104" i="8" s="1"/>
  <c r="L1108" i="8"/>
  <c r="N1108" i="8" s="1"/>
  <c r="L1002" i="8"/>
  <c r="N1002" i="8" s="1"/>
  <c r="L1128" i="8"/>
  <c r="N1128" i="8" s="1"/>
  <c r="L1088" i="8"/>
  <c r="N1088" i="8" s="1"/>
  <c r="L1029" i="8"/>
  <c r="N1029" i="8" s="1"/>
  <c r="L1041" i="8"/>
  <c r="N1041" i="8" s="1"/>
  <c r="L1016" i="8"/>
  <c r="N1016" i="8" s="1"/>
  <c r="L1084" i="8"/>
  <c r="N1084" i="8" s="1"/>
  <c r="L1024" i="8"/>
  <c r="N1024" i="8" s="1"/>
  <c r="L1028" i="8"/>
  <c r="N1028" i="8" s="1"/>
  <c r="L1087" i="8"/>
  <c r="N1087" i="8" s="1"/>
  <c r="L1092" i="8"/>
  <c r="N1092" i="8" s="1"/>
  <c r="L1096" i="8"/>
  <c r="N1096" i="8" s="1"/>
  <c r="L1058" i="8"/>
  <c r="N1058" i="8" s="1"/>
  <c r="L1005" i="8"/>
  <c r="N1005" i="8" s="1"/>
  <c r="L1009" i="8"/>
  <c r="N1009" i="8" s="1"/>
  <c r="L1013" i="8"/>
  <c r="N1013" i="8" s="1"/>
  <c r="L1017" i="8"/>
  <c r="N1017" i="8" s="1"/>
  <c r="L1021" i="8"/>
  <c r="N1021" i="8" s="1"/>
  <c r="L1025" i="8"/>
  <c r="N1025" i="8" s="1"/>
  <c r="L1033" i="8"/>
  <c r="N1033" i="8" s="1"/>
  <c r="L1037" i="8"/>
  <c r="N1037" i="8" s="1"/>
  <c r="L1045" i="8"/>
  <c r="N1045" i="8" s="1"/>
  <c r="L1053" i="8"/>
  <c r="N1053" i="8" s="1"/>
  <c r="L1057" i="8"/>
  <c r="N1057" i="8" s="1"/>
  <c r="L1061" i="8"/>
  <c r="N1061" i="8" s="1"/>
  <c r="L1065" i="8"/>
  <c r="N1065" i="8" s="1"/>
  <c r="L1069" i="8"/>
  <c r="N1069" i="8" s="1"/>
  <c r="L1073" i="8"/>
  <c r="N1073" i="8" s="1"/>
  <c r="L1077" i="8"/>
  <c r="N1077" i="8" s="1"/>
  <c r="L1097" i="8"/>
  <c r="N1097" i="8" s="1"/>
  <c r="L1101" i="8"/>
  <c r="N1101" i="8" s="1"/>
  <c r="L1105" i="8"/>
  <c r="N1105" i="8" s="1"/>
  <c r="L1109" i="8"/>
  <c r="N1109" i="8" s="1"/>
  <c r="L1106" i="8"/>
  <c r="N1106" i="8" s="1"/>
  <c r="L1122" i="8"/>
  <c r="N1122" i="8" s="1"/>
  <c r="L1026" i="8"/>
  <c r="N1026" i="8" s="1"/>
  <c r="L1074" i="8"/>
  <c r="N1074" i="8" s="1"/>
  <c r="L1020" i="8"/>
  <c r="N1020" i="8" s="1"/>
  <c r="L1090" i="8"/>
  <c r="N1090" i="8" s="1"/>
  <c r="L1006" i="8"/>
  <c r="N1006" i="8" s="1"/>
  <c r="L1015" i="8"/>
  <c r="N1015" i="8" s="1"/>
  <c r="L1019" i="8"/>
  <c r="N1019" i="8" s="1"/>
  <c r="L1023" i="8"/>
  <c r="N1023" i="8" s="1"/>
  <c r="L1027" i="8"/>
  <c r="N1027" i="8" s="1"/>
  <c r="L1031" i="8"/>
  <c r="N1031" i="8" s="1"/>
  <c r="L1042" i="8"/>
  <c r="N1042" i="8" s="1"/>
  <c r="L1050" i="8"/>
  <c r="N1050" i="8" s="1"/>
  <c r="L1054" i="8"/>
  <c r="N1054" i="8" s="1"/>
  <c r="L1062" i="8"/>
  <c r="N1062" i="8" s="1"/>
  <c r="L1081" i="8"/>
  <c r="N1081" i="8" s="1"/>
  <c r="L1085" i="8"/>
  <c r="N1085" i="8" s="1"/>
  <c r="L1089" i="8"/>
  <c r="N1089" i="8" s="1"/>
  <c r="L1093" i="8"/>
  <c r="N1093" i="8" s="1"/>
  <c r="L1116" i="8"/>
  <c r="N1116" i="8" s="1"/>
  <c r="L1120" i="8"/>
  <c r="N1120" i="8" s="1"/>
  <c r="L1124" i="8"/>
  <c r="N1124" i="8" s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3" i="13" s="1"/>
  <c r="A34" i="13" s="1"/>
  <c r="A35" i="13" s="1"/>
  <c r="A36" i="13" s="1"/>
  <c r="S891" i="8" l="1"/>
  <c r="H26" i="11" l="1"/>
  <c r="H24" i="11"/>
  <c r="H25" i="11" s="1"/>
  <c r="H27" i="11" s="1"/>
  <c r="S1001" i="8" l="1"/>
  <c r="S1000" i="8"/>
  <c r="S999" i="8"/>
  <c r="S998" i="8"/>
  <c r="S997" i="8"/>
  <c r="S996" i="8"/>
  <c r="S995" i="8"/>
  <c r="S994" i="8"/>
  <c r="S993" i="8"/>
  <c r="S992" i="8"/>
  <c r="S991" i="8"/>
  <c r="S990" i="8"/>
  <c r="S989" i="8"/>
  <c r="S988" i="8"/>
  <c r="S987" i="8"/>
  <c r="S986" i="8"/>
  <c r="S985" i="8"/>
  <c r="S984" i="8"/>
  <c r="S983" i="8"/>
  <c r="S982" i="8"/>
  <c r="S981" i="8"/>
  <c r="S980" i="8"/>
  <c r="S979" i="8"/>
  <c r="S978" i="8"/>
  <c r="S977" i="8"/>
  <c r="S976" i="8"/>
  <c r="S975" i="8"/>
  <c r="S974" i="8"/>
  <c r="S973" i="8"/>
  <c r="S972" i="8"/>
  <c r="S971" i="8"/>
  <c r="S970" i="8"/>
  <c r="S969" i="8"/>
  <c r="S968" i="8"/>
  <c r="S967" i="8"/>
  <c r="S966" i="8"/>
  <c r="S965" i="8"/>
  <c r="S964" i="8"/>
  <c r="S963" i="8"/>
  <c r="S962" i="8"/>
  <c r="S961" i="8"/>
  <c r="S960" i="8"/>
  <c r="S959" i="8"/>
  <c r="S958" i="8"/>
  <c r="S957" i="8"/>
  <c r="S956" i="8"/>
  <c r="S955" i="8"/>
  <c r="S954" i="8"/>
  <c r="S953" i="8"/>
  <c r="S952" i="8"/>
  <c r="S951" i="8"/>
  <c r="S950" i="8"/>
  <c r="S949" i="8"/>
  <c r="S948" i="8"/>
  <c r="S947" i="8"/>
  <c r="S946" i="8"/>
  <c r="S945" i="8"/>
  <c r="S944" i="8"/>
  <c r="S943" i="8"/>
  <c r="S942" i="8"/>
  <c r="S941" i="8"/>
  <c r="S940" i="8"/>
  <c r="S939" i="8"/>
  <c r="S938" i="8"/>
  <c r="S937" i="8"/>
  <c r="S936" i="8"/>
  <c r="S935" i="8"/>
  <c r="S934" i="8"/>
  <c r="S933" i="8"/>
  <c r="S932" i="8"/>
  <c r="S931" i="8"/>
  <c r="S930" i="8"/>
  <c r="S929" i="8"/>
  <c r="S928" i="8"/>
  <c r="S927" i="8"/>
  <c r="S926" i="8"/>
  <c r="S925" i="8"/>
  <c r="S924" i="8"/>
  <c r="S923" i="8"/>
  <c r="S922" i="8"/>
  <c r="S921" i="8"/>
  <c r="S920" i="8"/>
  <c r="S919" i="8"/>
  <c r="S918" i="8"/>
  <c r="S917" i="8"/>
  <c r="S916" i="8"/>
  <c r="S915" i="8"/>
  <c r="S914" i="8"/>
  <c r="S913" i="8"/>
  <c r="S912" i="8"/>
  <c r="S911" i="8"/>
  <c r="S910" i="8"/>
  <c r="S909" i="8"/>
  <c r="S908" i="8"/>
  <c r="S907" i="8"/>
  <c r="S906" i="8"/>
  <c r="S905" i="8"/>
  <c r="S904" i="8"/>
  <c r="S903" i="8"/>
  <c r="S902" i="8"/>
  <c r="S901" i="8"/>
  <c r="S900" i="8"/>
  <c r="S899" i="8"/>
  <c r="S898" i="8"/>
  <c r="S897" i="8"/>
  <c r="S896" i="8"/>
  <c r="S895" i="8"/>
  <c r="S894" i="8"/>
  <c r="S893" i="8"/>
  <c r="S892" i="8"/>
  <c r="P1001" i="8"/>
  <c r="P1000" i="8"/>
  <c r="P999" i="8"/>
  <c r="P998" i="8"/>
  <c r="P997" i="8"/>
  <c r="P996" i="8"/>
  <c r="P995" i="8"/>
  <c r="P994" i="8"/>
  <c r="P993" i="8"/>
  <c r="P992" i="8"/>
  <c r="P991" i="8"/>
  <c r="P990" i="8"/>
  <c r="P989" i="8"/>
  <c r="P988" i="8"/>
  <c r="P987" i="8"/>
  <c r="P986" i="8"/>
  <c r="P985" i="8"/>
  <c r="P984" i="8"/>
  <c r="P983" i="8"/>
  <c r="P982" i="8"/>
  <c r="P981" i="8"/>
  <c r="P980" i="8"/>
  <c r="P979" i="8"/>
  <c r="P978" i="8"/>
  <c r="P977" i="8"/>
  <c r="P976" i="8"/>
  <c r="P975" i="8"/>
  <c r="P974" i="8"/>
  <c r="P973" i="8"/>
  <c r="P972" i="8"/>
  <c r="P971" i="8"/>
  <c r="P970" i="8"/>
  <c r="P969" i="8"/>
  <c r="P968" i="8"/>
  <c r="P967" i="8"/>
  <c r="P966" i="8"/>
  <c r="P965" i="8"/>
  <c r="P964" i="8"/>
  <c r="P963" i="8"/>
  <c r="P962" i="8"/>
  <c r="P961" i="8"/>
  <c r="P960" i="8"/>
  <c r="P959" i="8"/>
  <c r="P958" i="8"/>
  <c r="P957" i="8"/>
  <c r="P956" i="8"/>
  <c r="P955" i="8"/>
  <c r="P954" i="8"/>
  <c r="P953" i="8"/>
  <c r="P952" i="8"/>
  <c r="P951" i="8"/>
  <c r="P950" i="8"/>
  <c r="P949" i="8"/>
  <c r="P948" i="8"/>
  <c r="P947" i="8"/>
  <c r="P946" i="8"/>
  <c r="P945" i="8"/>
  <c r="P944" i="8"/>
  <c r="P943" i="8"/>
  <c r="P942" i="8"/>
  <c r="P941" i="8"/>
  <c r="P940" i="8"/>
  <c r="P939" i="8"/>
  <c r="P938" i="8"/>
  <c r="P937" i="8"/>
  <c r="P936" i="8"/>
  <c r="P935" i="8"/>
  <c r="P934" i="8"/>
  <c r="P933" i="8"/>
  <c r="P932" i="8"/>
  <c r="P931" i="8"/>
  <c r="P930" i="8"/>
  <c r="P929" i="8"/>
  <c r="P928" i="8"/>
  <c r="P927" i="8"/>
  <c r="P926" i="8"/>
  <c r="P925" i="8"/>
  <c r="P924" i="8"/>
  <c r="P923" i="8"/>
  <c r="P922" i="8"/>
  <c r="P921" i="8"/>
  <c r="P920" i="8"/>
  <c r="P919" i="8"/>
  <c r="P918" i="8"/>
  <c r="P917" i="8"/>
  <c r="P916" i="8"/>
  <c r="P915" i="8"/>
  <c r="P914" i="8"/>
  <c r="P913" i="8"/>
  <c r="P912" i="8"/>
  <c r="P911" i="8"/>
  <c r="P910" i="8"/>
  <c r="P909" i="8"/>
  <c r="P908" i="8"/>
  <c r="P907" i="8"/>
  <c r="P906" i="8"/>
  <c r="P905" i="8"/>
  <c r="P904" i="8"/>
  <c r="P903" i="8"/>
  <c r="P902" i="8"/>
  <c r="P901" i="8"/>
  <c r="P900" i="8"/>
  <c r="P899" i="8"/>
  <c r="P898" i="8"/>
  <c r="P897" i="8"/>
  <c r="P896" i="8"/>
  <c r="P895" i="8"/>
  <c r="P894" i="8"/>
  <c r="P893" i="8"/>
  <c r="P892" i="8"/>
  <c r="P891" i="8"/>
  <c r="K1001" i="8"/>
  <c r="J1001" i="8"/>
  <c r="K1000" i="8"/>
  <c r="J1000" i="8"/>
  <c r="K999" i="8"/>
  <c r="J999" i="8"/>
  <c r="K998" i="8"/>
  <c r="J998" i="8"/>
  <c r="K997" i="8"/>
  <c r="J997" i="8"/>
  <c r="K996" i="8"/>
  <c r="J996" i="8"/>
  <c r="K995" i="8"/>
  <c r="J995" i="8"/>
  <c r="K994" i="8"/>
  <c r="J994" i="8"/>
  <c r="K993" i="8"/>
  <c r="J993" i="8"/>
  <c r="K992" i="8"/>
  <c r="J992" i="8"/>
  <c r="K991" i="8"/>
  <c r="J991" i="8"/>
  <c r="K990" i="8"/>
  <c r="J990" i="8"/>
  <c r="K989" i="8"/>
  <c r="K988" i="8"/>
  <c r="K987" i="8"/>
  <c r="K986" i="8"/>
  <c r="K985" i="8"/>
  <c r="K984" i="8"/>
  <c r="J984" i="8"/>
  <c r="K983" i="8"/>
  <c r="J983" i="8"/>
  <c r="K982" i="8"/>
  <c r="J982" i="8"/>
  <c r="K981" i="8"/>
  <c r="J981" i="8"/>
  <c r="K980" i="8"/>
  <c r="J980" i="8"/>
  <c r="K979" i="8"/>
  <c r="J979" i="8"/>
  <c r="K978" i="8"/>
  <c r="J978" i="8"/>
  <c r="K977" i="8"/>
  <c r="J977" i="8"/>
  <c r="K976" i="8"/>
  <c r="J976" i="8"/>
  <c r="K975" i="8"/>
  <c r="J975" i="8"/>
  <c r="K974" i="8"/>
  <c r="K973" i="8"/>
  <c r="J973" i="8"/>
  <c r="K972" i="8"/>
  <c r="K971" i="8"/>
  <c r="J971" i="8"/>
  <c r="K970" i="8"/>
  <c r="J970" i="8"/>
  <c r="K969" i="8"/>
  <c r="J969" i="8"/>
  <c r="K968" i="8"/>
  <c r="J968" i="8"/>
  <c r="K967" i="8"/>
  <c r="J967" i="8"/>
  <c r="K966" i="8"/>
  <c r="J966" i="8"/>
  <c r="K965" i="8"/>
  <c r="J965" i="8"/>
  <c r="K964" i="8"/>
  <c r="J964" i="8"/>
  <c r="K963" i="8"/>
  <c r="J963" i="8"/>
  <c r="K962" i="8"/>
  <c r="J962" i="8"/>
  <c r="K961" i="8"/>
  <c r="J961" i="8"/>
  <c r="K960" i="8"/>
  <c r="J960" i="8"/>
  <c r="K959" i="8"/>
  <c r="J959" i="8"/>
  <c r="K958" i="8"/>
  <c r="J958" i="8"/>
  <c r="K957" i="8"/>
  <c r="J957" i="8"/>
  <c r="K956" i="8"/>
  <c r="J956" i="8"/>
  <c r="K955" i="8"/>
  <c r="J955" i="8"/>
  <c r="K954" i="8"/>
  <c r="J954" i="8"/>
  <c r="K953" i="8"/>
  <c r="J953" i="8"/>
  <c r="K952" i="8"/>
  <c r="K951" i="8"/>
  <c r="K950" i="8"/>
  <c r="J950" i="8"/>
  <c r="K949" i="8"/>
  <c r="K948" i="8"/>
  <c r="K947" i="8"/>
  <c r="K946" i="8"/>
  <c r="J946" i="8"/>
  <c r="K945" i="8"/>
  <c r="J945" i="8"/>
  <c r="K944" i="8"/>
  <c r="J944" i="8"/>
  <c r="K943" i="8"/>
  <c r="J943" i="8"/>
  <c r="K942" i="8"/>
  <c r="J942" i="8"/>
  <c r="K941" i="8"/>
  <c r="J941" i="8"/>
  <c r="K940" i="8"/>
  <c r="J940" i="8"/>
  <c r="K939" i="8"/>
  <c r="J939" i="8"/>
  <c r="K938" i="8"/>
  <c r="J938" i="8"/>
  <c r="K937" i="8"/>
  <c r="K936" i="8"/>
  <c r="J936" i="8"/>
  <c r="K935" i="8"/>
  <c r="J935" i="8"/>
  <c r="K934" i="8"/>
  <c r="K933" i="8"/>
  <c r="J933" i="8"/>
  <c r="K932" i="8"/>
  <c r="J932" i="8"/>
  <c r="K931" i="8"/>
  <c r="J931" i="8"/>
  <c r="K930" i="8"/>
  <c r="J930" i="8"/>
  <c r="K929" i="8"/>
  <c r="J929" i="8"/>
  <c r="K928" i="8"/>
  <c r="J928" i="8"/>
  <c r="K927" i="8"/>
  <c r="J927" i="8"/>
  <c r="K926" i="8"/>
  <c r="J926" i="8"/>
  <c r="K925" i="8"/>
  <c r="J925" i="8"/>
  <c r="K924" i="8"/>
  <c r="J924" i="8"/>
  <c r="K923" i="8"/>
  <c r="J923" i="8"/>
  <c r="K922" i="8"/>
  <c r="J922" i="8"/>
  <c r="K921" i="8"/>
  <c r="J921" i="8"/>
  <c r="K920" i="8"/>
  <c r="J920" i="8"/>
  <c r="K919" i="8"/>
  <c r="J919" i="8"/>
  <c r="K918" i="8"/>
  <c r="J918" i="8"/>
  <c r="K917" i="8"/>
  <c r="K916" i="8"/>
  <c r="K915" i="8"/>
  <c r="J915" i="8"/>
  <c r="K914" i="8"/>
  <c r="J914" i="8"/>
  <c r="K913" i="8"/>
  <c r="K912" i="8"/>
  <c r="K911" i="8"/>
  <c r="K910" i="8"/>
  <c r="J910" i="8"/>
  <c r="K909" i="8"/>
  <c r="J909" i="8"/>
  <c r="K908" i="8"/>
  <c r="J908" i="8"/>
  <c r="K907" i="8"/>
  <c r="J907" i="8"/>
  <c r="K906" i="8"/>
  <c r="J906" i="8"/>
  <c r="K905" i="8"/>
  <c r="J905" i="8"/>
  <c r="K904" i="8"/>
  <c r="J904" i="8"/>
  <c r="K903" i="8"/>
  <c r="J903" i="8"/>
  <c r="K902" i="8"/>
  <c r="J902" i="8"/>
  <c r="K901" i="8"/>
  <c r="K900" i="8"/>
  <c r="J900" i="8"/>
  <c r="K899" i="8"/>
  <c r="J899" i="8"/>
  <c r="K898" i="8"/>
  <c r="K897" i="8"/>
  <c r="J897" i="8"/>
  <c r="K896" i="8"/>
  <c r="J896" i="8"/>
  <c r="K895" i="8"/>
  <c r="J895" i="8"/>
  <c r="K894" i="8"/>
  <c r="J894" i="8"/>
  <c r="K893" i="8"/>
  <c r="J893" i="8"/>
  <c r="K892" i="8"/>
  <c r="J892" i="8"/>
  <c r="K891" i="8"/>
  <c r="J891" i="8"/>
  <c r="I988" i="8"/>
  <c r="J988" i="8" s="1"/>
  <c r="I951" i="8"/>
  <c r="J951" i="8" s="1"/>
  <c r="I916" i="8"/>
  <c r="J916" i="8" s="1"/>
  <c r="I989" i="8"/>
  <c r="J989" i="8" s="1"/>
  <c r="I987" i="8"/>
  <c r="J987" i="8" s="1"/>
  <c r="I986" i="8"/>
  <c r="J986" i="8" s="1"/>
  <c r="I985" i="8"/>
  <c r="J985" i="8" s="1"/>
  <c r="I974" i="8"/>
  <c r="J974" i="8" s="1"/>
  <c r="I972" i="8"/>
  <c r="J972" i="8" s="1"/>
  <c r="I952" i="8"/>
  <c r="J952" i="8" s="1"/>
  <c r="I949" i="8"/>
  <c r="J949" i="8" s="1"/>
  <c r="I948" i="8"/>
  <c r="J948" i="8" s="1"/>
  <c r="I947" i="8"/>
  <c r="J947" i="8" s="1"/>
  <c r="I937" i="8"/>
  <c r="J937" i="8" s="1"/>
  <c r="I934" i="8"/>
  <c r="J934" i="8" s="1"/>
  <c r="I917" i="8"/>
  <c r="J917" i="8" s="1"/>
  <c r="I913" i="8"/>
  <c r="J913" i="8" s="1"/>
  <c r="I911" i="8"/>
  <c r="J911" i="8" s="1"/>
  <c r="I912" i="8"/>
  <c r="J912" i="8" s="1"/>
  <c r="I901" i="8"/>
  <c r="J901" i="8" s="1"/>
  <c r="I898" i="8"/>
  <c r="J898" i="8" s="1"/>
  <c r="L976" i="8" l="1"/>
  <c r="N976" i="8" s="1"/>
  <c r="L980" i="8"/>
  <c r="N980" i="8" s="1"/>
  <c r="L972" i="8"/>
  <c r="N972" i="8" s="1"/>
  <c r="L990" i="8"/>
  <c r="N990" i="8" s="1"/>
  <c r="L998" i="8"/>
  <c r="N998" i="8" s="1"/>
  <c r="L950" i="8"/>
  <c r="N950" i="8" s="1"/>
  <c r="L946" i="8"/>
  <c r="N946" i="8" s="1"/>
  <c r="L962" i="8"/>
  <c r="N962" i="8" s="1"/>
  <c r="L974" i="8"/>
  <c r="N974" i="8" s="1"/>
  <c r="L895" i="8"/>
  <c r="N895" i="8" s="1"/>
  <c r="L958" i="8"/>
  <c r="N958" i="8" s="1"/>
  <c r="L920" i="8"/>
  <c r="N920" i="8" s="1"/>
  <c r="L924" i="8"/>
  <c r="N924" i="8" s="1"/>
  <c r="L932" i="8"/>
  <c r="N932" i="8" s="1"/>
  <c r="L984" i="8"/>
  <c r="N984" i="8" s="1"/>
  <c r="L934" i="8"/>
  <c r="N934" i="8" s="1"/>
  <c r="L900" i="8"/>
  <c r="N900" i="8" s="1"/>
  <c r="L940" i="8"/>
  <c r="N940" i="8" s="1"/>
  <c r="L898" i="8"/>
  <c r="N898" i="8" s="1"/>
  <c r="L909" i="8"/>
  <c r="N909" i="8" s="1"/>
  <c r="L948" i="8"/>
  <c r="N948" i="8" s="1"/>
  <c r="L912" i="8"/>
  <c r="N912" i="8" s="1"/>
  <c r="L942" i="8"/>
  <c r="N942" i="8" s="1"/>
  <c r="L988" i="8"/>
  <c r="N988" i="8" s="1"/>
  <c r="L973" i="8"/>
  <c r="N973" i="8" s="1"/>
  <c r="L1000" i="8"/>
  <c r="N1000" i="8" s="1"/>
  <c r="L937" i="8"/>
  <c r="N937" i="8" s="1"/>
  <c r="L892" i="8"/>
  <c r="N892" i="8" s="1"/>
  <c r="L919" i="8"/>
  <c r="N919" i="8" s="1"/>
  <c r="L936" i="8"/>
  <c r="N936" i="8" s="1"/>
  <c r="L970" i="8"/>
  <c r="N970" i="8" s="1"/>
  <c r="L978" i="8"/>
  <c r="N978" i="8" s="1"/>
  <c r="L941" i="8"/>
  <c r="N941" i="8" s="1"/>
  <c r="L893" i="8"/>
  <c r="N893" i="8" s="1"/>
  <c r="L897" i="8"/>
  <c r="N897" i="8" s="1"/>
  <c r="L906" i="8"/>
  <c r="N906" i="8" s="1"/>
  <c r="L971" i="8"/>
  <c r="N971" i="8" s="1"/>
  <c r="L894" i="8"/>
  <c r="N894" i="8" s="1"/>
  <c r="L903" i="8"/>
  <c r="N903" i="8" s="1"/>
  <c r="L925" i="8"/>
  <c r="N925" i="8" s="1"/>
  <c r="L933" i="8"/>
  <c r="N933" i="8" s="1"/>
  <c r="L960" i="8"/>
  <c r="N960" i="8" s="1"/>
  <c r="L964" i="8"/>
  <c r="N964" i="8" s="1"/>
  <c r="L968" i="8"/>
  <c r="N968" i="8" s="1"/>
  <c r="L918" i="8"/>
  <c r="N918" i="8" s="1"/>
  <c r="L926" i="8"/>
  <c r="N926" i="8" s="1"/>
  <c r="L930" i="8"/>
  <c r="N930" i="8" s="1"/>
  <c r="L910" i="8"/>
  <c r="N910" i="8" s="1"/>
  <c r="L993" i="8"/>
  <c r="N993" i="8" s="1"/>
  <c r="L997" i="8"/>
  <c r="N997" i="8" s="1"/>
  <c r="L911" i="8"/>
  <c r="N911" i="8" s="1"/>
  <c r="L952" i="8"/>
  <c r="N952" i="8" s="1"/>
  <c r="L896" i="8"/>
  <c r="N896" i="8" s="1"/>
  <c r="L904" i="8"/>
  <c r="N904" i="8" s="1"/>
  <c r="L929" i="8"/>
  <c r="N929" i="8" s="1"/>
  <c r="L944" i="8"/>
  <c r="N944" i="8" s="1"/>
  <c r="L954" i="8"/>
  <c r="N954" i="8" s="1"/>
  <c r="L961" i="8"/>
  <c r="N961" i="8" s="1"/>
  <c r="L965" i="8"/>
  <c r="N965" i="8" s="1"/>
  <c r="L977" i="8"/>
  <c r="N977" i="8" s="1"/>
  <c r="L981" i="8"/>
  <c r="N981" i="8" s="1"/>
  <c r="L928" i="8"/>
  <c r="N928" i="8" s="1"/>
  <c r="L957" i="8"/>
  <c r="N957" i="8" s="1"/>
  <c r="L916" i="8"/>
  <c r="N916" i="8" s="1"/>
  <c r="L908" i="8"/>
  <c r="N908" i="8" s="1"/>
  <c r="L966" i="8"/>
  <c r="N966" i="8" s="1"/>
  <c r="L982" i="8"/>
  <c r="N982" i="8" s="1"/>
  <c r="L994" i="8"/>
  <c r="N994" i="8" s="1"/>
  <c r="L899" i="8"/>
  <c r="N899" i="8" s="1"/>
  <c r="L915" i="8"/>
  <c r="N915" i="8" s="1"/>
  <c r="L939" i="8"/>
  <c r="N939" i="8" s="1"/>
  <c r="L902" i="8"/>
  <c r="N902" i="8" s="1"/>
  <c r="L905" i="8"/>
  <c r="N905" i="8" s="1"/>
  <c r="L914" i="8"/>
  <c r="N914" i="8" s="1"/>
  <c r="L922" i="8"/>
  <c r="N922" i="8" s="1"/>
  <c r="L938" i="8"/>
  <c r="N938" i="8" s="1"/>
  <c r="L945" i="8"/>
  <c r="N945" i="8" s="1"/>
  <c r="L955" i="8"/>
  <c r="N955" i="8" s="1"/>
  <c r="L986" i="8"/>
  <c r="N986" i="8" s="1"/>
  <c r="L927" i="8"/>
  <c r="N927" i="8" s="1"/>
  <c r="L935" i="8"/>
  <c r="N935" i="8" s="1"/>
  <c r="L956" i="8"/>
  <c r="N956" i="8" s="1"/>
  <c r="L992" i="8"/>
  <c r="N992" i="8" s="1"/>
  <c r="L996" i="8"/>
  <c r="N996" i="8" s="1"/>
  <c r="L901" i="8"/>
  <c r="N901" i="8" s="1"/>
  <c r="L913" i="8"/>
  <c r="N913" i="8" s="1"/>
  <c r="L943" i="8"/>
  <c r="N943" i="8" s="1"/>
  <c r="L959" i="8"/>
  <c r="N959" i="8" s="1"/>
  <c r="L975" i="8"/>
  <c r="N975" i="8" s="1"/>
  <c r="L991" i="8"/>
  <c r="N991" i="8" s="1"/>
  <c r="L953" i="8"/>
  <c r="N953" i="8" s="1"/>
  <c r="L969" i="8"/>
  <c r="N969" i="8" s="1"/>
  <c r="L985" i="8"/>
  <c r="N985" i="8" s="1"/>
  <c r="L1001" i="8"/>
  <c r="N1001" i="8" s="1"/>
  <c r="L917" i="8"/>
  <c r="N917" i="8" s="1"/>
  <c r="L923" i="8"/>
  <c r="N923" i="8" s="1"/>
  <c r="L947" i="8"/>
  <c r="N947" i="8" s="1"/>
  <c r="L963" i="8"/>
  <c r="N963" i="8" s="1"/>
  <c r="L979" i="8"/>
  <c r="N979" i="8" s="1"/>
  <c r="L995" i="8"/>
  <c r="N995" i="8" s="1"/>
  <c r="L951" i="8"/>
  <c r="N951" i="8" s="1"/>
  <c r="L967" i="8"/>
  <c r="N967" i="8" s="1"/>
  <c r="L983" i="8"/>
  <c r="N983" i="8" s="1"/>
  <c r="L999" i="8"/>
  <c r="N999" i="8" s="1"/>
  <c r="L949" i="8"/>
  <c r="N949" i="8" s="1"/>
  <c r="L907" i="8"/>
  <c r="N907" i="8" s="1"/>
  <c r="L989" i="8"/>
  <c r="N989" i="8" s="1"/>
  <c r="L891" i="8"/>
  <c r="N891" i="8" s="1"/>
  <c r="L921" i="8"/>
  <c r="N921" i="8" s="1"/>
  <c r="L931" i="8"/>
  <c r="N931" i="8" s="1"/>
  <c r="L987" i="8"/>
  <c r="N987" i="8" s="1"/>
  <c r="P801" i="8" l="1"/>
  <c r="P800" i="8"/>
  <c r="P799" i="8"/>
  <c r="P798" i="8"/>
  <c r="P797" i="8"/>
  <c r="P822" i="8"/>
  <c r="P823" i="8"/>
  <c r="P861" i="8"/>
  <c r="P860" i="8"/>
  <c r="P859" i="8"/>
  <c r="P858" i="8"/>
  <c r="P857" i="8"/>
  <c r="P856" i="8"/>
  <c r="P855" i="8"/>
  <c r="P854" i="8"/>
  <c r="P853" i="8"/>
  <c r="P852" i="8"/>
  <c r="P851" i="8"/>
  <c r="P850" i="8"/>
  <c r="P867" i="8"/>
  <c r="P866" i="8"/>
  <c r="P865" i="8"/>
  <c r="P864" i="8"/>
  <c r="P863" i="8"/>
  <c r="P862" i="8"/>
  <c r="P826" i="8"/>
  <c r="P825" i="8"/>
  <c r="P824" i="8"/>
  <c r="S672" i="8"/>
  <c r="P672" i="8"/>
  <c r="P671" i="8"/>
  <c r="P886" i="8"/>
  <c r="P885" i="8"/>
  <c r="P884" i="8"/>
  <c r="P883" i="8"/>
  <c r="P882" i="8"/>
  <c r="P881" i="8"/>
  <c r="P880" i="8"/>
  <c r="P879" i="8"/>
  <c r="P878" i="8"/>
  <c r="P877" i="8"/>
  <c r="P876" i="8"/>
  <c r="P875" i="8"/>
  <c r="P874" i="8"/>
  <c r="P873" i="8"/>
  <c r="P872" i="8"/>
  <c r="P871" i="8"/>
  <c r="P870" i="8"/>
  <c r="P869" i="8"/>
  <c r="P868" i="8"/>
  <c r="P887" i="8"/>
  <c r="P889" i="8"/>
  <c r="P888" i="8"/>
  <c r="P890" i="8"/>
  <c r="P818" i="8"/>
  <c r="P749" i="8"/>
  <c r="P821" i="8"/>
  <c r="P820" i="8"/>
  <c r="P841" i="8"/>
  <c r="P839" i="8"/>
  <c r="P838" i="8"/>
  <c r="P837" i="8"/>
  <c r="P835" i="8"/>
  <c r="P834" i="8"/>
  <c r="P833" i="8"/>
  <c r="P832" i="8"/>
  <c r="P831" i="8"/>
  <c r="P828" i="8"/>
  <c r="P827" i="8"/>
  <c r="P843" i="8"/>
  <c r="P840" i="8"/>
  <c r="P836" i="8"/>
  <c r="P829" i="8"/>
  <c r="P842" i="8"/>
  <c r="P830" i="8"/>
  <c r="P227" i="2"/>
  <c r="P226" i="2"/>
  <c r="P225" i="2"/>
  <c r="P224" i="2"/>
  <c r="P209" i="2"/>
  <c r="P208" i="2"/>
  <c r="P218" i="2"/>
  <c r="S228" i="2"/>
  <c r="R213" i="2" l="1"/>
  <c r="S213" i="2" s="1"/>
  <c r="P210" i="2"/>
  <c r="P211" i="2"/>
  <c r="P214" i="2"/>
  <c r="P215" i="2"/>
  <c r="P212" i="2"/>
  <c r="S223" i="2"/>
  <c r="S232" i="2"/>
  <c r="S231" i="2"/>
  <c r="S230" i="2"/>
  <c r="S227" i="2"/>
  <c r="S226" i="2"/>
  <c r="S225" i="2"/>
  <c r="S224" i="2"/>
  <c r="S217" i="2"/>
  <c r="S216" i="2"/>
  <c r="S215" i="2"/>
  <c r="S214" i="2"/>
  <c r="S212" i="2"/>
  <c r="S211" i="2"/>
  <c r="S210" i="2"/>
  <c r="S209" i="2"/>
  <c r="S208" i="2"/>
  <c r="S890" i="8" l="1"/>
  <c r="S889" i="8"/>
  <c r="S888" i="8"/>
  <c r="S887" i="8"/>
  <c r="S886" i="8"/>
  <c r="S885" i="8"/>
  <c r="S884" i="8"/>
  <c r="S883" i="8"/>
  <c r="S882" i="8"/>
  <c r="S881" i="8"/>
  <c r="S880" i="8"/>
  <c r="S879" i="8"/>
  <c r="S878" i="8"/>
  <c r="S877" i="8"/>
  <c r="S876" i="8"/>
  <c r="S875" i="8"/>
  <c r="S874" i="8"/>
  <c r="S873" i="8"/>
  <c r="S872" i="8"/>
  <c r="S871" i="8"/>
  <c r="S870" i="8"/>
  <c r="S869" i="8"/>
  <c r="S868" i="8"/>
  <c r="S867" i="8"/>
  <c r="S866" i="8"/>
  <c r="S865" i="8"/>
  <c r="S864" i="8"/>
  <c r="S863" i="8"/>
  <c r="S862" i="8"/>
  <c r="S861" i="8"/>
  <c r="S860" i="8"/>
  <c r="S859" i="8"/>
  <c r="S858" i="8"/>
  <c r="S857" i="8"/>
  <c r="S856" i="8"/>
  <c r="S855" i="8"/>
  <c r="S854" i="8"/>
  <c r="S853" i="8"/>
  <c r="S852" i="8"/>
  <c r="S851" i="8"/>
  <c r="S850" i="8"/>
  <c r="S849" i="8"/>
  <c r="S848" i="8"/>
  <c r="S847" i="8"/>
  <c r="S846" i="8"/>
  <c r="S845" i="8"/>
  <c r="S844" i="8"/>
  <c r="S843" i="8"/>
  <c r="S842" i="8"/>
  <c r="S841" i="8"/>
  <c r="S840" i="8"/>
  <c r="S839" i="8"/>
  <c r="S838" i="8"/>
  <c r="S837" i="8"/>
  <c r="S836" i="8"/>
  <c r="S835" i="8"/>
  <c r="S834" i="8"/>
  <c r="S833" i="8"/>
  <c r="S832" i="8"/>
  <c r="S831" i="8"/>
  <c r="S830" i="8"/>
  <c r="S829" i="8"/>
  <c r="S828" i="8"/>
  <c r="S827" i="8"/>
  <c r="S826" i="8"/>
  <c r="S825" i="8"/>
  <c r="S824" i="8"/>
  <c r="S823" i="8"/>
  <c r="S822" i="8"/>
  <c r="S821" i="8"/>
  <c r="S820" i="8"/>
  <c r="S819" i="8"/>
  <c r="S818" i="8"/>
  <c r="I848" i="8" l="1"/>
  <c r="J848" i="8" s="1"/>
  <c r="I844" i="8"/>
  <c r="J844" i="8" s="1"/>
  <c r="I843" i="8"/>
  <c r="J843" i="8" s="1"/>
  <c r="I842" i="8"/>
  <c r="J842" i="8" s="1"/>
  <c r="I841" i="8"/>
  <c r="J841" i="8" s="1"/>
  <c r="I840" i="8"/>
  <c r="J840" i="8" s="1"/>
  <c r="I839" i="8"/>
  <c r="J839" i="8" s="1"/>
  <c r="I837" i="8"/>
  <c r="J837" i="8" s="1"/>
  <c r="I834" i="8"/>
  <c r="J834" i="8" s="1"/>
  <c r="I833" i="8"/>
  <c r="J833" i="8" s="1"/>
  <c r="I829" i="8"/>
  <c r="J829" i="8" s="1"/>
  <c r="I827" i="8"/>
  <c r="J827" i="8" s="1"/>
  <c r="I825" i="8"/>
  <c r="J825" i="8" s="1"/>
  <c r="I881" i="8"/>
  <c r="J881" i="8" s="1"/>
  <c r="I879" i="8"/>
  <c r="J879" i="8" s="1"/>
  <c r="I878" i="8"/>
  <c r="J878" i="8" s="1"/>
  <c r="I873" i="8"/>
  <c r="J873" i="8" s="1"/>
  <c r="I872" i="8"/>
  <c r="J872" i="8" s="1"/>
  <c r="I871" i="8"/>
  <c r="J871" i="8" s="1"/>
  <c r="I870" i="8"/>
  <c r="J870" i="8" s="1"/>
  <c r="I869" i="8"/>
  <c r="J869" i="8" s="1"/>
  <c r="I866" i="8"/>
  <c r="J866" i="8" s="1"/>
  <c r="I826" i="8"/>
  <c r="J826" i="8" s="1"/>
  <c r="I824" i="8"/>
  <c r="J824" i="8" s="1"/>
  <c r="K890" i="8"/>
  <c r="J890" i="8"/>
  <c r="K889" i="8"/>
  <c r="J889" i="8"/>
  <c r="K888" i="8"/>
  <c r="J888" i="8"/>
  <c r="K887" i="8"/>
  <c r="J887" i="8"/>
  <c r="K886" i="8"/>
  <c r="J886" i="8"/>
  <c r="K885" i="8"/>
  <c r="J885" i="8"/>
  <c r="K884" i="8"/>
  <c r="J884" i="8"/>
  <c r="K883" i="8"/>
  <c r="J883" i="8"/>
  <c r="K882" i="8"/>
  <c r="J882" i="8"/>
  <c r="K881" i="8"/>
  <c r="K880" i="8"/>
  <c r="J880" i="8"/>
  <c r="K879" i="8"/>
  <c r="K878" i="8"/>
  <c r="K877" i="8"/>
  <c r="J877" i="8"/>
  <c r="K876" i="8"/>
  <c r="J876" i="8"/>
  <c r="K875" i="8"/>
  <c r="J875" i="8"/>
  <c r="K874" i="8"/>
  <c r="J874" i="8"/>
  <c r="K873" i="8"/>
  <c r="K872" i="8"/>
  <c r="K871" i="8"/>
  <c r="K870" i="8"/>
  <c r="K869" i="8"/>
  <c r="K868" i="8"/>
  <c r="J868" i="8"/>
  <c r="K867" i="8"/>
  <c r="J867" i="8"/>
  <c r="K866" i="8"/>
  <c r="K865" i="8"/>
  <c r="J865" i="8"/>
  <c r="K864" i="8"/>
  <c r="J864" i="8"/>
  <c r="K863" i="8"/>
  <c r="J863" i="8"/>
  <c r="K862" i="8"/>
  <c r="J862" i="8"/>
  <c r="K861" i="8"/>
  <c r="J861" i="8"/>
  <c r="K860" i="8"/>
  <c r="J860" i="8"/>
  <c r="K859" i="8"/>
  <c r="J859" i="8"/>
  <c r="K858" i="8"/>
  <c r="J858" i="8"/>
  <c r="K857" i="8"/>
  <c r="J857" i="8"/>
  <c r="K856" i="8"/>
  <c r="J856" i="8"/>
  <c r="K855" i="8"/>
  <c r="J855" i="8"/>
  <c r="K854" i="8"/>
  <c r="J854" i="8"/>
  <c r="K853" i="8"/>
  <c r="J853" i="8"/>
  <c r="K852" i="8"/>
  <c r="J852" i="8"/>
  <c r="K851" i="8"/>
  <c r="J851" i="8"/>
  <c r="K850" i="8"/>
  <c r="J850" i="8"/>
  <c r="K849" i="8"/>
  <c r="J849" i="8"/>
  <c r="K848" i="8"/>
  <c r="K847" i="8"/>
  <c r="J847" i="8"/>
  <c r="K846" i="8"/>
  <c r="J846" i="8"/>
  <c r="K845" i="8"/>
  <c r="J845" i="8"/>
  <c r="K844" i="8"/>
  <c r="K843" i="8"/>
  <c r="K842" i="8"/>
  <c r="K841" i="8"/>
  <c r="K840" i="8"/>
  <c r="K839" i="8"/>
  <c r="K838" i="8"/>
  <c r="J838" i="8"/>
  <c r="K837" i="8"/>
  <c r="K836" i="8"/>
  <c r="J836" i="8"/>
  <c r="K835" i="8"/>
  <c r="J835" i="8"/>
  <c r="K834" i="8"/>
  <c r="K833" i="8"/>
  <c r="K832" i="8"/>
  <c r="J832" i="8"/>
  <c r="K831" i="8"/>
  <c r="J831" i="8"/>
  <c r="K830" i="8"/>
  <c r="J830" i="8"/>
  <c r="K829" i="8"/>
  <c r="K828" i="8"/>
  <c r="J828" i="8"/>
  <c r="K827" i="8"/>
  <c r="K826" i="8"/>
  <c r="K825" i="8"/>
  <c r="K824" i="8"/>
  <c r="K823" i="8"/>
  <c r="J823" i="8"/>
  <c r="K822" i="8"/>
  <c r="J822" i="8"/>
  <c r="K821" i="8"/>
  <c r="J821" i="8"/>
  <c r="K820" i="8"/>
  <c r="J820" i="8"/>
  <c r="K819" i="8"/>
  <c r="J819" i="8"/>
  <c r="K818" i="8"/>
  <c r="J818" i="8"/>
  <c r="A819" i="8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L867" i="8" l="1"/>
  <c r="N867" i="8" s="1"/>
  <c r="L884" i="8"/>
  <c r="N884" i="8" s="1"/>
  <c r="L888" i="8"/>
  <c r="N888" i="8" s="1"/>
  <c r="L837" i="8"/>
  <c r="N837" i="8" s="1"/>
  <c r="L845" i="8"/>
  <c r="N845" i="8" s="1"/>
  <c r="L829" i="8"/>
  <c r="N829" i="8" s="1"/>
  <c r="L872" i="8"/>
  <c r="N872" i="8" s="1"/>
  <c r="L819" i="8"/>
  <c r="N819" i="8" s="1"/>
  <c r="L823" i="8"/>
  <c r="N823" i="8" s="1"/>
  <c r="L844" i="8"/>
  <c r="N844" i="8" s="1"/>
  <c r="L833" i="8"/>
  <c r="N833" i="8" s="1"/>
  <c r="L824" i="8"/>
  <c r="N824" i="8" s="1"/>
  <c r="L840" i="8"/>
  <c r="N840" i="8" s="1"/>
  <c r="L849" i="8"/>
  <c r="N849" i="8" s="1"/>
  <c r="L853" i="8"/>
  <c r="N853" i="8" s="1"/>
  <c r="L857" i="8"/>
  <c r="N857" i="8" s="1"/>
  <c r="L861" i="8"/>
  <c r="N861" i="8" s="1"/>
  <c r="L865" i="8"/>
  <c r="N865" i="8" s="1"/>
  <c r="L875" i="8"/>
  <c r="N875" i="8" s="1"/>
  <c r="L880" i="8"/>
  <c r="N880" i="8" s="1"/>
  <c r="L828" i="8"/>
  <c r="N828" i="8" s="1"/>
  <c r="L832" i="8"/>
  <c r="N832" i="8" s="1"/>
  <c r="L852" i="8"/>
  <c r="N852" i="8" s="1"/>
  <c r="L856" i="8"/>
  <c r="N856" i="8" s="1"/>
  <c r="L860" i="8"/>
  <c r="N860" i="8" s="1"/>
  <c r="L864" i="8"/>
  <c r="N864" i="8" s="1"/>
  <c r="L879" i="8"/>
  <c r="N879" i="8" s="1"/>
  <c r="L841" i="8"/>
  <c r="N841" i="8" s="1"/>
  <c r="L820" i="8"/>
  <c r="N820" i="8" s="1"/>
  <c r="L871" i="8"/>
  <c r="N871" i="8" s="1"/>
  <c r="L876" i="8"/>
  <c r="N876" i="8" s="1"/>
  <c r="L821" i="8"/>
  <c r="N821" i="8" s="1"/>
  <c r="L836" i="8"/>
  <c r="N836" i="8" s="1"/>
  <c r="L848" i="8"/>
  <c r="N848" i="8" s="1"/>
  <c r="L881" i="8"/>
  <c r="N881" i="8" s="1"/>
  <c r="L869" i="8"/>
  <c r="N869" i="8" s="1"/>
  <c r="L825" i="8"/>
  <c r="N825" i="8" s="1"/>
  <c r="L885" i="8"/>
  <c r="N885" i="8" s="1"/>
  <c r="L889" i="8"/>
  <c r="N889" i="8" s="1"/>
  <c r="L827" i="8"/>
  <c r="N827" i="8" s="1"/>
  <c r="L831" i="8"/>
  <c r="N831" i="8" s="1"/>
  <c r="L835" i="8"/>
  <c r="N835" i="8" s="1"/>
  <c r="L839" i="8"/>
  <c r="N839" i="8" s="1"/>
  <c r="L843" i="8"/>
  <c r="N843" i="8" s="1"/>
  <c r="L847" i="8"/>
  <c r="N847" i="8" s="1"/>
  <c r="L851" i="8"/>
  <c r="N851" i="8" s="1"/>
  <c r="L855" i="8"/>
  <c r="N855" i="8" s="1"/>
  <c r="L859" i="8"/>
  <c r="N859" i="8" s="1"/>
  <c r="L863" i="8"/>
  <c r="N863" i="8" s="1"/>
  <c r="L877" i="8"/>
  <c r="N877" i="8" s="1"/>
  <c r="L873" i="8"/>
  <c r="N873" i="8" s="1"/>
  <c r="L868" i="8"/>
  <c r="N868" i="8" s="1"/>
  <c r="L883" i="8"/>
  <c r="N883" i="8" s="1"/>
  <c r="L887" i="8"/>
  <c r="N887" i="8" s="1"/>
  <c r="L818" i="8"/>
  <c r="N818" i="8" s="1"/>
  <c r="L822" i="8"/>
  <c r="N822" i="8" s="1"/>
  <c r="L826" i="8"/>
  <c r="N826" i="8" s="1"/>
  <c r="L830" i="8"/>
  <c r="N830" i="8" s="1"/>
  <c r="L834" i="8"/>
  <c r="N834" i="8" s="1"/>
  <c r="L838" i="8"/>
  <c r="N838" i="8" s="1"/>
  <c r="L842" i="8"/>
  <c r="N842" i="8" s="1"/>
  <c r="L846" i="8"/>
  <c r="N846" i="8" s="1"/>
  <c r="L850" i="8"/>
  <c r="N850" i="8" s="1"/>
  <c r="L854" i="8"/>
  <c r="N854" i="8" s="1"/>
  <c r="L858" i="8"/>
  <c r="N858" i="8" s="1"/>
  <c r="L862" i="8"/>
  <c r="N862" i="8" s="1"/>
  <c r="L866" i="8"/>
  <c r="N866" i="8" s="1"/>
  <c r="L870" i="8"/>
  <c r="N870" i="8" s="1"/>
  <c r="L874" i="8"/>
  <c r="N874" i="8" s="1"/>
  <c r="L878" i="8"/>
  <c r="N878" i="8" s="1"/>
  <c r="L882" i="8"/>
  <c r="N882" i="8" s="1"/>
  <c r="L886" i="8"/>
  <c r="N886" i="8" s="1"/>
  <c r="L890" i="8"/>
  <c r="N890" i="8" s="1"/>
  <c r="I232" i="2" l="1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18" i="2"/>
  <c r="J218" i="2" s="1"/>
  <c r="I217" i="2"/>
  <c r="J217" i="2" s="1"/>
  <c r="I216" i="2"/>
  <c r="J216" i="2" s="1"/>
  <c r="I209" i="2"/>
  <c r="J209" i="2" s="1"/>
  <c r="K232" i="2"/>
  <c r="K231" i="2"/>
  <c r="K230" i="2"/>
  <c r="K229" i="2"/>
  <c r="K228" i="2"/>
  <c r="K227" i="2"/>
  <c r="K226" i="2"/>
  <c r="K225" i="2"/>
  <c r="K224" i="2"/>
  <c r="K223" i="2"/>
  <c r="J223" i="2"/>
  <c r="K222" i="2"/>
  <c r="J222" i="2"/>
  <c r="K221" i="2"/>
  <c r="J221" i="2"/>
  <c r="K220" i="2"/>
  <c r="J220" i="2"/>
  <c r="K219" i="2"/>
  <c r="J219" i="2"/>
  <c r="K218" i="2"/>
  <c r="K217" i="2"/>
  <c r="K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K208" i="2"/>
  <c r="J208" i="2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L225" i="2" l="1"/>
  <c r="N225" i="2" s="1"/>
  <c r="L213" i="2"/>
  <c r="N213" i="2" s="1"/>
  <c r="L211" i="2"/>
  <c r="N211" i="2" s="1"/>
  <c r="L215" i="2"/>
  <c r="N215" i="2" s="1"/>
  <c r="L221" i="2"/>
  <c r="N221" i="2" s="1"/>
  <c r="L209" i="2"/>
  <c r="N209" i="2" s="1"/>
  <c r="L222" i="2"/>
  <c r="N222" i="2" s="1"/>
  <c r="L227" i="2"/>
  <c r="N227" i="2" s="1"/>
  <c r="L218" i="2"/>
  <c r="N218" i="2" s="1"/>
  <c r="L220" i="2"/>
  <c r="N220" i="2" s="1"/>
  <c r="L230" i="2"/>
  <c r="N230" i="2" s="1"/>
  <c r="L232" i="2"/>
  <c r="N232" i="2" s="1"/>
  <c r="L228" i="2"/>
  <c r="N228" i="2" s="1"/>
  <c r="L208" i="2"/>
  <c r="N208" i="2" s="1"/>
  <c r="L231" i="2"/>
  <c r="N231" i="2" s="1"/>
  <c r="L212" i="2"/>
  <c r="N212" i="2" s="1"/>
  <c r="L226" i="2"/>
  <c r="N226" i="2" s="1"/>
  <c r="L224" i="2"/>
  <c r="N224" i="2" s="1"/>
  <c r="L223" i="2"/>
  <c r="N223" i="2" s="1"/>
  <c r="L216" i="2"/>
  <c r="N216" i="2" s="1"/>
  <c r="L210" i="2"/>
  <c r="N210" i="2" s="1"/>
  <c r="L214" i="2"/>
  <c r="N214" i="2" s="1"/>
  <c r="L229" i="2"/>
  <c r="N229" i="2" s="1"/>
  <c r="L217" i="2"/>
  <c r="N217" i="2" s="1"/>
  <c r="L219" i="2"/>
  <c r="N219" i="2" s="1"/>
  <c r="S717" i="8" l="1"/>
  <c r="S694" i="8"/>
  <c r="S688" i="8"/>
  <c r="S687" i="8"/>
  <c r="S686" i="8"/>
  <c r="S685" i="8"/>
  <c r="S684" i="8"/>
  <c r="S682" i="8"/>
  <c r="S716" i="8" l="1"/>
  <c r="S715" i="8"/>
  <c r="S714" i="8"/>
  <c r="S713" i="8"/>
  <c r="S712" i="8"/>
  <c r="S711" i="8"/>
  <c r="S710" i="8"/>
  <c r="S709" i="8"/>
  <c r="S708" i="8"/>
  <c r="S707" i="8"/>
  <c r="S706" i="8"/>
  <c r="S705" i="8"/>
  <c r="S704" i="8"/>
  <c r="S703" i="8"/>
  <c r="S702" i="8"/>
  <c r="S701" i="8"/>
  <c r="S700" i="8"/>
  <c r="S699" i="8"/>
  <c r="S698" i="8"/>
  <c r="S693" i="8"/>
  <c r="S692" i="8"/>
  <c r="S691" i="8"/>
  <c r="S690" i="8"/>
  <c r="S689" i="8"/>
  <c r="S683" i="8"/>
  <c r="S681" i="8"/>
  <c r="S680" i="8"/>
  <c r="S679" i="8"/>
  <c r="S697" i="8"/>
  <c r="S696" i="8"/>
  <c r="S695" i="8"/>
  <c r="S678" i="8"/>
  <c r="S677" i="8"/>
  <c r="S676" i="8"/>
  <c r="S675" i="8"/>
  <c r="S673" i="8" l="1"/>
  <c r="S68" i="2"/>
  <c r="S65" i="2"/>
  <c r="S3" i="12" l="1"/>
  <c r="S4" i="12"/>
  <c r="P4" i="12"/>
  <c r="P3" i="12"/>
  <c r="K4" i="12"/>
  <c r="K3" i="12"/>
  <c r="I4" i="12"/>
  <c r="J4" i="12" s="1"/>
  <c r="L4" i="12" s="1"/>
  <c r="N4" i="12" s="1"/>
  <c r="I3" i="12"/>
  <c r="J3" i="12" s="1"/>
  <c r="L3" i="12" s="1"/>
  <c r="N3" i="12" s="1"/>
  <c r="R191" i="2" l="1"/>
  <c r="P207" i="2"/>
  <c r="P206" i="2"/>
  <c r="P205" i="2"/>
  <c r="P204" i="2"/>
  <c r="S817" i="8" l="1"/>
  <c r="S816" i="8"/>
  <c r="S815" i="8"/>
  <c r="S814" i="8"/>
  <c r="S813" i="8"/>
  <c r="S812" i="8"/>
  <c r="S811" i="8"/>
  <c r="S810" i="8"/>
  <c r="S809" i="8"/>
  <c r="S808" i="8"/>
  <c r="S807" i="8"/>
  <c r="S806" i="8"/>
  <c r="S805" i="8"/>
  <c r="S804" i="8"/>
  <c r="S803" i="8"/>
  <c r="S802" i="8"/>
  <c r="S801" i="8"/>
  <c r="S800" i="8"/>
  <c r="S799" i="8"/>
  <c r="S798" i="8"/>
  <c r="S797" i="8"/>
  <c r="S796" i="8"/>
  <c r="S795" i="8"/>
  <c r="S794" i="8"/>
  <c r="S793" i="8"/>
  <c r="S792" i="8"/>
  <c r="S791" i="8"/>
  <c r="S790" i="8"/>
  <c r="S789" i="8"/>
  <c r="S788" i="8"/>
  <c r="S787" i="8"/>
  <c r="S786" i="8"/>
  <c r="S785" i="8"/>
  <c r="S784" i="8"/>
  <c r="S783" i="8"/>
  <c r="S782" i="8"/>
  <c r="S781" i="8"/>
  <c r="S780" i="8"/>
  <c r="S779" i="8"/>
  <c r="S778" i="8"/>
  <c r="S777" i="8"/>
  <c r="S776" i="8"/>
  <c r="S775" i="8"/>
  <c r="S774" i="8"/>
  <c r="S773" i="8"/>
  <c r="S772" i="8"/>
  <c r="S771" i="8"/>
  <c r="S770" i="8"/>
  <c r="S769" i="8"/>
  <c r="S768" i="8"/>
  <c r="S767" i="8"/>
  <c r="S766" i="8"/>
  <c r="S765" i="8"/>
  <c r="S764" i="8"/>
  <c r="S763" i="8"/>
  <c r="S762" i="8"/>
  <c r="S761" i="8"/>
  <c r="S760" i="8"/>
  <c r="S759" i="8"/>
  <c r="S758" i="8"/>
  <c r="S757" i="8"/>
  <c r="S756" i="8"/>
  <c r="S755" i="8"/>
  <c r="S754" i="8"/>
  <c r="S753" i="8"/>
  <c r="S752" i="8"/>
  <c r="S751" i="8"/>
  <c r="S750" i="8"/>
  <c r="S749" i="8"/>
  <c r="P817" i="8"/>
  <c r="P816" i="8"/>
  <c r="P815" i="8"/>
  <c r="P814" i="8"/>
  <c r="P813" i="8"/>
  <c r="P812" i="8"/>
  <c r="P811" i="8"/>
  <c r="P810" i="8"/>
  <c r="P809" i="8"/>
  <c r="P808" i="8"/>
  <c r="P807" i="8"/>
  <c r="P806" i="8"/>
  <c r="P805" i="8"/>
  <c r="P804" i="8"/>
  <c r="P803" i="8"/>
  <c r="P802" i="8"/>
  <c r="P796" i="8"/>
  <c r="P795" i="8"/>
  <c r="P794" i="8"/>
  <c r="P793" i="8"/>
  <c r="P792" i="8"/>
  <c r="P791" i="8"/>
  <c r="P790" i="8"/>
  <c r="P789" i="8"/>
  <c r="P788" i="8"/>
  <c r="P787" i="8"/>
  <c r="P786" i="8"/>
  <c r="P785" i="8"/>
  <c r="P784" i="8"/>
  <c r="P783" i="8"/>
  <c r="P782" i="8"/>
  <c r="P781" i="8"/>
  <c r="P780" i="8"/>
  <c r="P779" i="8"/>
  <c r="P778" i="8"/>
  <c r="P777" i="8"/>
  <c r="P776" i="8"/>
  <c r="P775" i="8"/>
  <c r="P774" i="8"/>
  <c r="P773" i="8"/>
  <c r="P772" i="8"/>
  <c r="P771" i="8"/>
  <c r="P770" i="8"/>
  <c r="P769" i="8"/>
  <c r="P768" i="8"/>
  <c r="P767" i="8"/>
  <c r="P766" i="8"/>
  <c r="P765" i="8"/>
  <c r="P764" i="8"/>
  <c r="P763" i="8"/>
  <c r="P762" i="8"/>
  <c r="P761" i="8"/>
  <c r="P760" i="8"/>
  <c r="P759" i="8"/>
  <c r="P758" i="8"/>
  <c r="P757" i="8"/>
  <c r="P756" i="8"/>
  <c r="P755" i="8"/>
  <c r="P754" i="8"/>
  <c r="P753" i="8"/>
  <c r="P752" i="8"/>
  <c r="P751" i="8"/>
  <c r="P750" i="8"/>
  <c r="K817" i="8"/>
  <c r="J817" i="8"/>
  <c r="K816" i="8"/>
  <c r="J816" i="8"/>
  <c r="K815" i="8"/>
  <c r="J815" i="8"/>
  <c r="K814" i="8"/>
  <c r="J814" i="8"/>
  <c r="K813" i="8"/>
  <c r="J813" i="8"/>
  <c r="K812" i="8"/>
  <c r="J812" i="8"/>
  <c r="K811" i="8"/>
  <c r="J811" i="8"/>
  <c r="K810" i="8"/>
  <c r="J810" i="8"/>
  <c r="K809" i="8"/>
  <c r="J809" i="8"/>
  <c r="K808" i="8"/>
  <c r="J808" i="8"/>
  <c r="K807" i="8"/>
  <c r="J807" i="8"/>
  <c r="K806" i="8"/>
  <c r="J806" i="8"/>
  <c r="K805" i="8"/>
  <c r="J805" i="8"/>
  <c r="K804" i="8"/>
  <c r="J804" i="8"/>
  <c r="K803" i="8"/>
  <c r="J803" i="8"/>
  <c r="K802" i="8"/>
  <c r="J802" i="8"/>
  <c r="K801" i="8"/>
  <c r="J801" i="8"/>
  <c r="K800" i="8"/>
  <c r="J800" i="8"/>
  <c r="K799" i="8"/>
  <c r="J799" i="8"/>
  <c r="K798" i="8"/>
  <c r="J798" i="8"/>
  <c r="K797" i="8"/>
  <c r="J797" i="8"/>
  <c r="K796" i="8"/>
  <c r="J796" i="8"/>
  <c r="K795" i="8"/>
  <c r="J795" i="8"/>
  <c r="K794" i="8"/>
  <c r="J794" i="8"/>
  <c r="K793" i="8"/>
  <c r="J793" i="8"/>
  <c r="K792" i="8"/>
  <c r="J792" i="8"/>
  <c r="K791" i="8"/>
  <c r="J791" i="8"/>
  <c r="K790" i="8"/>
  <c r="J790" i="8"/>
  <c r="K789" i="8"/>
  <c r="J789" i="8"/>
  <c r="K788" i="8"/>
  <c r="J788" i="8"/>
  <c r="K787" i="8"/>
  <c r="J787" i="8"/>
  <c r="K786" i="8"/>
  <c r="J786" i="8"/>
  <c r="K785" i="8"/>
  <c r="J785" i="8"/>
  <c r="K784" i="8"/>
  <c r="J784" i="8"/>
  <c r="K783" i="8"/>
  <c r="J783" i="8"/>
  <c r="K782" i="8"/>
  <c r="J782" i="8"/>
  <c r="K781" i="8"/>
  <c r="J781" i="8"/>
  <c r="K780" i="8"/>
  <c r="J780" i="8"/>
  <c r="K779" i="8"/>
  <c r="J779" i="8"/>
  <c r="K778" i="8"/>
  <c r="J778" i="8"/>
  <c r="K777" i="8"/>
  <c r="J777" i="8"/>
  <c r="K776" i="8"/>
  <c r="J776" i="8"/>
  <c r="K775" i="8"/>
  <c r="J775" i="8"/>
  <c r="K774" i="8"/>
  <c r="J774" i="8"/>
  <c r="K773" i="8"/>
  <c r="J773" i="8"/>
  <c r="K772" i="8"/>
  <c r="J772" i="8"/>
  <c r="K771" i="8"/>
  <c r="J771" i="8"/>
  <c r="K770" i="8"/>
  <c r="J770" i="8"/>
  <c r="K769" i="8"/>
  <c r="J769" i="8"/>
  <c r="K768" i="8"/>
  <c r="J768" i="8"/>
  <c r="K767" i="8"/>
  <c r="J767" i="8"/>
  <c r="K766" i="8"/>
  <c r="J766" i="8"/>
  <c r="K765" i="8"/>
  <c r="J765" i="8"/>
  <c r="K764" i="8"/>
  <c r="J764" i="8"/>
  <c r="K763" i="8"/>
  <c r="J763" i="8"/>
  <c r="K762" i="8"/>
  <c r="J762" i="8"/>
  <c r="K761" i="8"/>
  <c r="J761" i="8"/>
  <c r="K760" i="8"/>
  <c r="J760" i="8"/>
  <c r="K759" i="8"/>
  <c r="J759" i="8"/>
  <c r="K758" i="8"/>
  <c r="J758" i="8"/>
  <c r="K757" i="8"/>
  <c r="J757" i="8"/>
  <c r="K756" i="8"/>
  <c r="J756" i="8"/>
  <c r="K755" i="8"/>
  <c r="J755" i="8"/>
  <c r="K754" i="8"/>
  <c r="J754" i="8"/>
  <c r="K753" i="8"/>
  <c r="J753" i="8"/>
  <c r="K752" i="8"/>
  <c r="J752" i="8"/>
  <c r="K751" i="8"/>
  <c r="J751" i="8"/>
  <c r="K750" i="8"/>
  <c r="L750" i="8" s="1"/>
  <c r="N750" i="8" s="1"/>
  <c r="K749" i="8"/>
  <c r="J749" i="8"/>
  <c r="A751" i="8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A189" i="2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K207" i="2"/>
  <c r="K206" i="2"/>
  <c r="K205" i="2"/>
  <c r="K204" i="2"/>
  <c r="I207" i="2"/>
  <c r="J207" i="2" s="1"/>
  <c r="I206" i="2"/>
  <c r="J206" i="2" s="1"/>
  <c r="I205" i="2"/>
  <c r="J205" i="2" s="1"/>
  <c r="I204" i="2"/>
  <c r="J204" i="2" s="1"/>
  <c r="K203" i="2"/>
  <c r="K202" i="2"/>
  <c r="K201" i="2"/>
  <c r="K200" i="2"/>
  <c r="K199" i="2"/>
  <c r="J199" i="2"/>
  <c r="K198" i="2"/>
  <c r="J198" i="2"/>
  <c r="K197" i="2"/>
  <c r="J197" i="2"/>
  <c r="K196" i="2"/>
  <c r="J196" i="2"/>
  <c r="K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I203" i="2"/>
  <c r="J203" i="2" s="1"/>
  <c r="I202" i="2"/>
  <c r="J202" i="2" s="1"/>
  <c r="I201" i="2"/>
  <c r="J201" i="2" s="1"/>
  <c r="I200" i="2"/>
  <c r="J200" i="2" s="1"/>
  <c r="I195" i="2"/>
  <c r="J195" i="2" s="1"/>
  <c r="L783" i="8" l="1"/>
  <c r="L787" i="8"/>
  <c r="L791" i="8"/>
  <c r="L795" i="8"/>
  <c r="L807" i="8"/>
  <c r="L811" i="8"/>
  <c r="L815" i="8"/>
  <c r="L780" i="8"/>
  <c r="L749" i="8"/>
  <c r="N749" i="8" s="1"/>
  <c r="L781" i="8"/>
  <c r="L785" i="8"/>
  <c r="L789" i="8"/>
  <c r="L793" i="8"/>
  <c r="L805" i="8"/>
  <c r="L809" i="8"/>
  <c r="L790" i="8"/>
  <c r="L794" i="8"/>
  <c r="L798" i="8"/>
  <c r="N798" i="8" s="1"/>
  <c r="L802" i="8"/>
  <c r="L806" i="8"/>
  <c r="L810" i="8"/>
  <c r="L760" i="8"/>
  <c r="N760" i="8" s="1"/>
  <c r="L764" i="8"/>
  <c r="N764" i="8" s="1"/>
  <c r="L768" i="8"/>
  <c r="N768" i="8" s="1"/>
  <c r="L772" i="8"/>
  <c r="N772" i="8" s="1"/>
  <c r="L776" i="8"/>
  <c r="L753" i="8"/>
  <c r="N753" i="8" s="1"/>
  <c r="L757" i="8"/>
  <c r="L761" i="8"/>
  <c r="N761" i="8" s="1"/>
  <c r="L773" i="8"/>
  <c r="N773" i="8" s="1"/>
  <c r="L777" i="8"/>
  <c r="L788" i="8"/>
  <c r="L812" i="8"/>
  <c r="L756" i="8"/>
  <c r="L792" i="8"/>
  <c r="L796" i="8"/>
  <c r="L800" i="8"/>
  <c r="N800" i="8" s="1"/>
  <c r="L804" i="8"/>
  <c r="L808" i="8"/>
  <c r="L816" i="8"/>
  <c r="L758" i="8"/>
  <c r="N758" i="8" s="1"/>
  <c r="L762" i="8"/>
  <c r="N762" i="8" s="1"/>
  <c r="L766" i="8"/>
  <c r="N766" i="8" s="1"/>
  <c r="L770" i="8"/>
  <c r="N770" i="8" s="1"/>
  <c r="L774" i="8"/>
  <c r="N774" i="8" s="1"/>
  <c r="L778" i="8"/>
  <c r="L813" i="8"/>
  <c r="L751" i="8"/>
  <c r="N751" i="8" s="1"/>
  <c r="L755" i="8"/>
  <c r="L759" i="8"/>
  <c r="N759" i="8" s="1"/>
  <c r="L763" i="8"/>
  <c r="N763" i="8" s="1"/>
  <c r="L775" i="8"/>
  <c r="N775" i="8" s="1"/>
  <c r="L779" i="8"/>
  <c r="L202" i="2"/>
  <c r="N202" i="2" s="1"/>
  <c r="L195" i="2"/>
  <c r="N195" i="2" s="1"/>
  <c r="L201" i="2"/>
  <c r="N201" i="2" s="1"/>
  <c r="L197" i="2"/>
  <c r="N197" i="2" s="1"/>
  <c r="L200" i="2"/>
  <c r="N200" i="2" s="1"/>
  <c r="L206" i="2"/>
  <c r="N206" i="2" s="1"/>
  <c r="L204" i="2"/>
  <c r="N204" i="2" s="1"/>
  <c r="L203" i="2"/>
  <c r="N203" i="2" s="1"/>
  <c r="L196" i="2"/>
  <c r="N196" i="2" s="1"/>
  <c r="L188" i="2"/>
  <c r="N188" i="2" s="1"/>
  <c r="L192" i="2"/>
  <c r="N192" i="2" s="1"/>
  <c r="L207" i="2"/>
  <c r="N207" i="2" s="1"/>
  <c r="L189" i="2"/>
  <c r="N189" i="2" s="1"/>
  <c r="L193" i="2"/>
  <c r="N193" i="2" s="1"/>
  <c r="L205" i="2"/>
  <c r="N205" i="2" s="1"/>
  <c r="L752" i="8"/>
  <c r="N752" i="8" s="1"/>
  <c r="L767" i="8"/>
  <c r="N767" i="8" s="1"/>
  <c r="L771" i="8"/>
  <c r="N771" i="8" s="1"/>
  <c r="L782" i="8"/>
  <c r="L786" i="8"/>
  <c r="L797" i="8"/>
  <c r="N797" i="8" s="1"/>
  <c r="L801" i="8"/>
  <c r="N801" i="8" s="1"/>
  <c r="L754" i="8"/>
  <c r="N754" i="8" s="1"/>
  <c r="L765" i="8"/>
  <c r="N765" i="8" s="1"/>
  <c r="L769" i="8"/>
  <c r="N769" i="8" s="1"/>
  <c r="L784" i="8"/>
  <c r="L799" i="8"/>
  <c r="N799" i="8" s="1"/>
  <c r="L803" i="8"/>
  <c r="L814" i="8"/>
  <c r="L817" i="8"/>
  <c r="L190" i="2"/>
  <c r="N190" i="2" s="1"/>
  <c r="L194" i="2"/>
  <c r="N194" i="2" s="1"/>
  <c r="L198" i="2"/>
  <c r="N198" i="2" s="1"/>
  <c r="L191" i="2"/>
  <c r="N191" i="2" s="1"/>
  <c r="L199" i="2"/>
  <c r="N199" i="2" s="1"/>
  <c r="M793" i="8" l="1"/>
  <c r="N793" i="8" s="1"/>
  <c r="M780" i="8"/>
  <c r="N780" i="8" s="1"/>
  <c r="M796" i="8"/>
  <c r="N796" i="8" s="1"/>
  <c r="M789" i="8"/>
  <c r="N789" i="8" s="1"/>
  <c r="M778" i="8"/>
  <c r="N778" i="8" s="1"/>
  <c r="M792" i="8"/>
  <c r="N792" i="8" s="1"/>
  <c r="M785" i="8"/>
  <c r="N785" i="8" s="1"/>
  <c r="M779" i="8"/>
  <c r="N779" i="8" s="1"/>
  <c r="M776" i="8"/>
  <c r="N776" i="8" s="1"/>
  <c r="M781" i="8"/>
  <c r="N781" i="8" s="1"/>
  <c r="M795" i="8"/>
  <c r="N795" i="8" s="1"/>
  <c r="M791" i="8"/>
  <c r="N791" i="8" s="1"/>
  <c r="M786" i="8"/>
  <c r="N786" i="8" s="1"/>
  <c r="M794" i="8"/>
  <c r="N794" i="8" s="1"/>
  <c r="M782" i="8"/>
  <c r="N782" i="8" s="1"/>
  <c r="M788" i="8"/>
  <c r="N788" i="8" s="1"/>
  <c r="M790" i="8"/>
  <c r="N790" i="8" s="1"/>
  <c r="M787" i="8"/>
  <c r="N787" i="8" s="1"/>
  <c r="M784" i="8"/>
  <c r="N784" i="8" s="1"/>
  <c r="M777" i="8"/>
  <c r="N777" i="8" s="1"/>
  <c r="M783" i="8"/>
  <c r="N783" i="8" s="1"/>
  <c r="M757" i="8"/>
  <c r="N757" i="8" s="1"/>
  <c r="M756" i="8"/>
  <c r="N756" i="8" s="1"/>
  <c r="M755" i="8"/>
  <c r="N755" i="8" s="1"/>
  <c r="M816" i="8"/>
  <c r="N816" i="8" s="1"/>
  <c r="M813" i="8"/>
  <c r="N813" i="8" s="1"/>
  <c r="M808" i="8"/>
  <c r="N808" i="8" s="1"/>
  <c r="M809" i="8"/>
  <c r="N809" i="8" s="1"/>
  <c r="M804" i="8"/>
  <c r="N804" i="8" s="1"/>
  <c r="M805" i="8"/>
  <c r="N805" i="8" s="1"/>
  <c r="M810" i="8"/>
  <c r="N810" i="8" s="1"/>
  <c r="M815" i="8"/>
  <c r="N815" i="8" s="1"/>
  <c r="M817" i="8"/>
  <c r="N817" i="8" s="1"/>
  <c r="M806" i="8"/>
  <c r="N806" i="8" s="1"/>
  <c r="M811" i="8"/>
  <c r="N811" i="8" s="1"/>
  <c r="M807" i="8"/>
  <c r="N807" i="8" s="1"/>
  <c r="M814" i="8"/>
  <c r="N814" i="8" s="1"/>
  <c r="M803" i="8"/>
  <c r="N803" i="8" s="1"/>
  <c r="M812" i="8"/>
  <c r="N812" i="8" s="1"/>
  <c r="T15" i="11" l="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3" i="11"/>
  <c r="L15" i="11"/>
  <c r="K15" i="11"/>
  <c r="M15" i="11" s="1"/>
  <c r="O15" i="11" s="1"/>
  <c r="L14" i="11"/>
  <c r="K14" i="11"/>
  <c r="M14" i="11" s="1"/>
  <c r="O14" i="11" s="1"/>
  <c r="L13" i="11"/>
  <c r="K13" i="11"/>
  <c r="M13" i="11" s="1"/>
  <c r="O13" i="11" s="1"/>
  <c r="L12" i="11"/>
  <c r="K12" i="11"/>
  <c r="M12" i="11" s="1"/>
  <c r="O12" i="11" s="1"/>
  <c r="L11" i="11"/>
  <c r="K11" i="11"/>
  <c r="M11" i="11" s="1"/>
  <c r="O11" i="11" s="1"/>
  <c r="L10" i="11"/>
  <c r="K10" i="11"/>
  <c r="M10" i="11" s="1"/>
  <c r="O10" i="11" s="1"/>
  <c r="M9" i="11"/>
  <c r="O9" i="11" s="1"/>
  <c r="L9" i="11"/>
  <c r="K9" i="11"/>
  <c r="L8" i="11"/>
  <c r="K8" i="11"/>
  <c r="M8" i="11" s="1"/>
  <c r="O8" i="11" s="1"/>
  <c r="M7" i="11"/>
  <c r="O7" i="11" s="1"/>
  <c r="L7" i="11"/>
  <c r="K7" i="11"/>
  <c r="L6" i="11"/>
  <c r="K6" i="11"/>
  <c r="M6" i="11" s="1"/>
  <c r="O6" i="11" s="1"/>
  <c r="L5" i="11"/>
  <c r="K5" i="11"/>
  <c r="M5" i="11" s="1"/>
  <c r="O5" i="11" s="1"/>
  <c r="L4" i="11"/>
  <c r="K4" i="11"/>
  <c r="M4" i="11" s="1"/>
  <c r="O4" i="11" s="1"/>
  <c r="M3" i="11"/>
  <c r="O3" i="11" s="1"/>
  <c r="L3" i="11"/>
  <c r="K3" i="11"/>
  <c r="O2" i="11"/>
  <c r="M2" i="11"/>
  <c r="L2" i="11"/>
  <c r="K2" i="11"/>
  <c r="P748" i="8" l="1"/>
  <c r="P747" i="8"/>
  <c r="S748" i="8"/>
  <c r="S747" i="8"/>
  <c r="K748" i="8"/>
  <c r="J748" i="8"/>
  <c r="K747" i="8"/>
  <c r="J747" i="8"/>
  <c r="A747" i="8"/>
  <c r="A748" i="8" s="1"/>
  <c r="L747" i="8" l="1"/>
  <c r="L748" i="8"/>
  <c r="S187" i="2"/>
  <c r="S186" i="2"/>
  <c r="S185" i="2"/>
  <c r="S184" i="2"/>
  <c r="K187" i="2"/>
  <c r="K186" i="2"/>
  <c r="K185" i="2"/>
  <c r="K184" i="2"/>
  <c r="I187" i="2"/>
  <c r="J187" i="2" s="1"/>
  <c r="I186" i="2"/>
  <c r="J186" i="2" s="1"/>
  <c r="I185" i="2"/>
  <c r="J185" i="2" s="1"/>
  <c r="I184" i="2"/>
  <c r="J184" i="2" s="1"/>
  <c r="M747" i="8" l="1"/>
  <c r="N747" i="8" s="1"/>
  <c r="M748" i="8"/>
  <c r="N748" i="8" s="1"/>
  <c r="L187" i="2"/>
  <c r="N187" i="2" s="1"/>
  <c r="L184" i="2"/>
  <c r="N184" i="2" s="1"/>
  <c r="L185" i="2"/>
  <c r="N185" i="2" s="1"/>
  <c r="L186" i="2"/>
  <c r="N186" i="2" s="1"/>
  <c r="R246" i="8"/>
  <c r="R453" i="8"/>
  <c r="R361" i="8"/>
  <c r="S745" i="8"/>
  <c r="S744" i="8"/>
  <c r="S743" i="8"/>
  <c r="S742" i="8"/>
  <c r="S741" i="8"/>
  <c r="S740" i="8"/>
  <c r="S739" i="8"/>
  <c r="S738" i="8"/>
  <c r="S737" i="8"/>
  <c r="S736" i="8"/>
  <c r="S735" i="8"/>
  <c r="S734" i="8"/>
  <c r="S733" i="8"/>
  <c r="S732" i="8"/>
  <c r="S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I746" i="8" l="1"/>
  <c r="J746" i="8" s="1"/>
  <c r="K746" i="8"/>
  <c r="S746" i="8"/>
  <c r="L746" i="8" l="1"/>
  <c r="P9" i="2"/>
  <c r="P8" i="2"/>
  <c r="P7" i="2"/>
  <c r="P6" i="2"/>
  <c r="S9" i="2"/>
  <c r="S8" i="2"/>
  <c r="S7" i="2"/>
  <c r="S6" i="2"/>
  <c r="K9" i="2"/>
  <c r="K8" i="2"/>
  <c r="K7" i="2"/>
  <c r="K6" i="2"/>
  <c r="J9" i="2"/>
  <c r="J8" i="2"/>
  <c r="J7" i="2"/>
  <c r="J6" i="2"/>
  <c r="M746" i="8" l="1"/>
  <c r="N746" i="8" s="1"/>
  <c r="L6" i="2"/>
  <c r="N6" i="2" s="1"/>
  <c r="L7" i="2"/>
  <c r="N7" i="2" s="1"/>
  <c r="L8" i="2"/>
  <c r="N8" i="2" s="1"/>
  <c r="L9" i="2"/>
  <c r="N9" i="2" s="1"/>
  <c r="A672" i="8" l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K745" i="8"/>
  <c r="J745" i="8"/>
  <c r="K744" i="8"/>
  <c r="J744" i="8"/>
  <c r="K743" i="8"/>
  <c r="J743" i="8"/>
  <c r="K742" i="8"/>
  <c r="J742" i="8"/>
  <c r="K741" i="8"/>
  <c r="J741" i="8"/>
  <c r="K740" i="8"/>
  <c r="J740" i="8"/>
  <c r="K739" i="8"/>
  <c r="J739" i="8"/>
  <c r="K738" i="8"/>
  <c r="J738" i="8"/>
  <c r="K737" i="8"/>
  <c r="J737" i="8"/>
  <c r="K736" i="8"/>
  <c r="J736" i="8"/>
  <c r="K735" i="8"/>
  <c r="J735" i="8"/>
  <c r="K734" i="8"/>
  <c r="J734" i="8"/>
  <c r="K733" i="8"/>
  <c r="J733" i="8"/>
  <c r="K732" i="8"/>
  <c r="J732" i="8"/>
  <c r="K731" i="8"/>
  <c r="J731" i="8"/>
  <c r="K730" i="8"/>
  <c r="J730" i="8"/>
  <c r="K729" i="8"/>
  <c r="J729" i="8"/>
  <c r="K728" i="8"/>
  <c r="J728" i="8"/>
  <c r="K727" i="8"/>
  <c r="J727" i="8"/>
  <c r="K726" i="8"/>
  <c r="J726" i="8"/>
  <c r="K725" i="8"/>
  <c r="J725" i="8"/>
  <c r="K724" i="8"/>
  <c r="J724" i="8"/>
  <c r="K723" i="8"/>
  <c r="J723" i="8"/>
  <c r="K722" i="8"/>
  <c r="J722" i="8"/>
  <c r="K721" i="8"/>
  <c r="J721" i="8"/>
  <c r="K720" i="8"/>
  <c r="J720" i="8"/>
  <c r="K719" i="8"/>
  <c r="J719" i="8"/>
  <c r="K718" i="8"/>
  <c r="J718" i="8"/>
  <c r="K717" i="8"/>
  <c r="J717" i="8"/>
  <c r="K716" i="8"/>
  <c r="J716" i="8"/>
  <c r="K715" i="8"/>
  <c r="J715" i="8"/>
  <c r="K714" i="8"/>
  <c r="J714" i="8"/>
  <c r="K713" i="8"/>
  <c r="J713" i="8"/>
  <c r="K712" i="8"/>
  <c r="J712" i="8"/>
  <c r="K711" i="8"/>
  <c r="J711" i="8"/>
  <c r="K710" i="8"/>
  <c r="J710" i="8"/>
  <c r="K709" i="8"/>
  <c r="J709" i="8"/>
  <c r="K708" i="8"/>
  <c r="J708" i="8"/>
  <c r="K707" i="8"/>
  <c r="J707" i="8"/>
  <c r="K706" i="8"/>
  <c r="J706" i="8"/>
  <c r="K705" i="8"/>
  <c r="J705" i="8"/>
  <c r="K704" i="8"/>
  <c r="J704" i="8"/>
  <c r="K703" i="8"/>
  <c r="J703" i="8"/>
  <c r="K702" i="8"/>
  <c r="J702" i="8"/>
  <c r="K701" i="8"/>
  <c r="J701" i="8"/>
  <c r="K700" i="8"/>
  <c r="J700" i="8"/>
  <c r="K699" i="8"/>
  <c r="J699" i="8"/>
  <c r="K698" i="8"/>
  <c r="J698" i="8"/>
  <c r="K697" i="8"/>
  <c r="J697" i="8"/>
  <c r="K696" i="8"/>
  <c r="J696" i="8"/>
  <c r="K695" i="8"/>
  <c r="J695" i="8"/>
  <c r="K694" i="8"/>
  <c r="J694" i="8"/>
  <c r="K693" i="8"/>
  <c r="J693" i="8"/>
  <c r="K692" i="8"/>
  <c r="J692" i="8"/>
  <c r="K691" i="8"/>
  <c r="J691" i="8"/>
  <c r="K690" i="8"/>
  <c r="J690" i="8"/>
  <c r="K689" i="8"/>
  <c r="J689" i="8"/>
  <c r="K688" i="8"/>
  <c r="J688" i="8"/>
  <c r="K687" i="8"/>
  <c r="J687" i="8"/>
  <c r="K686" i="8"/>
  <c r="J686" i="8"/>
  <c r="K685" i="8"/>
  <c r="J685" i="8"/>
  <c r="K684" i="8"/>
  <c r="J684" i="8"/>
  <c r="K683" i="8"/>
  <c r="J683" i="8"/>
  <c r="K682" i="8"/>
  <c r="J682" i="8"/>
  <c r="K681" i="8"/>
  <c r="J681" i="8"/>
  <c r="K680" i="8"/>
  <c r="J680" i="8"/>
  <c r="K679" i="8"/>
  <c r="J679" i="8"/>
  <c r="K678" i="8"/>
  <c r="J678" i="8"/>
  <c r="K677" i="8"/>
  <c r="J677" i="8"/>
  <c r="K676" i="8"/>
  <c r="J676" i="8"/>
  <c r="K675" i="8"/>
  <c r="J675" i="8"/>
  <c r="K674" i="8"/>
  <c r="J674" i="8"/>
  <c r="K673" i="8"/>
  <c r="J673" i="8"/>
  <c r="K672" i="8"/>
  <c r="J672" i="8"/>
  <c r="K671" i="8"/>
  <c r="J671" i="8"/>
  <c r="S671" i="8" s="1"/>
  <c r="S669" i="8"/>
  <c r="S668" i="8"/>
  <c r="S667" i="8"/>
  <c r="S666" i="8"/>
  <c r="S665" i="8"/>
  <c r="L672" i="8" l="1"/>
  <c r="N672" i="8" s="1"/>
  <c r="L676" i="8"/>
  <c r="L680" i="8"/>
  <c r="L684" i="8"/>
  <c r="L688" i="8"/>
  <c r="L692" i="8"/>
  <c r="L704" i="8"/>
  <c r="L708" i="8"/>
  <c r="L712" i="8"/>
  <c r="L716" i="8"/>
  <c r="L720" i="8"/>
  <c r="L724" i="8"/>
  <c r="L673" i="8"/>
  <c r="L677" i="8"/>
  <c r="L681" i="8"/>
  <c r="L685" i="8"/>
  <c r="L693" i="8"/>
  <c r="L697" i="8"/>
  <c r="L701" i="8"/>
  <c r="L705" i="8"/>
  <c r="L709" i="8"/>
  <c r="L713" i="8"/>
  <c r="L717" i="8"/>
  <c r="L721" i="8"/>
  <c r="L725" i="8"/>
  <c r="L729" i="8"/>
  <c r="L733" i="8"/>
  <c r="L737" i="8"/>
  <c r="L741" i="8"/>
  <c r="L745" i="8"/>
  <c r="L682" i="8"/>
  <c r="L686" i="8"/>
  <c r="L690" i="8"/>
  <c r="L694" i="8"/>
  <c r="L698" i="8"/>
  <c r="L702" i="8"/>
  <c r="L706" i="8"/>
  <c r="L710" i="8"/>
  <c r="L714" i="8"/>
  <c r="L718" i="8"/>
  <c r="N718" i="8" s="1"/>
  <c r="L722" i="8"/>
  <c r="L726" i="8"/>
  <c r="L671" i="8"/>
  <c r="N671" i="8" s="1"/>
  <c r="L675" i="8"/>
  <c r="L679" i="8"/>
  <c r="L683" i="8"/>
  <c r="L687" i="8"/>
  <c r="L691" i="8"/>
  <c r="L695" i="8"/>
  <c r="L699" i="8"/>
  <c r="L703" i="8"/>
  <c r="L707" i="8"/>
  <c r="L719" i="8"/>
  <c r="N719" i="8" s="1"/>
  <c r="L723" i="8"/>
  <c r="L728" i="8"/>
  <c r="L732" i="8"/>
  <c r="L736" i="8"/>
  <c r="L740" i="8"/>
  <c r="L744" i="8"/>
  <c r="L727" i="8"/>
  <c r="L731" i="8"/>
  <c r="L735" i="8"/>
  <c r="L739" i="8"/>
  <c r="L743" i="8"/>
  <c r="L678" i="8"/>
  <c r="L734" i="8"/>
  <c r="L738" i="8"/>
  <c r="L742" i="8"/>
  <c r="L674" i="8"/>
  <c r="L689" i="8"/>
  <c r="L696" i="8"/>
  <c r="L700" i="8"/>
  <c r="L711" i="8"/>
  <c r="L715" i="8"/>
  <c r="L730" i="8"/>
  <c r="P183" i="2"/>
  <c r="N176" i="2"/>
  <c r="M735" i="8" l="1"/>
  <c r="N735" i="8" s="1"/>
  <c r="M677" i="8"/>
  <c r="N677" i="8" s="1"/>
  <c r="M730" i="8"/>
  <c r="N730" i="8" s="1"/>
  <c r="M706" i="8"/>
  <c r="N706" i="8" s="1"/>
  <c r="M715" i="8"/>
  <c r="N715" i="8" s="1"/>
  <c r="M702" i="8"/>
  <c r="N702" i="8" s="1"/>
  <c r="M733" i="8"/>
  <c r="N733" i="8" s="1"/>
  <c r="M701" i="8"/>
  <c r="N701" i="8" s="1"/>
  <c r="M720" i="8"/>
  <c r="N720" i="8" s="1"/>
  <c r="M680" i="8"/>
  <c r="N680" i="8" s="1"/>
  <c r="M683" i="8"/>
  <c r="N683" i="8" s="1"/>
  <c r="M745" i="8"/>
  <c r="N745" i="8" s="1"/>
  <c r="M738" i="8"/>
  <c r="N738" i="8" s="1"/>
  <c r="M688" i="8"/>
  <c r="N688" i="8" s="1"/>
  <c r="M727" i="8"/>
  <c r="N727" i="8" s="1"/>
  <c r="M684" i="8"/>
  <c r="N684" i="8" s="1"/>
  <c r="M678" i="8"/>
  <c r="N678" i="8" s="1"/>
  <c r="M740" i="8"/>
  <c r="N740" i="8" s="1"/>
  <c r="M694" i="8"/>
  <c r="N694" i="8" s="1"/>
  <c r="M697" i="8"/>
  <c r="N697" i="8" s="1"/>
  <c r="M716" i="8"/>
  <c r="N716" i="8" s="1"/>
  <c r="M676" i="8"/>
  <c r="N676" i="8" s="1"/>
  <c r="M742" i="8"/>
  <c r="N742" i="8" s="1"/>
  <c r="M692" i="8"/>
  <c r="N692" i="8" s="1"/>
  <c r="M679" i="8"/>
  <c r="N679" i="8" s="1"/>
  <c r="M709" i="8"/>
  <c r="N709" i="8" s="1"/>
  <c r="M734" i="8"/>
  <c r="N734" i="8" s="1"/>
  <c r="M705" i="8"/>
  <c r="N705" i="8" s="1"/>
  <c r="M711" i="8"/>
  <c r="N711" i="8" s="1"/>
  <c r="M698" i="8"/>
  <c r="N698" i="8" s="1"/>
  <c r="M726" i="8"/>
  <c r="N726" i="8" s="1"/>
  <c r="M736" i="8"/>
  <c r="N736" i="8" s="1"/>
  <c r="M695" i="8"/>
  <c r="N695" i="8" s="1"/>
  <c r="M722" i="8"/>
  <c r="N722" i="8" s="1"/>
  <c r="M690" i="8"/>
  <c r="N690" i="8" s="1"/>
  <c r="M725" i="8"/>
  <c r="N725" i="8" s="1"/>
  <c r="M693" i="8"/>
  <c r="N693" i="8" s="1"/>
  <c r="M712" i="8"/>
  <c r="N712" i="8" s="1"/>
  <c r="M723" i="8"/>
  <c r="N723" i="8" s="1"/>
  <c r="M713" i="8"/>
  <c r="N713" i="8" s="1"/>
  <c r="M731" i="8"/>
  <c r="N731" i="8" s="1"/>
  <c r="M741" i="8"/>
  <c r="N741" i="8" s="1"/>
  <c r="M707" i="8"/>
  <c r="N707" i="8" s="1"/>
  <c r="M737" i="8"/>
  <c r="N737" i="8" s="1"/>
  <c r="M744" i="8"/>
  <c r="N744" i="8" s="1"/>
  <c r="M729" i="8"/>
  <c r="N729" i="8" s="1"/>
  <c r="M696" i="8"/>
  <c r="N696" i="8" s="1"/>
  <c r="M689" i="8"/>
  <c r="N689" i="8" s="1"/>
  <c r="M743" i="8"/>
  <c r="N743" i="8" s="1"/>
  <c r="M732" i="8"/>
  <c r="N732" i="8" s="1"/>
  <c r="M691" i="8"/>
  <c r="N691" i="8" s="1"/>
  <c r="M686" i="8"/>
  <c r="N686" i="8" s="1"/>
  <c r="M721" i="8"/>
  <c r="N721" i="8" s="1"/>
  <c r="M685" i="8"/>
  <c r="N685" i="8" s="1"/>
  <c r="M708" i="8"/>
  <c r="N708" i="8" s="1"/>
  <c r="M710" i="8"/>
  <c r="N710" i="8" s="1"/>
  <c r="M673" i="8"/>
  <c r="N673" i="8" s="1"/>
  <c r="M675" i="8"/>
  <c r="N675" i="8" s="1"/>
  <c r="M724" i="8"/>
  <c r="N724" i="8" s="1"/>
  <c r="M703" i="8"/>
  <c r="N703" i="8" s="1"/>
  <c r="M700" i="8"/>
  <c r="N700" i="8" s="1"/>
  <c r="M699" i="8"/>
  <c r="N699" i="8" s="1"/>
  <c r="M674" i="8"/>
  <c r="N674" i="8" s="1"/>
  <c r="M739" i="8"/>
  <c r="N739" i="8" s="1"/>
  <c r="M728" i="8"/>
  <c r="N728" i="8" s="1"/>
  <c r="M687" i="8"/>
  <c r="N687" i="8" s="1"/>
  <c r="M714" i="8"/>
  <c r="N714" i="8" s="1"/>
  <c r="M682" i="8"/>
  <c r="N682" i="8" s="1"/>
  <c r="M717" i="8"/>
  <c r="N717" i="8" s="1"/>
  <c r="M681" i="8"/>
  <c r="N681" i="8" s="1"/>
  <c r="M704" i="8"/>
  <c r="N704" i="8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K183" i="2"/>
  <c r="I183" i="2"/>
  <c r="J183" i="2" s="1"/>
  <c r="S182" i="2"/>
  <c r="K182" i="2"/>
  <c r="I182" i="2"/>
  <c r="J182" i="2" s="1"/>
  <c r="S181" i="2"/>
  <c r="K181" i="2"/>
  <c r="I181" i="2"/>
  <c r="J181" i="2" s="1"/>
  <c r="S180" i="2"/>
  <c r="K180" i="2"/>
  <c r="I180" i="2"/>
  <c r="J180" i="2" s="1"/>
  <c r="S175" i="2"/>
  <c r="K177" i="2"/>
  <c r="I177" i="2"/>
  <c r="J177" i="2" s="1"/>
  <c r="K174" i="2"/>
  <c r="J174" i="2"/>
  <c r="S173" i="2"/>
  <c r="K173" i="2"/>
  <c r="J173" i="2"/>
  <c r="R172" i="2"/>
  <c r="S172" i="2" s="1"/>
  <c r="K172" i="2"/>
  <c r="J172" i="2"/>
  <c r="S171" i="2"/>
  <c r="K171" i="2"/>
  <c r="J171" i="2"/>
  <c r="K170" i="2"/>
  <c r="J170" i="2"/>
  <c r="S169" i="2"/>
  <c r="K169" i="2"/>
  <c r="J169" i="2"/>
  <c r="S168" i="2"/>
  <c r="K168" i="2"/>
  <c r="J168" i="2"/>
  <c r="L170" i="2" l="1"/>
  <c r="N170" i="2" s="1"/>
  <c r="L169" i="2"/>
  <c r="N169" i="2" s="1"/>
  <c r="L173" i="2"/>
  <c r="N173" i="2" s="1"/>
  <c r="L180" i="2"/>
  <c r="N180" i="2" s="1"/>
  <c r="L181" i="2"/>
  <c r="N181" i="2" s="1"/>
  <c r="L172" i="2"/>
  <c r="N172" i="2" s="1"/>
  <c r="L174" i="2"/>
  <c r="N174" i="2" s="1"/>
  <c r="L177" i="2"/>
  <c r="L182" i="2"/>
  <c r="N182" i="2" s="1"/>
  <c r="L183" i="2"/>
  <c r="N183" i="2" s="1"/>
  <c r="L168" i="2"/>
  <c r="N168" i="2" s="1"/>
  <c r="L171" i="2"/>
  <c r="N171" i="2" s="1"/>
  <c r="N175" i="2" l="1"/>
  <c r="N177" i="2"/>
  <c r="S167" i="2" l="1"/>
  <c r="P167" i="2"/>
  <c r="K167" i="2"/>
  <c r="I167" i="2"/>
  <c r="J167" i="2" s="1"/>
  <c r="S166" i="2"/>
  <c r="P166" i="2"/>
  <c r="K166" i="2"/>
  <c r="I166" i="2"/>
  <c r="J166" i="2" s="1"/>
  <c r="S165" i="2"/>
  <c r="P165" i="2"/>
  <c r="K165" i="2"/>
  <c r="J165" i="2"/>
  <c r="S164" i="2"/>
  <c r="P164" i="2"/>
  <c r="K164" i="2"/>
  <c r="J164" i="2"/>
  <c r="S163" i="2"/>
  <c r="P163" i="2"/>
  <c r="K163" i="2"/>
  <c r="J163" i="2"/>
  <c r="S162" i="2"/>
  <c r="P162" i="2"/>
  <c r="K162" i="2"/>
  <c r="J162" i="2"/>
  <c r="S161" i="2"/>
  <c r="P161" i="2"/>
  <c r="K161" i="2"/>
  <c r="J161" i="2"/>
  <c r="S160" i="2"/>
  <c r="P160" i="2"/>
  <c r="K160" i="2"/>
  <c r="J160" i="2"/>
  <c r="S159" i="2"/>
  <c r="P159" i="2"/>
  <c r="K159" i="2"/>
  <c r="J159" i="2"/>
  <c r="S158" i="2"/>
  <c r="P158" i="2"/>
  <c r="K158" i="2"/>
  <c r="I158" i="2"/>
  <c r="J158" i="2" s="1"/>
  <c r="P157" i="2"/>
  <c r="K157" i="2"/>
  <c r="J157" i="2"/>
  <c r="S156" i="2"/>
  <c r="P156" i="2"/>
  <c r="K156" i="2"/>
  <c r="I156" i="2"/>
  <c r="J156" i="2" s="1"/>
  <c r="P155" i="2"/>
  <c r="K155" i="2"/>
  <c r="J155" i="2"/>
  <c r="P154" i="2"/>
  <c r="K154" i="2"/>
  <c r="J154" i="2"/>
  <c r="S153" i="2"/>
  <c r="P153" i="2"/>
  <c r="K153" i="2"/>
  <c r="I153" i="2"/>
  <c r="J153" i="2" s="1"/>
  <c r="P152" i="2"/>
  <c r="K152" i="2"/>
  <c r="J152" i="2"/>
  <c r="P151" i="2"/>
  <c r="K151" i="2"/>
  <c r="J151" i="2"/>
  <c r="S150" i="2"/>
  <c r="P150" i="2"/>
  <c r="K150" i="2"/>
  <c r="I150" i="2"/>
  <c r="J150" i="2" s="1"/>
  <c r="S149" i="2"/>
  <c r="P149" i="2"/>
  <c r="K149" i="2"/>
  <c r="I149" i="2"/>
  <c r="J149" i="2" s="1"/>
  <c r="S148" i="2"/>
  <c r="P148" i="2"/>
  <c r="K148" i="2"/>
  <c r="I148" i="2"/>
  <c r="J148" i="2" s="1"/>
  <c r="S147" i="2"/>
  <c r="P147" i="2"/>
  <c r="K147" i="2"/>
  <c r="I147" i="2"/>
  <c r="J147" i="2" s="1"/>
  <c r="S146" i="2"/>
  <c r="O146" i="2"/>
  <c r="P146" i="2" s="1"/>
  <c r="K146" i="2"/>
  <c r="I146" i="2"/>
  <c r="J146" i="2" s="1"/>
  <c r="S145" i="2"/>
  <c r="O145" i="2"/>
  <c r="P145" i="2" s="1"/>
  <c r="K145" i="2"/>
  <c r="I145" i="2"/>
  <c r="J145" i="2" s="1"/>
  <c r="A145" i="2"/>
  <c r="A146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60" i="2" s="1"/>
  <c r="A161" i="2" s="1"/>
  <c r="A162" i="2" s="1"/>
  <c r="A163" i="2" s="1"/>
  <c r="A164" i="2" s="1"/>
  <c r="S144" i="2"/>
  <c r="P144" i="2"/>
  <c r="K144" i="2"/>
  <c r="I144" i="2"/>
  <c r="J144" i="2" s="1"/>
  <c r="S143" i="2"/>
  <c r="P143" i="2"/>
  <c r="K143" i="2"/>
  <c r="L143" i="2" s="1"/>
  <c r="N143" i="2" s="1"/>
  <c r="S142" i="2"/>
  <c r="P142" i="2"/>
  <c r="K142" i="2"/>
  <c r="L142" i="2" s="1"/>
  <c r="N142" i="2" s="1"/>
  <c r="I142" i="2"/>
  <c r="S141" i="2"/>
  <c r="P141" i="2"/>
  <c r="K141" i="2"/>
  <c r="L141" i="2" s="1"/>
  <c r="N141" i="2" s="1"/>
  <c r="I141" i="2"/>
  <c r="S140" i="2"/>
  <c r="P140" i="2"/>
  <c r="K140" i="2"/>
  <c r="L140" i="2" s="1"/>
  <c r="N140" i="2" s="1"/>
  <c r="I140" i="2"/>
  <c r="S139" i="2"/>
  <c r="P139" i="2"/>
  <c r="K139" i="2"/>
  <c r="L139" i="2" s="1"/>
  <c r="N139" i="2" s="1"/>
  <c r="I139" i="2"/>
  <c r="S138" i="2"/>
  <c r="P138" i="2"/>
  <c r="K138" i="2"/>
  <c r="L138" i="2" s="1"/>
  <c r="N138" i="2" s="1"/>
  <c r="S137" i="2"/>
  <c r="P137" i="2"/>
  <c r="K137" i="2"/>
  <c r="L137" i="2" s="1"/>
  <c r="N137" i="2" s="1"/>
  <c r="S136" i="2"/>
  <c r="P136" i="2"/>
  <c r="K136" i="2"/>
  <c r="L136" i="2" s="1"/>
  <c r="N136" i="2" s="1"/>
  <c r="S135" i="2"/>
  <c r="P135" i="2"/>
  <c r="K135" i="2"/>
  <c r="L135" i="2" s="1"/>
  <c r="N135" i="2" s="1"/>
  <c r="S134" i="2"/>
  <c r="P134" i="2"/>
  <c r="K134" i="2"/>
  <c r="L134" i="2" s="1"/>
  <c r="N134" i="2" s="1"/>
  <c r="P133" i="2"/>
  <c r="K133" i="2"/>
  <c r="L133" i="2" s="1"/>
  <c r="N133" i="2" s="1"/>
  <c r="S132" i="2"/>
  <c r="P132" i="2"/>
  <c r="K132" i="2"/>
  <c r="L132" i="2" s="1"/>
  <c r="N132" i="2" s="1"/>
  <c r="P131" i="2"/>
  <c r="K131" i="2"/>
  <c r="L131" i="2" s="1"/>
  <c r="N131" i="2" s="1"/>
  <c r="P130" i="2"/>
  <c r="K130" i="2"/>
  <c r="L130" i="2" s="1"/>
  <c r="N130" i="2" s="1"/>
  <c r="S129" i="2"/>
  <c r="P129" i="2"/>
  <c r="K129" i="2"/>
  <c r="L129" i="2" s="1"/>
  <c r="N129" i="2" s="1"/>
  <c r="P128" i="2"/>
  <c r="K128" i="2"/>
  <c r="L128" i="2" s="1"/>
  <c r="N128" i="2" s="1"/>
  <c r="P127" i="2"/>
  <c r="K127" i="2"/>
  <c r="L127" i="2" s="1"/>
  <c r="N127" i="2" s="1"/>
  <c r="S126" i="2"/>
  <c r="P126" i="2"/>
  <c r="K126" i="2"/>
  <c r="L126" i="2" s="1"/>
  <c r="N126" i="2" s="1"/>
  <c r="P125" i="2"/>
  <c r="K125" i="2"/>
  <c r="L125" i="2" s="1"/>
  <c r="N125" i="2" s="1"/>
  <c r="I125" i="2"/>
  <c r="P124" i="2"/>
  <c r="K124" i="2"/>
  <c r="L124" i="2" s="1"/>
  <c r="N124" i="2" s="1"/>
  <c r="S123" i="2"/>
  <c r="P123" i="2"/>
  <c r="K123" i="2"/>
  <c r="L123" i="2" s="1"/>
  <c r="N123" i="2" s="1"/>
  <c r="P122" i="2"/>
  <c r="K122" i="2"/>
  <c r="L122" i="2" s="1"/>
  <c r="N122" i="2" s="1"/>
  <c r="I122" i="2"/>
  <c r="P121" i="2"/>
  <c r="K121" i="2"/>
  <c r="L121" i="2" s="1"/>
  <c r="N121" i="2" s="1"/>
  <c r="S120" i="2"/>
  <c r="P120" i="2"/>
  <c r="K120" i="2"/>
  <c r="L120" i="2" s="1"/>
  <c r="N120" i="2" s="1"/>
  <c r="P119" i="2"/>
  <c r="K119" i="2"/>
  <c r="L119" i="2" s="1"/>
  <c r="N119" i="2" s="1"/>
  <c r="I119" i="2"/>
  <c r="P118" i="2"/>
  <c r="K118" i="2"/>
  <c r="L118" i="2" s="1"/>
  <c r="N118" i="2" s="1"/>
  <c r="S117" i="2"/>
  <c r="P117" i="2"/>
  <c r="K117" i="2"/>
  <c r="L117" i="2" s="1"/>
  <c r="N117" i="2" s="1"/>
  <c r="P116" i="2"/>
  <c r="K116" i="2"/>
  <c r="L116" i="2" s="1"/>
  <c r="N116" i="2" s="1"/>
  <c r="I116" i="2"/>
  <c r="P115" i="2"/>
  <c r="K115" i="2"/>
  <c r="L115" i="2" s="1"/>
  <c r="N115" i="2" s="1"/>
  <c r="S114" i="2"/>
  <c r="P114" i="2"/>
  <c r="K114" i="2"/>
  <c r="L114" i="2" s="1"/>
  <c r="N114" i="2" s="1"/>
  <c r="P113" i="2"/>
  <c r="K113" i="2"/>
  <c r="L113" i="2" s="1"/>
  <c r="N113" i="2" s="1"/>
  <c r="I113" i="2"/>
  <c r="P112" i="2"/>
  <c r="K112" i="2"/>
  <c r="L112" i="2" s="1"/>
  <c r="N112" i="2" s="1"/>
  <c r="S111" i="2"/>
  <c r="P111" i="2"/>
  <c r="K111" i="2"/>
  <c r="L111" i="2" s="1"/>
  <c r="N111" i="2" s="1"/>
  <c r="P110" i="2"/>
  <c r="K110" i="2"/>
  <c r="L110" i="2" s="1"/>
  <c r="N110" i="2" s="1"/>
  <c r="I110" i="2"/>
  <c r="S109" i="2"/>
  <c r="P109" i="2"/>
  <c r="K109" i="2"/>
  <c r="L109" i="2" s="1"/>
  <c r="N109" i="2" s="1"/>
  <c r="I109" i="2"/>
  <c r="S108" i="2"/>
  <c r="P108" i="2"/>
  <c r="K108" i="2"/>
  <c r="L108" i="2" s="1"/>
  <c r="N108" i="2" s="1"/>
  <c r="S107" i="2"/>
  <c r="P107" i="2"/>
  <c r="K107" i="2"/>
  <c r="L107" i="2" s="1"/>
  <c r="N107" i="2" s="1"/>
  <c r="S106" i="2"/>
  <c r="P106" i="2"/>
  <c r="K106" i="2"/>
  <c r="L106" i="2" s="1"/>
  <c r="N106" i="2" s="1"/>
  <c r="S105" i="2"/>
  <c r="P105" i="2"/>
  <c r="K105" i="2"/>
  <c r="L105" i="2" s="1"/>
  <c r="N105" i="2" s="1"/>
  <c r="S104" i="2"/>
  <c r="P104" i="2"/>
  <c r="K104" i="2"/>
  <c r="L104" i="2" s="1"/>
  <c r="N104" i="2" s="1"/>
  <c r="S103" i="2"/>
  <c r="P103" i="2"/>
  <c r="K103" i="2"/>
  <c r="L103" i="2" s="1"/>
  <c r="N103" i="2" s="1"/>
  <c r="I103" i="2"/>
  <c r="S102" i="2"/>
  <c r="P102" i="2"/>
  <c r="K102" i="2"/>
  <c r="L102" i="2" s="1"/>
  <c r="N102" i="2" s="1"/>
  <c r="S101" i="2"/>
  <c r="P101" i="2"/>
  <c r="K101" i="2"/>
  <c r="L101" i="2" s="1"/>
  <c r="N101" i="2" s="1"/>
  <c r="R100" i="2"/>
  <c r="S100" i="2" s="1"/>
  <c r="P100" i="2"/>
  <c r="K100" i="2"/>
  <c r="L100" i="2" s="1"/>
  <c r="N100" i="2" s="1"/>
  <c r="S99" i="2"/>
  <c r="P99" i="2"/>
  <c r="K99" i="2"/>
  <c r="L99" i="2" s="1"/>
  <c r="N99" i="2" s="1"/>
  <c r="S98" i="2"/>
  <c r="P98" i="2"/>
  <c r="K98" i="2"/>
  <c r="L98" i="2" s="1"/>
  <c r="S97" i="2"/>
  <c r="P97" i="2"/>
  <c r="K97" i="2"/>
  <c r="L97" i="2" s="1"/>
  <c r="A97" i="2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3" i="2" s="1"/>
  <c r="S96" i="2"/>
  <c r="P96" i="2"/>
  <c r="K96" i="2"/>
  <c r="L96" i="2" s="1"/>
  <c r="S95" i="2"/>
  <c r="K95" i="2"/>
  <c r="I95" i="2"/>
  <c r="J95" i="2" s="1"/>
  <c r="S94" i="2"/>
  <c r="K94" i="2"/>
  <c r="I94" i="2"/>
  <c r="J94" i="2" s="1"/>
  <c r="S93" i="2"/>
  <c r="K93" i="2"/>
  <c r="I93" i="2"/>
  <c r="J93" i="2" s="1"/>
  <c r="S92" i="2"/>
  <c r="K92" i="2"/>
  <c r="I92" i="2"/>
  <c r="J92" i="2" s="1"/>
  <c r="S91" i="2"/>
  <c r="K91" i="2"/>
  <c r="I91" i="2"/>
  <c r="J91" i="2" s="1"/>
  <c r="S90" i="2"/>
  <c r="K90" i="2"/>
  <c r="I90" i="2"/>
  <c r="J90" i="2" s="1"/>
  <c r="S89" i="2"/>
  <c r="K89" i="2"/>
  <c r="I89" i="2"/>
  <c r="J89" i="2" s="1"/>
  <c r="S88" i="2"/>
  <c r="K88" i="2"/>
  <c r="I88" i="2"/>
  <c r="J88" i="2" s="1"/>
  <c r="S87" i="2"/>
  <c r="K87" i="2"/>
  <c r="I87" i="2"/>
  <c r="J87" i="2" s="1"/>
  <c r="S86" i="2"/>
  <c r="K86" i="2"/>
  <c r="I86" i="2"/>
  <c r="J86" i="2" s="1"/>
  <c r="S85" i="2"/>
  <c r="P85" i="2"/>
  <c r="K85" i="2"/>
  <c r="I85" i="2"/>
  <c r="J85" i="2" s="1"/>
  <c r="S84" i="2"/>
  <c r="P84" i="2"/>
  <c r="K84" i="2"/>
  <c r="I84" i="2"/>
  <c r="J84" i="2" s="1"/>
  <c r="S83" i="2"/>
  <c r="P83" i="2"/>
  <c r="K83" i="2"/>
  <c r="I83" i="2"/>
  <c r="J83" i="2" s="1"/>
  <c r="S82" i="2"/>
  <c r="P82" i="2"/>
  <c r="K82" i="2"/>
  <c r="I82" i="2"/>
  <c r="J82" i="2" s="1"/>
  <c r="S81" i="2"/>
  <c r="K81" i="2"/>
  <c r="I81" i="2"/>
  <c r="J81" i="2" s="1"/>
  <c r="S80" i="2"/>
  <c r="P80" i="2"/>
  <c r="K80" i="2"/>
  <c r="J80" i="2"/>
  <c r="S79" i="2"/>
  <c r="P79" i="2"/>
  <c r="K79" i="2"/>
  <c r="J79" i="2"/>
  <c r="A79" i="2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S78" i="2"/>
  <c r="P78" i="2"/>
  <c r="K78" i="2"/>
  <c r="J78" i="2"/>
  <c r="P77" i="2"/>
  <c r="K77" i="2"/>
  <c r="J77" i="2"/>
  <c r="P76" i="2"/>
  <c r="K76" i="2"/>
  <c r="J76" i="2"/>
  <c r="P75" i="2"/>
  <c r="K75" i="2"/>
  <c r="J75" i="2"/>
  <c r="S74" i="2"/>
  <c r="P74" i="2"/>
  <c r="K74" i="2"/>
  <c r="J74" i="2"/>
  <c r="P73" i="2"/>
  <c r="K73" i="2"/>
  <c r="J73" i="2"/>
  <c r="P72" i="2"/>
  <c r="K72" i="2"/>
  <c r="I72" i="2"/>
  <c r="J72" i="2" s="1"/>
  <c r="S71" i="2"/>
  <c r="P71" i="2"/>
  <c r="K71" i="2"/>
  <c r="J71" i="2"/>
  <c r="S70" i="2"/>
  <c r="P70" i="2"/>
  <c r="K70" i="2"/>
  <c r="J70" i="2"/>
  <c r="S69" i="2"/>
  <c r="P69" i="2"/>
  <c r="K69" i="2"/>
  <c r="J69" i="2"/>
  <c r="P68" i="2"/>
  <c r="K68" i="2"/>
  <c r="J68" i="2"/>
  <c r="R67" i="2"/>
  <c r="S67" i="2" s="1"/>
  <c r="P67" i="2"/>
  <c r="K67" i="2"/>
  <c r="J67" i="2"/>
  <c r="S66" i="2"/>
  <c r="P66" i="2"/>
  <c r="K66" i="2"/>
  <c r="J66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K65" i="2"/>
  <c r="J65" i="2"/>
  <c r="S64" i="2"/>
  <c r="P64" i="2"/>
  <c r="K64" i="2"/>
  <c r="J64" i="2"/>
  <c r="S63" i="2"/>
  <c r="K63" i="2"/>
  <c r="J63" i="2"/>
  <c r="K62" i="2"/>
  <c r="J62" i="2"/>
  <c r="K61" i="2"/>
  <c r="J61" i="2"/>
  <c r="K60" i="2"/>
  <c r="J60" i="2"/>
  <c r="K59" i="2"/>
  <c r="J59" i="2"/>
  <c r="K58" i="2"/>
  <c r="J58" i="2"/>
  <c r="S57" i="2"/>
  <c r="P57" i="2"/>
  <c r="K57" i="2"/>
  <c r="I57" i="2"/>
  <c r="J57" i="2" s="1"/>
  <c r="S56" i="2"/>
  <c r="P56" i="2"/>
  <c r="K56" i="2"/>
  <c r="J56" i="2"/>
  <c r="S55" i="2"/>
  <c r="P55" i="2"/>
  <c r="K55" i="2"/>
  <c r="J55" i="2"/>
  <c r="S54" i="2"/>
  <c r="P54" i="2"/>
  <c r="K54" i="2"/>
  <c r="J54" i="2"/>
  <c r="S53" i="2"/>
  <c r="P53" i="2"/>
  <c r="K53" i="2"/>
  <c r="J53" i="2"/>
  <c r="R52" i="2"/>
  <c r="S52" i="2" s="1"/>
  <c r="P52" i="2"/>
  <c r="K52" i="2"/>
  <c r="J52" i="2"/>
  <c r="S51" i="2"/>
  <c r="P51" i="2"/>
  <c r="K51" i="2"/>
  <c r="J51" i="2"/>
  <c r="S50" i="2"/>
  <c r="P50" i="2"/>
  <c r="K50" i="2"/>
  <c r="J50" i="2"/>
  <c r="S49" i="2"/>
  <c r="P49" i="2"/>
  <c r="K49" i="2"/>
  <c r="J49" i="2"/>
  <c r="A49" i="2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S48" i="2"/>
  <c r="P48" i="2"/>
  <c r="K48" i="2"/>
  <c r="J48" i="2"/>
  <c r="S47" i="2"/>
  <c r="K47" i="2"/>
  <c r="I47" i="2"/>
  <c r="J47" i="2" s="1"/>
  <c r="S46" i="2"/>
  <c r="P46" i="2"/>
  <c r="K46" i="2"/>
  <c r="I46" i="2"/>
  <c r="J46" i="2" s="1"/>
  <c r="S45" i="2"/>
  <c r="P45" i="2"/>
  <c r="K45" i="2"/>
  <c r="I45" i="2"/>
  <c r="J45" i="2" s="1"/>
  <c r="S44" i="2"/>
  <c r="P44" i="2"/>
  <c r="K44" i="2"/>
  <c r="I44" i="2"/>
  <c r="J44" i="2" s="1"/>
  <c r="S43" i="2"/>
  <c r="P43" i="2"/>
  <c r="K43" i="2"/>
  <c r="I43" i="2"/>
  <c r="J43" i="2" s="1"/>
  <c r="S42" i="2"/>
  <c r="P42" i="2"/>
  <c r="K42" i="2"/>
  <c r="I42" i="2"/>
  <c r="J42" i="2" s="1"/>
  <c r="S41" i="2"/>
  <c r="P41" i="2"/>
  <c r="K41" i="2"/>
  <c r="I41" i="2"/>
  <c r="J41" i="2" s="1"/>
  <c r="S40" i="2"/>
  <c r="P40" i="2"/>
  <c r="K40" i="2"/>
  <c r="I40" i="2"/>
  <c r="J40" i="2" s="1"/>
  <c r="S39" i="2"/>
  <c r="P39" i="2"/>
  <c r="K39" i="2"/>
  <c r="J39" i="2"/>
  <c r="S38" i="2"/>
  <c r="P38" i="2"/>
  <c r="K38" i="2"/>
  <c r="J38" i="2"/>
  <c r="S37" i="2"/>
  <c r="P37" i="2"/>
  <c r="K37" i="2"/>
  <c r="J37" i="2"/>
  <c r="S36" i="2"/>
  <c r="P36" i="2"/>
  <c r="K36" i="2"/>
  <c r="J36" i="2"/>
  <c r="S35" i="2"/>
  <c r="P35" i="2"/>
  <c r="K35" i="2"/>
  <c r="J35" i="2"/>
  <c r="S34" i="2"/>
  <c r="P34" i="2"/>
  <c r="K34" i="2"/>
  <c r="J34" i="2"/>
  <c r="R33" i="2"/>
  <c r="S33" i="2" s="1"/>
  <c r="P33" i="2"/>
  <c r="K33" i="2"/>
  <c r="J33" i="2"/>
  <c r="S32" i="2"/>
  <c r="P32" i="2"/>
  <c r="K32" i="2"/>
  <c r="J32" i="2"/>
  <c r="S31" i="2"/>
  <c r="P31" i="2"/>
  <c r="K31" i="2"/>
  <c r="J31" i="2"/>
  <c r="S30" i="2"/>
  <c r="P30" i="2"/>
  <c r="K30" i="2"/>
  <c r="J30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S29" i="2"/>
  <c r="P29" i="2"/>
  <c r="K29" i="2"/>
  <c r="J29" i="2"/>
  <c r="P28" i="2"/>
  <c r="P27" i="2"/>
  <c r="P26" i="2"/>
  <c r="K26" i="2"/>
  <c r="I26" i="2"/>
  <c r="J26" i="2" s="1"/>
  <c r="A25" i="2"/>
  <c r="A26" i="2" s="1"/>
  <c r="A27" i="2" s="1"/>
  <c r="A28" i="2" s="1"/>
  <c r="S24" i="2"/>
  <c r="K24" i="2"/>
  <c r="I24" i="2"/>
  <c r="J24" i="2" s="1"/>
  <c r="S23" i="2"/>
  <c r="P23" i="2"/>
  <c r="K23" i="2"/>
  <c r="I23" i="2"/>
  <c r="J23" i="2" s="1"/>
  <c r="S22" i="2"/>
  <c r="P22" i="2"/>
  <c r="K22" i="2"/>
  <c r="J22" i="2"/>
  <c r="S21" i="2"/>
  <c r="P21" i="2"/>
  <c r="K21" i="2"/>
  <c r="J21" i="2"/>
  <c r="R20" i="2"/>
  <c r="S20" i="2" s="1"/>
  <c r="P20" i="2"/>
  <c r="K20" i="2"/>
  <c r="J20" i="2"/>
  <c r="S19" i="2"/>
  <c r="P19" i="2"/>
  <c r="K19" i="2"/>
  <c r="J19" i="2"/>
  <c r="S18" i="2"/>
  <c r="P18" i="2"/>
  <c r="K18" i="2"/>
  <c r="J18" i="2"/>
  <c r="S17" i="2"/>
  <c r="P17" i="2"/>
  <c r="K17" i="2"/>
  <c r="J17" i="2"/>
  <c r="A17" i="2"/>
  <c r="A18" i="2" s="1"/>
  <c r="A19" i="2" s="1"/>
  <c r="A20" i="2" s="1"/>
  <c r="A21" i="2" s="1"/>
  <c r="A22" i="2" s="1"/>
  <c r="A23" i="2" s="1"/>
  <c r="S16" i="2"/>
  <c r="P16" i="2"/>
  <c r="K16" i="2"/>
  <c r="J16" i="2"/>
  <c r="S15" i="2"/>
  <c r="P15" i="2"/>
  <c r="K15" i="2"/>
  <c r="I15" i="2"/>
  <c r="J15" i="2" s="1"/>
  <c r="S14" i="2"/>
  <c r="P14" i="2"/>
  <c r="K14" i="2"/>
  <c r="J14" i="2"/>
  <c r="S13" i="2"/>
  <c r="P13" i="2"/>
  <c r="K13" i="2"/>
  <c r="J13" i="2"/>
  <c r="S12" i="2"/>
  <c r="P12" i="2"/>
  <c r="K12" i="2"/>
  <c r="J12" i="2"/>
  <c r="S11" i="2"/>
  <c r="P11" i="2"/>
  <c r="K11" i="2"/>
  <c r="J11" i="2"/>
  <c r="S10" i="2"/>
  <c r="P10" i="2"/>
  <c r="K10" i="2"/>
  <c r="J10" i="2"/>
  <c r="M97" i="2" l="1"/>
  <c r="N97" i="2" s="1"/>
  <c r="M98" i="2"/>
  <c r="N98" i="2" s="1"/>
  <c r="M96" i="2"/>
  <c r="N96" i="2" s="1"/>
  <c r="L88" i="2"/>
  <c r="L158" i="2"/>
  <c r="N158" i="2" s="1"/>
  <c r="L165" i="2"/>
  <c r="N165" i="2" s="1"/>
  <c r="L167" i="2"/>
  <c r="N167" i="2" s="1"/>
  <c r="L48" i="2"/>
  <c r="M48" i="2" s="1"/>
  <c r="L30" i="2"/>
  <c r="N30" i="2" s="1"/>
  <c r="L32" i="2"/>
  <c r="M32" i="2" s="1"/>
  <c r="N32" i="2" s="1"/>
  <c r="L34" i="2"/>
  <c r="M34" i="2" s="1"/>
  <c r="N34" i="2" s="1"/>
  <c r="L36" i="2"/>
  <c r="M36" i="2" s="1"/>
  <c r="L38" i="2"/>
  <c r="M38" i="2" s="1"/>
  <c r="N38" i="2" s="1"/>
  <c r="L42" i="2"/>
  <c r="N42" i="2" s="1"/>
  <c r="L46" i="2"/>
  <c r="N46" i="2" s="1"/>
  <c r="L50" i="2"/>
  <c r="N50" i="2" s="1"/>
  <c r="L91" i="2"/>
  <c r="L162" i="2"/>
  <c r="L164" i="2"/>
  <c r="L166" i="2"/>
  <c r="N166" i="2" s="1"/>
  <c r="L60" i="2"/>
  <c r="L23" i="2"/>
  <c r="N23" i="2" s="1"/>
  <c r="L26" i="2"/>
  <c r="N26" i="2" s="1"/>
  <c r="L64" i="2"/>
  <c r="M64" i="2" s="1"/>
  <c r="L66" i="2"/>
  <c r="N66" i="2" s="1"/>
  <c r="L68" i="2"/>
  <c r="L70" i="2"/>
  <c r="L77" i="2"/>
  <c r="N77" i="2" s="1"/>
  <c r="L79" i="2"/>
  <c r="L146" i="2"/>
  <c r="N146" i="2" s="1"/>
  <c r="L156" i="2"/>
  <c r="N156" i="2" s="1"/>
  <c r="L12" i="2"/>
  <c r="N12" i="2" s="1"/>
  <c r="L14" i="2"/>
  <c r="M14" i="2" s="1"/>
  <c r="N14" i="2" s="1"/>
  <c r="L16" i="2"/>
  <c r="N16" i="2" s="1"/>
  <c r="L59" i="2"/>
  <c r="L13" i="2"/>
  <c r="N13" i="2" s="1"/>
  <c r="L15" i="2"/>
  <c r="N15" i="2" s="1"/>
  <c r="L41" i="2"/>
  <c r="N41" i="2" s="1"/>
  <c r="L45" i="2"/>
  <c r="N45" i="2" s="1"/>
  <c r="L49" i="2"/>
  <c r="M49" i="2" s="1"/>
  <c r="N49" i="2" s="1"/>
  <c r="L74" i="2"/>
  <c r="N74" i="2" s="1"/>
  <c r="L95" i="2"/>
  <c r="L18" i="2"/>
  <c r="M18" i="2" s="1"/>
  <c r="N18" i="2" s="1"/>
  <c r="L20" i="2"/>
  <c r="N20" i="2" s="1"/>
  <c r="L22" i="2"/>
  <c r="N22" i="2" s="1"/>
  <c r="L24" i="2"/>
  <c r="N24" i="2" s="1"/>
  <c r="L54" i="2"/>
  <c r="L56" i="2"/>
  <c r="M56" i="2" s="1"/>
  <c r="N56" i="2" s="1"/>
  <c r="L58" i="2"/>
  <c r="L62" i="2"/>
  <c r="L75" i="2"/>
  <c r="N75" i="2" s="1"/>
  <c r="L82" i="2"/>
  <c r="L84" i="2"/>
  <c r="L86" i="2"/>
  <c r="L94" i="2"/>
  <c r="L155" i="2"/>
  <c r="N155" i="2" s="1"/>
  <c r="L65" i="2"/>
  <c r="L89" i="2"/>
  <c r="N89" i="2" s="1"/>
  <c r="L71" i="2"/>
  <c r="M71" i="2" s="1"/>
  <c r="N71" i="2" s="1"/>
  <c r="L160" i="2"/>
  <c r="N160" i="2" s="1"/>
  <c r="L78" i="2"/>
  <c r="L148" i="2"/>
  <c r="N148" i="2" s="1"/>
  <c r="L147" i="2"/>
  <c r="N147" i="2" s="1"/>
  <c r="L61" i="2"/>
  <c r="L11" i="2"/>
  <c r="N11" i="2" s="1"/>
  <c r="L92" i="2"/>
  <c r="L149" i="2"/>
  <c r="N149" i="2" s="1"/>
  <c r="L150" i="2"/>
  <c r="N150" i="2" s="1"/>
  <c r="L53" i="2"/>
  <c r="L55" i="2"/>
  <c r="M55" i="2" s="1"/>
  <c r="N55" i="2" s="1"/>
  <c r="L63" i="2"/>
  <c r="M63" i="2" s="1"/>
  <c r="L67" i="2"/>
  <c r="N67" i="2" s="1"/>
  <c r="L69" i="2"/>
  <c r="L153" i="2"/>
  <c r="N153" i="2" s="1"/>
  <c r="L87" i="2"/>
  <c r="L151" i="2"/>
  <c r="N151" i="2" s="1"/>
  <c r="L154" i="2"/>
  <c r="N154" i="2" s="1"/>
  <c r="L161" i="2"/>
  <c r="N161" i="2" s="1"/>
  <c r="L72" i="2"/>
  <c r="N72" i="2" s="1"/>
  <c r="L144" i="2"/>
  <c r="N144" i="2" s="1"/>
  <c r="L157" i="2"/>
  <c r="N157" i="2" s="1"/>
  <c r="L10" i="2"/>
  <c r="N10" i="2" s="1"/>
  <c r="L29" i="2"/>
  <c r="M29" i="2" s="1"/>
  <c r="N29" i="2" s="1"/>
  <c r="L51" i="2"/>
  <c r="M51" i="2" s="1"/>
  <c r="N51" i="2" s="1"/>
  <c r="L73" i="2"/>
  <c r="N73" i="2" s="1"/>
  <c r="L80" i="2"/>
  <c r="L81" i="2"/>
  <c r="L159" i="2"/>
  <c r="N159" i="2" s="1"/>
  <c r="L31" i="2"/>
  <c r="L33" i="2"/>
  <c r="N33" i="2" s="1"/>
  <c r="L35" i="2"/>
  <c r="L37" i="2"/>
  <c r="L39" i="2"/>
  <c r="N39" i="2" s="1"/>
  <c r="L43" i="2"/>
  <c r="N43" i="2" s="1"/>
  <c r="L47" i="2"/>
  <c r="N47" i="2" s="1"/>
  <c r="L17" i="2"/>
  <c r="L19" i="2"/>
  <c r="L21" i="2"/>
  <c r="N21" i="2" s="1"/>
  <c r="L40" i="2"/>
  <c r="N40" i="2" s="1"/>
  <c r="L44" i="2"/>
  <c r="N44" i="2" s="1"/>
  <c r="L52" i="2"/>
  <c r="L57" i="2"/>
  <c r="N57" i="2" s="1"/>
  <c r="L83" i="2"/>
  <c r="L90" i="2"/>
  <c r="L93" i="2"/>
  <c r="L152" i="2"/>
  <c r="N152" i="2" s="1"/>
  <c r="L163" i="2"/>
  <c r="N163" i="2" s="1"/>
  <c r="L76" i="2"/>
  <c r="N76" i="2" s="1"/>
  <c r="L85" i="2"/>
  <c r="L145" i="2"/>
  <c r="N145" i="2" s="1"/>
  <c r="M87" i="2" l="1"/>
  <c r="N87" i="2" s="1"/>
  <c r="M85" i="2"/>
  <c r="N85" i="2" s="1"/>
  <c r="M79" i="2"/>
  <c r="N79" i="2" s="1"/>
  <c r="M88" i="2"/>
  <c r="N88" i="2" s="1"/>
  <c r="M92" i="2"/>
  <c r="N92" i="2" s="1"/>
  <c r="M95" i="2"/>
  <c r="N95" i="2" s="1"/>
  <c r="M84" i="2"/>
  <c r="N84" i="2" s="1"/>
  <c r="M91" i="2"/>
  <c r="N91" i="2" s="1"/>
  <c r="M78" i="2"/>
  <c r="N78" i="2" s="1"/>
  <c r="M82" i="2"/>
  <c r="N82" i="2" s="1"/>
  <c r="M90" i="2"/>
  <c r="N90" i="2" s="1"/>
  <c r="M83" i="2"/>
  <c r="N83" i="2" s="1"/>
  <c r="M81" i="2"/>
  <c r="N81" i="2" s="1"/>
  <c r="M94" i="2"/>
  <c r="N94" i="2" s="1"/>
  <c r="M93" i="2"/>
  <c r="N93" i="2" s="1"/>
  <c r="M80" i="2"/>
  <c r="N80" i="2" s="1"/>
  <c r="M86" i="2"/>
  <c r="N86" i="2" s="1"/>
  <c r="M69" i="2"/>
  <c r="N69" i="2" s="1"/>
  <c r="M68" i="2"/>
  <c r="N68" i="2" s="1"/>
  <c r="M164" i="2"/>
  <c r="N164" i="2" s="1"/>
  <c r="M162" i="2"/>
  <c r="N162" i="2" s="1"/>
  <c r="M65" i="2"/>
  <c r="N65" i="2" s="1"/>
  <c r="N48" i="2"/>
  <c r="N36" i="2"/>
  <c r="M54" i="2"/>
  <c r="N54" i="2" s="1"/>
  <c r="M70" i="2"/>
  <c r="N70" i="2" s="1"/>
  <c r="M53" i="2"/>
  <c r="N53" i="2" s="1"/>
  <c r="N64" i="2"/>
  <c r="N63" i="2"/>
  <c r="M17" i="2"/>
  <c r="N17" i="2" s="1"/>
  <c r="M52" i="2"/>
  <c r="N52" i="2" s="1"/>
  <c r="M19" i="2"/>
  <c r="N19" i="2" s="1"/>
  <c r="M37" i="2"/>
  <c r="N37" i="2" s="1"/>
  <c r="M35" i="2"/>
  <c r="N35" i="2" s="1"/>
  <c r="M31" i="2"/>
  <c r="N31" i="2" s="1"/>
  <c r="P621" i="8" l="1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21" i="8"/>
  <c r="R644" i="8"/>
  <c r="S644" i="8" s="1"/>
  <c r="S670" i="8"/>
  <c r="S664" i="8"/>
  <c r="S663" i="8"/>
  <c r="S662" i="8"/>
  <c r="S661" i="8"/>
  <c r="S660" i="8"/>
  <c r="S659" i="8"/>
  <c r="S658" i="8"/>
  <c r="S657" i="8"/>
  <c r="S656" i="8"/>
  <c r="S655" i="8"/>
  <c r="S654" i="8"/>
  <c r="S653" i="8"/>
  <c r="S652" i="8"/>
  <c r="S651" i="8"/>
  <c r="S650" i="8"/>
  <c r="S649" i="8"/>
  <c r="S648" i="8"/>
  <c r="S647" i="8"/>
  <c r="S646" i="8"/>
  <c r="S645" i="8"/>
  <c r="S643" i="8"/>
  <c r="S642" i="8"/>
  <c r="S641" i="8"/>
  <c r="S640" i="8"/>
  <c r="S639" i="8"/>
  <c r="S638" i="8"/>
  <c r="S637" i="8"/>
  <c r="S636" i="8"/>
  <c r="S635" i="8"/>
  <c r="S634" i="8"/>
  <c r="S633" i="8"/>
  <c r="S632" i="8"/>
  <c r="S631" i="8"/>
  <c r="S630" i="8"/>
  <c r="S629" i="8"/>
  <c r="S628" i="8"/>
  <c r="S627" i="8"/>
  <c r="S626" i="8"/>
  <c r="S625" i="8"/>
  <c r="S624" i="8"/>
  <c r="S623" i="8"/>
  <c r="S622" i="8"/>
  <c r="S621" i="8"/>
  <c r="S620" i="8"/>
  <c r="S619" i="8"/>
  <c r="S618" i="8"/>
  <c r="S617" i="8"/>
  <c r="S616" i="8"/>
  <c r="S615" i="8"/>
  <c r="S614" i="8"/>
  <c r="S613" i="8"/>
  <c r="S612" i="8"/>
  <c r="S611" i="8"/>
  <c r="S610" i="8"/>
  <c r="S609" i="8"/>
  <c r="S608" i="8"/>
  <c r="S607" i="8"/>
  <c r="S606" i="8"/>
  <c r="S605" i="8"/>
  <c r="S604" i="8"/>
  <c r="S603" i="8"/>
  <c r="S602" i="8"/>
  <c r="S601" i="8"/>
  <c r="S600" i="8"/>
  <c r="S599" i="8"/>
  <c r="S598" i="8"/>
  <c r="S597" i="8"/>
  <c r="S596" i="8"/>
  <c r="S595" i="8"/>
  <c r="S594" i="8"/>
  <c r="S593" i="8"/>
  <c r="S592" i="8"/>
  <c r="S591" i="8"/>
  <c r="S590" i="8"/>
  <c r="S589" i="8"/>
  <c r="S588" i="8"/>
  <c r="S587" i="8"/>
  <c r="S586" i="8"/>
  <c r="S585" i="8"/>
  <c r="S584" i="8"/>
  <c r="S583" i="8"/>
  <c r="S582" i="8"/>
  <c r="S581" i="8"/>
  <c r="S580" i="8"/>
  <c r="S579" i="8"/>
  <c r="S578" i="8"/>
  <c r="S577" i="8"/>
  <c r="S576" i="8"/>
  <c r="S575" i="8"/>
  <c r="S574" i="8"/>
  <c r="S573" i="8"/>
  <c r="S572" i="8"/>
  <c r="S571" i="8"/>
  <c r="S570" i="8"/>
  <c r="S569" i="8"/>
  <c r="S568" i="8"/>
  <c r="S567" i="8"/>
  <c r="S566" i="8"/>
  <c r="S565" i="8"/>
  <c r="S564" i="8"/>
  <c r="S563" i="8"/>
  <c r="S562" i="8"/>
  <c r="S561" i="8"/>
  <c r="J670" i="8"/>
  <c r="I669" i="8"/>
  <c r="J669" i="8" s="1"/>
  <c r="I668" i="8"/>
  <c r="J668" i="8" s="1"/>
  <c r="I667" i="8"/>
  <c r="J667" i="8" s="1"/>
  <c r="J666" i="8"/>
  <c r="I665" i="8"/>
  <c r="J665" i="8" s="1"/>
  <c r="I664" i="8"/>
  <c r="J664" i="8" s="1"/>
  <c r="I663" i="8"/>
  <c r="J663" i="8" s="1"/>
  <c r="I662" i="8"/>
  <c r="J662" i="8" s="1"/>
  <c r="I661" i="8"/>
  <c r="J661" i="8" s="1"/>
  <c r="I660" i="8"/>
  <c r="J660" i="8" s="1"/>
  <c r="I659" i="8"/>
  <c r="J659" i="8" s="1"/>
  <c r="I658" i="8"/>
  <c r="J658" i="8" s="1"/>
  <c r="J657" i="8"/>
  <c r="J656" i="8"/>
  <c r="I655" i="8"/>
  <c r="J655" i="8" s="1"/>
  <c r="I654" i="8"/>
  <c r="J654" i="8" s="1"/>
  <c r="J653" i="8"/>
  <c r="J652" i="8"/>
  <c r="I651" i="8"/>
  <c r="J651" i="8" s="1"/>
  <c r="J650" i="8"/>
  <c r="I649" i="8"/>
  <c r="J649" i="8" s="1"/>
  <c r="I648" i="8"/>
  <c r="J648" i="8" s="1"/>
  <c r="I647" i="8"/>
  <c r="J647" i="8" s="1"/>
  <c r="J646" i="8"/>
  <c r="I645" i="8"/>
  <c r="J645" i="8" s="1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I623" i="8"/>
  <c r="J623" i="8" s="1"/>
  <c r="J622" i="8"/>
  <c r="J621" i="8"/>
  <c r="I620" i="8"/>
  <c r="J620" i="8" s="1"/>
  <c r="J619" i="8"/>
  <c r="J618" i="8"/>
  <c r="I617" i="8"/>
  <c r="J617" i="8" s="1"/>
  <c r="J616" i="8"/>
  <c r="J615" i="8"/>
  <c r="I614" i="8"/>
  <c r="J614" i="8" s="1"/>
  <c r="J613" i="8"/>
  <c r="J612" i="8"/>
  <c r="J611" i="8"/>
  <c r="I610" i="8"/>
  <c r="J610" i="8" s="1"/>
  <c r="J609" i="8"/>
  <c r="J608" i="8"/>
  <c r="J607" i="8"/>
  <c r="J606" i="8"/>
  <c r="I605" i="8"/>
  <c r="J605" i="8" s="1"/>
  <c r="I604" i="8"/>
  <c r="J604" i="8" s="1"/>
  <c r="I603" i="8"/>
  <c r="J603" i="8" s="1"/>
  <c r="I602" i="8"/>
  <c r="J602" i="8" s="1"/>
  <c r="J601" i="8"/>
  <c r="J600" i="8"/>
  <c r="I599" i="8"/>
  <c r="J599" i="8" s="1"/>
  <c r="J598" i="8"/>
  <c r="I597" i="8"/>
  <c r="J597" i="8" s="1"/>
  <c r="I596" i="8"/>
  <c r="J596" i="8" s="1"/>
  <c r="J595" i="8"/>
  <c r="J594" i="8"/>
  <c r="J593" i="8"/>
  <c r="J592" i="8"/>
  <c r="I591" i="8"/>
  <c r="J591" i="8" s="1"/>
  <c r="I590" i="8"/>
  <c r="J590" i="8" s="1"/>
  <c r="I589" i="8"/>
  <c r="J589" i="8" s="1"/>
  <c r="I588" i="8"/>
  <c r="J588" i="8" s="1"/>
  <c r="I587" i="8"/>
  <c r="J587" i="8" s="1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I568" i="8"/>
  <c r="J568" i="8" s="1"/>
  <c r="I567" i="8"/>
  <c r="J567" i="8" s="1"/>
  <c r="I566" i="8"/>
  <c r="J566" i="8" s="1"/>
  <c r="J565" i="8"/>
  <c r="J564" i="8"/>
  <c r="J563" i="8"/>
  <c r="J562" i="8"/>
  <c r="J561" i="8"/>
  <c r="A562" i="8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L584" i="8" l="1"/>
  <c r="L562" i="8"/>
  <c r="N562" i="8" s="1"/>
  <c r="L566" i="8"/>
  <c r="L582" i="8"/>
  <c r="L590" i="8"/>
  <c r="L598" i="8"/>
  <c r="L602" i="8"/>
  <c r="L606" i="8"/>
  <c r="L614" i="8"/>
  <c r="L618" i="8"/>
  <c r="L622" i="8"/>
  <c r="L630" i="8"/>
  <c r="L646" i="8"/>
  <c r="L650" i="8"/>
  <c r="L654" i="8"/>
  <c r="L658" i="8"/>
  <c r="L662" i="8"/>
  <c r="L665" i="8"/>
  <c r="L669" i="8"/>
  <c r="L592" i="8"/>
  <c r="L596" i="8"/>
  <c r="L608" i="8"/>
  <c r="L612" i="8"/>
  <c r="L616" i="8"/>
  <c r="L624" i="8"/>
  <c r="L628" i="8"/>
  <c r="L649" i="8"/>
  <c r="L668" i="8"/>
  <c r="L563" i="8"/>
  <c r="N563" i="8" s="1"/>
  <c r="L567" i="8"/>
  <c r="L571" i="8"/>
  <c r="L575" i="8"/>
  <c r="L583" i="8"/>
  <c r="L587" i="8"/>
  <c r="L591" i="8"/>
  <c r="L607" i="8"/>
  <c r="L619" i="8"/>
  <c r="L623" i="8"/>
  <c r="L647" i="8"/>
  <c r="L651" i="8"/>
  <c r="L663" i="8"/>
  <c r="L666" i="8"/>
  <c r="L670" i="8"/>
  <c r="L638" i="8"/>
  <c r="L631" i="8"/>
  <c r="L639" i="8"/>
  <c r="L632" i="8"/>
  <c r="L636" i="8"/>
  <c r="L640" i="8"/>
  <c r="L644" i="8"/>
  <c r="L565" i="8"/>
  <c r="L569" i="8"/>
  <c r="L589" i="8"/>
  <c r="L597" i="8"/>
  <c r="L601" i="8"/>
  <c r="L609" i="8"/>
  <c r="L613" i="8"/>
  <c r="L617" i="8"/>
  <c r="L621" i="8"/>
  <c r="L625" i="8"/>
  <c r="L648" i="8"/>
  <c r="L578" i="8"/>
  <c r="L620" i="8"/>
  <c r="L659" i="8"/>
  <c r="L579" i="8"/>
  <c r="L572" i="8"/>
  <c r="L603" i="8"/>
  <c r="L656" i="8"/>
  <c r="N656" i="8" s="1"/>
  <c r="L660" i="8"/>
  <c r="L577" i="8"/>
  <c r="L581" i="8"/>
  <c r="L615" i="8"/>
  <c r="L642" i="8"/>
  <c r="L653" i="8"/>
  <c r="L657" i="8"/>
  <c r="L661" i="8"/>
  <c r="L561" i="8"/>
  <c r="N561" i="8" s="1"/>
  <c r="L580" i="8"/>
  <c r="L599" i="8"/>
  <c r="L573" i="8"/>
  <c r="L574" i="8"/>
  <c r="L633" i="8"/>
  <c r="L664" i="8"/>
  <c r="L576" i="8"/>
  <c r="L586" i="8"/>
  <c r="L605" i="8"/>
  <c r="L611" i="8"/>
  <c r="L593" i="8"/>
  <c r="L570" i="8"/>
  <c r="L600" i="8"/>
  <c r="L595" i="8"/>
  <c r="L626" i="8"/>
  <c r="L641" i="8"/>
  <c r="L652" i="8"/>
  <c r="L655" i="8"/>
  <c r="L667" i="8"/>
  <c r="L568" i="8"/>
  <c r="L585" i="8"/>
  <c r="L588" i="8"/>
  <c r="L604" i="8"/>
  <c r="L610" i="8"/>
  <c r="L634" i="8"/>
  <c r="L645" i="8"/>
  <c r="L594" i="8"/>
  <c r="L629" i="8"/>
  <c r="L637" i="8"/>
  <c r="L564" i="8"/>
  <c r="N564" i="8" s="1"/>
  <c r="L627" i="8"/>
  <c r="L635" i="8"/>
  <c r="L643" i="8"/>
  <c r="M566" i="8" l="1"/>
  <c r="N566" i="8" s="1"/>
  <c r="M567" i="8"/>
  <c r="N567" i="8" s="1"/>
  <c r="M568" i="8"/>
  <c r="N568" i="8" s="1"/>
  <c r="M601" i="8"/>
  <c r="N601" i="8" s="1"/>
  <c r="M598" i="8"/>
  <c r="N598" i="8" s="1"/>
  <c r="M586" i="8"/>
  <c r="N586" i="8" s="1"/>
  <c r="M589" i="8"/>
  <c r="N589" i="8" s="1"/>
  <c r="M590" i="8"/>
  <c r="N590" i="8" s="1"/>
  <c r="M661" i="8"/>
  <c r="N661" i="8" s="1"/>
  <c r="M668" i="8"/>
  <c r="N668" i="8" s="1"/>
  <c r="M592" i="8"/>
  <c r="N592" i="8" s="1"/>
  <c r="M582" i="8"/>
  <c r="N582" i="8" s="1"/>
  <c r="M655" i="8"/>
  <c r="N655" i="8" s="1"/>
  <c r="M664" i="8"/>
  <c r="N664" i="8" s="1"/>
  <c r="M581" i="8"/>
  <c r="N581" i="8" s="1"/>
  <c r="M660" i="8"/>
  <c r="N660" i="8" s="1"/>
  <c r="M595" i="8"/>
  <c r="N595" i="8" s="1"/>
  <c r="M600" i="8"/>
  <c r="N600" i="8" s="1"/>
  <c r="M653" i="8"/>
  <c r="N653" i="8" s="1"/>
  <c r="M666" i="8"/>
  <c r="N666" i="8" s="1"/>
  <c r="M587" i="8"/>
  <c r="N587" i="8" s="1"/>
  <c r="M665" i="8"/>
  <c r="N665" i="8" s="1"/>
  <c r="M588" i="8"/>
  <c r="N588" i="8" s="1"/>
  <c r="M669" i="8"/>
  <c r="N669" i="8" s="1"/>
  <c r="M663" i="8"/>
  <c r="N663" i="8" s="1"/>
  <c r="M583" i="8"/>
  <c r="N583" i="8" s="1"/>
  <c r="M662" i="8"/>
  <c r="N662" i="8" s="1"/>
  <c r="M584" i="8"/>
  <c r="N584" i="8" s="1"/>
  <c r="M599" i="8"/>
  <c r="N599" i="8" s="1"/>
  <c r="M654" i="8"/>
  <c r="N654" i="8" s="1"/>
  <c r="M652" i="8"/>
  <c r="N652" i="8" s="1"/>
  <c r="M597" i="8"/>
  <c r="N597" i="8" s="1"/>
  <c r="M650" i="8"/>
  <c r="N650" i="8" s="1"/>
  <c r="M596" i="8"/>
  <c r="N596" i="8" s="1"/>
  <c r="M657" i="8"/>
  <c r="N657" i="8" s="1"/>
  <c r="M591" i="8"/>
  <c r="N591" i="8" s="1"/>
  <c r="M585" i="8"/>
  <c r="N585" i="8" s="1"/>
  <c r="M594" i="8"/>
  <c r="N594" i="8" s="1"/>
  <c r="M667" i="8"/>
  <c r="N667" i="8" s="1"/>
  <c r="M593" i="8"/>
  <c r="N593" i="8" s="1"/>
  <c r="M659" i="8"/>
  <c r="N659" i="8" s="1"/>
  <c r="M651" i="8"/>
  <c r="N651" i="8" s="1"/>
  <c r="M616" i="8"/>
  <c r="N616" i="8" s="1"/>
  <c r="M658" i="8"/>
  <c r="N658" i="8" s="1"/>
  <c r="M643" i="8"/>
  <c r="N643" i="8" s="1"/>
  <c r="M611" i="8"/>
  <c r="N611" i="8" s="1"/>
  <c r="M632" i="8"/>
  <c r="N632" i="8" s="1"/>
  <c r="M571" i="8"/>
  <c r="N571" i="8" s="1"/>
  <c r="M612" i="8"/>
  <c r="N612" i="8" s="1"/>
  <c r="M635" i="8"/>
  <c r="N635" i="8" s="1"/>
  <c r="M605" i="8"/>
  <c r="N605" i="8" s="1"/>
  <c r="M623" i="8"/>
  <c r="N623" i="8" s="1"/>
  <c r="M610" i="8"/>
  <c r="N610" i="8" s="1"/>
  <c r="M641" i="8"/>
  <c r="N641" i="8" s="1"/>
  <c r="M631" i="8"/>
  <c r="N631" i="8" s="1"/>
  <c r="M569" i="8"/>
  <c r="N569" i="8" s="1"/>
  <c r="M630" i="8"/>
  <c r="N630" i="8" s="1"/>
  <c r="M565" i="8"/>
  <c r="N565" i="8" s="1"/>
  <c r="M633" i="8"/>
  <c r="N633" i="8" s="1"/>
  <c r="M617" i="8"/>
  <c r="N617" i="8" s="1"/>
  <c r="M628" i="8"/>
  <c r="N628" i="8" s="1"/>
  <c r="M645" i="8"/>
  <c r="N645" i="8" s="1"/>
  <c r="M620" i="8"/>
  <c r="N620" i="8" s="1"/>
  <c r="M647" i="8"/>
  <c r="N647" i="8" s="1"/>
  <c r="M578" i="8"/>
  <c r="N578" i="8" s="1"/>
  <c r="M627" i="8"/>
  <c r="N627" i="8" s="1"/>
  <c r="M648" i="8"/>
  <c r="N648" i="8" s="1"/>
  <c r="M604" i="8"/>
  <c r="N604" i="8" s="1"/>
  <c r="M576" i="8"/>
  <c r="N576" i="8" s="1"/>
  <c r="M625" i="8"/>
  <c r="N625" i="8" s="1"/>
  <c r="M607" i="8"/>
  <c r="N607" i="8" s="1"/>
  <c r="M603" i="8"/>
  <c r="N603" i="8" s="1"/>
  <c r="M670" i="8"/>
  <c r="N670" i="8" s="1"/>
  <c r="M649" i="8"/>
  <c r="N649" i="8" s="1"/>
  <c r="M622" i="8"/>
  <c r="N622" i="8" s="1"/>
  <c r="M629" i="8"/>
  <c r="N629" i="8" s="1"/>
  <c r="M644" i="8"/>
  <c r="N644" i="8" s="1"/>
  <c r="M618" i="8"/>
  <c r="N618" i="8" s="1"/>
  <c r="M574" i="8"/>
  <c r="N574" i="8" s="1"/>
  <c r="M579" i="8"/>
  <c r="N579" i="8" s="1"/>
  <c r="M613" i="8"/>
  <c r="N613" i="8" s="1"/>
  <c r="M640" i="8"/>
  <c r="N640" i="8" s="1"/>
  <c r="M624" i="8"/>
  <c r="N624" i="8" s="1"/>
  <c r="M614" i="8"/>
  <c r="N614" i="8" s="1"/>
  <c r="M602" i="8"/>
  <c r="N602" i="8" s="1"/>
  <c r="M634" i="8"/>
  <c r="N634" i="8" s="1"/>
  <c r="M580" i="8"/>
  <c r="N580" i="8" s="1"/>
  <c r="M577" i="8"/>
  <c r="N577" i="8" s="1"/>
  <c r="M639" i="8"/>
  <c r="N639" i="8" s="1"/>
  <c r="M608" i="8"/>
  <c r="N608" i="8" s="1"/>
  <c r="M619" i="8"/>
  <c r="N619" i="8" s="1"/>
  <c r="M646" i="8"/>
  <c r="N646" i="8" s="1"/>
  <c r="M626" i="8"/>
  <c r="N626" i="8" s="1"/>
  <c r="M638" i="8"/>
  <c r="N638" i="8" s="1"/>
  <c r="M637" i="8"/>
  <c r="N637" i="8" s="1"/>
  <c r="M621" i="8"/>
  <c r="N621" i="8" s="1"/>
  <c r="M572" i="8"/>
  <c r="N572" i="8" s="1"/>
  <c r="M570" i="8"/>
  <c r="N570" i="8" s="1"/>
  <c r="M642" i="8"/>
  <c r="N642" i="8" s="1"/>
  <c r="M573" i="8"/>
  <c r="N573" i="8" s="1"/>
  <c r="M615" i="8"/>
  <c r="N615" i="8" s="1"/>
  <c r="M609" i="8"/>
  <c r="N609" i="8" s="1"/>
  <c r="M636" i="8"/>
  <c r="N636" i="8" s="1"/>
  <c r="M575" i="8"/>
  <c r="N575" i="8" s="1"/>
  <c r="M606" i="8"/>
  <c r="N606" i="8" s="1"/>
  <c r="S390" i="8"/>
  <c r="S389" i="8"/>
  <c r="S204" i="8" l="1"/>
  <c r="P555" i="8" l="1"/>
  <c r="P557" i="8"/>
  <c r="P560" i="8"/>
  <c r="P558" i="8"/>
  <c r="P559" i="8"/>
  <c r="P553" i="8"/>
  <c r="P556" i="8"/>
  <c r="P554" i="8"/>
  <c r="S498" i="8" l="1"/>
  <c r="P552" i="8" l="1"/>
  <c r="P551" i="8"/>
  <c r="P550" i="8"/>
  <c r="P549" i="8"/>
  <c r="P548" i="8"/>
  <c r="P547" i="8"/>
  <c r="P546" i="8"/>
  <c r="P545" i="8"/>
  <c r="P544" i="8"/>
  <c r="P543" i="8"/>
  <c r="P542" i="8"/>
  <c r="P541" i="8"/>
  <c r="P540" i="8"/>
  <c r="P539" i="8"/>
  <c r="P538" i="8"/>
  <c r="P537" i="8"/>
  <c r="P536" i="8"/>
  <c r="P535" i="8"/>
  <c r="P534" i="8"/>
  <c r="P533" i="8"/>
  <c r="P532" i="8"/>
  <c r="P531" i="8"/>
  <c r="P530" i="8"/>
  <c r="P529" i="8"/>
  <c r="P528" i="8"/>
  <c r="P527" i="8"/>
  <c r="P526" i="8"/>
  <c r="P525" i="8"/>
  <c r="P524" i="8"/>
  <c r="P523" i="8"/>
  <c r="P522" i="8"/>
  <c r="P521" i="8"/>
  <c r="P520" i="8"/>
  <c r="P519" i="8"/>
  <c r="P518" i="8"/>
  <c r="P517" i="8"/>
  <c r="P516" i="8"/>
  <c r="P515" i="8"/>
  <c r="P514" i="8"/>
  <c r="P513" i="8"/>
  <c r="P512" i="8"/>
  <c r="P511" i="8"/>
  <c r="P510" i="8"/>
  <c r="P509" i="8"/>
  <c r="P463" i="8"/>
  <c r="P462" i="8"/>
  <c r="P508" i="8"/>
  <c r="P507" i="8"/>
  <c r="P506" i="8"/>
  <c r="P505" i="8"/>
  <c r="P504" i="8"/>
  <c r="P503" i="8"/>
  <c r="P502" i="8"/>
  <c r="P501" i="8"/>
  <c r="P500" i="8"/>
  <c r="P499" i="8"/>
  <c r="P498" i="8"/>
  <c r="P497" i="8"/>
  <c r="P496" i="8"/>
  <c r="P495" i="8"/>
  <c r="P494" i="8"/>
  <c r="P493" i="8"/>
  <c r="P492" i="8"/>
  <c r="P491" i="8"/>
  <c r="P490" i="8"/>
  <c r="P489" i="8"/>
  <c r="P488" i="8"/>
  <c r="P487" i="8"/>
  <c r="P486" i="8"/>
  <c r="P485" i="8"/>
  <c r="P484" i="8"/>
  <c r="P483" i="8"/>
  <c r="P482" i="8"/>
  <c r="P481" i="8"/>
  <c r="P480" i="8"/>
  <c r="P479" i="8"/>
  <c r="P478" i="8"/>
  <c r="P477" i="8"/>
  <c r="P476" i="8"/>
  <c r="P475" i="8"/>
  <c r="P474" i="8"/>
  <c r="P473" i="8"/>
  <c r="P472" i="8"/>
  <c r="P471" i="8"/>
  <c r="P470" i="8"/>
  <c r="P469" i="8"/>
  <c r="P468" i="8"/>
  <c r="P467" i="8"/>
  <c r="P466" i="8"/>
  <c r="P465" i="8"/>
  <c r="P464" i="8"/>
  <c r="I560" i="8" l="1"/>
  <c r="J560" i="8" s="1"/>
  <c r="I559" i="8"/>
  <c r="J559" i="8" s="1"/>
  <c r="I558" i="8"/>
  <c r="J558" i="8" s="1"/>
  <c r="I557" i="8"/>
  <c r="J557" i="8" s="1"/>
  <c r="I556" i="8"/>
  <c r="J556" i="8" s="1"/>
  <c r="I555" i="8"/>
  <c r="J555" i="8" s="1"/>
  <c r="I554" i="8"/>
  <c r="J554" i="8" s="1"/>
  <c r="I553" i="8"/>
  <c r="J553" i="8" s="1"/>
  <c r="I539" i="8"/>
  <c r="J539" i="8" s="1"/>
  <c r="I533" i="8"/>
  <c r="J533" i="8" s="1"/>
  <c r="I520" i="8"/>
  <c r="J520" i="8" s="1"/>
  <c r="I516" i="8"/>
  <c r="J516" i="8" s="1"/>
  <c r="I513" i="8"/>
  <c r="J513" i="8" s="1"/>
  <c r="I512" i="8"/>
  <c r="J512" i="8" s="1"/>
  <c r="I497" i="8"/>
  <c r="J497" i="8" s="1"/>
  <c r="I491" i="8"/>
  <c r="J491" i="8" s="1"/>
  <c r="I475" i="8"/>
  <c r="J475" i="8" s="1"/>
  <c r="I474" i="8"/>
  <c r="J474" i="8" s="1"/>
  <c r="I471" i="8"/>
  <c r="J471" i="8" s="1"/>
  <c r="I468" i="8"/>
  <c r="J468" i="8" s="1"/>
  <c r="I467" i="8"/>
  <c r="J467" i="8" s="1"/>
  <c r="I463" i="8"/>
  <c r="I462" i="8"/>
  <c r="S560" i="8"/>
  <c r="S559" i="8"/>
  <c r="S558" i="8"/>
  <c r="S557" i="8"/>
  <c r="S556" i="8"/>
  <c r="S555" i="8"/>
  <c r="S554" i="8"/>
  <c r="S553" i="8"/>
  <c r="S552" i="8"/>
  <c r="S551" i="8"/>
  <c r="S550" i="8"/>
  <c r="S549" i="8"/>
  <c r="S548" i="8"/>
  <c r="S547" i="8"/>
  <c r="S546" i="8"/>
  <c r="S545" i="8"/>
  <c r="S544" i="8"/>
  <c r="S543" i="8"/>
  <c r="S542" i="8"/>
  <c r="S541" i="8"/>
  <c r="S540" i="8"/>
  <c r="S539" i="8"/>
  <c r="S538" i="8"/>
  <c r="S537" i="8"/>
  <c r="S536" i="8"/>
  <c r="S535" i="8"/>
  <c r="S534" i="8"/>
  <c r="S533" i="8"/>
  <c r="S532" i="8"/>
  <c r="S531" i="8"/>
  <c r="S530" i="8"/>
  <c r="S529" i="8"/>
  <c r="S528" i="8"/>
  <c r="S527" i="8"/>
  <c r="S526" i="8"/>
  <c r="S525" i="8"/>
  <c r="S524" i="8"/>
  <c r="S523" i="8"/>
  <c r="S522" i="8"/>
  <c r="S521" i="8"/>
  <c r="S520" i="8"/>
  <c r="S519" i="8"/>
  <c r="S518" i="8"/>
  <c r="S517" i="8"/>
  <c r="S516" i="8"/>
  <c r="S515" i="8"/>
  <c r="S514" i="8"/>
  <c r="S513" i="8"/>
  <c r="S512" i="8"/>
  <c r="S511" i="8"/>
  <c r="S510" i="8"/>
  <c r="S509" i="8"/>
  <c r="S508" i="8"/>
  <c r="S507" i="8"/>
  <c r="S506" i="8"/>
  <c r="S505" i="8"/>
  <c r="S504" i="8"/>
  <c r="S503" i="8"/>
  <c r="S502" i="8"/>
  <c r="S501" i="8"/>
  <c r="S500" i="8"/>
  <c r="S499" i="8"/>
  <c r="S497" i="8"/>
  <c r="S496" i="8"/>
  <c r="S495" i="8"/>
  <c r="S494" i="8"/>
  <c r="S493" i="8"/>
  <c r="S492" i="8"/>
  <c r="S491" i="8"/>
  <c r="S490" i="8"/>
  <c r="S489" i="8"/>
  <c r="S488" i="8"/>
  <c r="S487" i="8"/>
  <c r="S486" i="8"/>
  <c r="S485" i="8"/>
  <c r="S484" i="8"/>
  <c r="S483" i="8"/>
  <c r="S482" i="8"/>
  <c r="S481" i="8"/>
  <c r="S480" i="8"/>
  <c r="S479" i="8"/>
  <c r="S478" i="8"/>
  <c r="S477" i="8"/>
  <c r="S476" i="8"/>
  <c r="S475" i="8"/>
  <c r="S474" i="8"/>
  <c r="S473" i="8"/>
  <c r="S472" i="8"/>
  <c r="S471" i="8"/>
  <c r="S470" i="8"/>
  <c r="S469" i="8"/>
  <c r="S468" i="8"/>
  <c r="S467" i="8"/>
  <c r="S466" i="8"/>
  <c r="S465" i="8"/>
  <c r="S464" i="8"/>
  <c r="K560" i="8"/>
  <c r="K559" i="8"/>
  <c r="K558" i="8"/>
  <c r="K557" i="8"/>
  <c r="K556" i="8"/>
  <c r="K555" i="8"/>
  <c r="K554" i="8"/>
  <c r="K553" i="8"/>
  <c r="K552" i="8"/>
  <c r="J552" i="8"/>
  <c r="K551" i="8"/>
  <c r="J551" i="8"/>
  <c r="K550" i="8"/>
  <c r="J550" i="8"/>
  <c r="K549" i="8"/>
  <c r="J549" i="8"/>
  <c r="K548" i="8"/>
  <c r="J548" i="8"/>
  <c r="K547" i="8"/>
  <c r="J547" i="8"/>
  <c r="K546" i="8"/>
  <c r="J546" i="8"/>
  <c r="K545" i="8"/>
  <c r="J545" i="8"/>
  <c r="K544" i="8"/>
  <c r="J544" i="8"/>
  <c r="K543" i="8"/>
  <c r="J543" i="8"/>
  <c r="K542" i="8"/>
  <c r="J542" i="8"/>
  <c r="K541" i="8"/>
  <c r="J541" i="8"/>
  <c r="K540" i="8"/>
  <c r="J540" i="8"/>
  <c r="K539" i="8"/>
  <c r="K538" i="8"/>
  <c r="J538" i="8"/>
  <c r="K537" i="8"/>
  <c r="J537" i="8"/>
  <c r="K536" i="8"/>
  <c r="J536" i="8"/>
  <c r="K535" i="8"/>
  <c r="J535" i="8"/>
  <c r="K534" i="8"/>
  <c r="J534" i="8"/>
  <c r="K533" i="8"/>
  <c r="K532" i="8"/>
  <c r="J532" i="8"/>
  <c r="K531" i="8"/>
  <c r="J531" i="8"/>
  <c r="K530" i="8"/>
  <c r="J530" i="8"/>
  <c r="K529" i="8"/>
  <c r="J529" i="8"/>
  <c r="K528" i="8"/>
  <c r="J528" i="8"/>
  <c r="K527" i="8"/>
  <c r="J527" i="8"/>
  <c r="K526" i="8"/>
  <c r="J526" i="8"/>
  <c r="K525" i="8"/>
  <c r="J525" i="8"/>
  <c r="K524" i="8"/>
  <c r="J524" i="8"/>
  <c r="K523" i="8"/>
  <c r="J523" i="8"/>
  <c r="K522" i="8"/>
  <c r="J522" i="8"/>
  <c r="J521" i="8"/>
  <c r="K520" i="8"/>
  <c r="K519" i="8"/>
  <c r="J519" i="8"/>
  <c r="K518" i="8"/>
  <c r="J518" i="8"/>
  <c r="K517" i="8"/>
  <c r="J517" i="8"/>
  <c r="K516" i="8"/>
  <c r="K515" i="8"/>
  <c r="J515" i="8"/>
  <c r="K514" i="8"/>
  <c r="J514" i="8"/>
  <c r="K513" i="8"/>
  <c r="K512" i="8"/>
  <c r="K511" i="8"/>
  <c r="J511" i="8"/>
  <c r="K510" i="8"/>
  <c r="J510" i="8"/>
  <c r="K509" i="8"/>
  <c r="J509" i="8"/>
  <c r="K508" i="8"/>
  <c r="J508" i="8"/>
  <c r="K507" i="8"/>
  <c r="J507" i="8"/>
  <c r="K506" i="8"/>
  <c r="J506" i="8"/>
  <c r="K505" i="8"/>
  <c r="J505" i="8"/>
  <c r="K504" i="8"/>
  <c r="J504" i="8"/>
  <c r="K503" i="8"/>
  <c r="J503" i="8"/>
  <c r="K502" i="8"/>
  <c r="J502" i="8"/>
  <c r="K501" i="8"/>
  <c r="J501" i="8"/>
  <c r="K500" i="8"/>
  <c r="J500" i="8"/>
  <c r="K499" i="8"/>
  <c r="J499" i="8"/>
  <c r="K498" i="8"/>
  <c r="J498" i="8"/>
  <c r="K497" i="8"/>
  <c r="K496" i="8"/>
  <c r="J496" i="8"/>
  <c r="K495" i="8"/>
  <c r="J495" i="8"/>
  <c r="K494" i="8"/>
  <c r="J494" i="8"/>
  <c r="K493" i="8"/>
  <c r="J493" i="8"/>
  <c r="K492" i="8"/>
  <c r="J492" i="8"/>
  <c r="K491" i="8"/>
  <c r="K490" i="8"/>
  <c r="J490" i="8"/>
  <c r="K489" i="8"/>
  <c r="J489" i="8"/>
  <c r="K488" i="8"/>
  <c r="J488" i="8"/>
  <c r="K487" i="8"/>
  <c r="J487" i="8"/>
  <c r="K486" i="8"/>
  <c r="J486" i="8"/>
  <c r="K485" i="8"/>
  <c r="J485" i="8"/>
  <c r="K484" i="8"/>
  <c r="J484" i="8"/>
  <c r="K483" i="8"/>
  <c r="J483" i="8"/>
  <c r="K482" i="8"/>
  <c r="J482" i="8"/>
  <c r="K481" i="8"/>
  <c r="J481" i="8"/>
  <c r="K480" i="8"/>
  <c r="J480" i="8"/>
  <c r="K479" i="8"/>
  <c r="J479" i="8"/>
  <c r="K478" i="8"/>
  <c r="J478" i="8"/>
  <c r="K477" i="8"/>
  <c r="J477" i="8"/>
  <c r="K476" i="8"/>
  <c r="J476" i="8"/>
  <c r="K475" i="8"/>
  <c r="K474" i="8"/>
  <c r="K473" i="8"/>
  <c r="J473" i="8"/>
  <c r="K472" i="8"/>
  <c r="J472" i="8"/>
  <c r="K471" i="8"/>
  <c r="K470" i="8"/>
  <c r="J470" i="8"/>
  <c r="K469" i="8"/>
  <c r="J469" i="8"/>
  <c r="K468" i="8"/>
  <c r="K467" i="8"/>
  <c r="K466" i="8"/>
  <c r="J466" i="8"/>
  <c r="K465" i="8"/>
  <c r="J465" i="8"/>
  <c r="K464" i="8"/>
  <c r="J464" i="8"/>
  <c r="L553" i="8" l="1"/>
  <c r="L528" i="8"/>
  <c r="L532" i="8"/>
  <c r="L541" i="8"/>
  <c r="L545" i="8"/>
  <c r="L549" i="8"/>
  <c r="L535" i="8"/>
  <c r="L472" i="8"/>
  <c r="L477" i="8"/>
  <c r="L481" i="8"/>
  <c r="L485" i="8"/>
  <c r="L489" i="8"/>
  <c r="L519" i="8"/>
  <c r="L536" i="8"/>
  <c r="L558" i="8"/>
  <c r="L465" i="8"/>
  <c r="L470" i="8"/>
  <c r="L479" i="8"/>
  <c r="L483" i="8"/>
  <c r="M483" i="8" s="1"/>
  <c r="L487" i="8"/>
  <c r="L517" i="8"/>
  <c r="L534" i="8"/>
  <c r="L538" i="8"/>
  <c r="L512" i="8"/>
  <c r="L555" i="8"/>
  <c r="L556" i="8"/>
  <c r="L493" i="8"/>
  <c r="L497" i="8"/>
  <c r="L501" i="8"/>
  <c r="L505" i="8"/>
  <c r="L509" i="8"/>
  <c r="L531" i="8"/>
  <c r="L540" i="8"/>
  <c r="L544" i="8"/>
  <c r="L548" i="8"/>
  <c r="L552" i="8"/>
  <c r="L464" i="8"/>
  <c r="L469" i="8"/>
  <c r="L473" i="8"/>
  <c r="L478" i="8"/>
  <c r="L482" i="8"/>
  <c r="L486" i="8"/>
  <c r="L490" i="8"/>
  <c r="L537" i="8"/>
  <c r="L468" i="8"/>
  <c r="L516" i="8"/>
  <c r="L529" i="8"/>
  <c r="L542" i="8"/>
  <c r="L546" i="8"/>
  <c r="L550" i="8"/>
  <c r="L554" i="8"/>
  <c r="L559" i="8"/>
  <c r="L533" i="8"/>
  <c r="L492" i="8"/>
  <c r="L496" i="8"/>
  <c r="L500" i="8"/>
  <c r="L504" i="8"/>
  <c r="L508" i="8"/>
  <c r="L522" i="8"/>
  <c r="L526" i="8"/>
  <c r="L530" i="8"/>
  <c r="L543" i="8"/>
  <c r="L547" i="8"/>
  <c r="L551" i="8"/>
  <c r="L539" i="8"/>
  <c r="L560" i="8"/>
  <c r="L466" i="8"/>
  <c r="L471" i="8"/>
  <c r="L476" i="8"/>
  <c r="L480" i="8"/>
  <c r="L484" i="8"/>
  <c r="L488" i="8"/>
  <c r="L518" i="8"/>
  <c r="L491" i="8"/>
  <c r="L514" i="8"/>
  <c r="L523" i="8"/>
  <c r="L527" i="8"/>
  <c r="L494" i="8"/>
  <c r="L498" i="8"/>
  <c r="N498" i="8" s="1"/>
  <c r="L502" i="8"/>
  <c r="L506" i="8"/>
  <c r="L510" i="8"/>
  <c r="L515" i="8"/>
  <c r="L524" i="8"/>
  <c r="L467" i="8"/>
  <c r="L513" i="8"/>
  <c r="L495" i="8"/>
  <c r="L499" i="8"/>
  <c r="L503" i="8"/>
  <c r="L507" i="8"/>
  <c r="L511" i="8"/>
  <c r="L521" i="8"/>
  <c r="L525" i="8"/>
  <c r="L520" i="8"/>
  <c r="L474" i="8"/>
  <c r="L475" i="8"/>
  <c r="L557" i="8"/>
  <c r="M503" i="8" l="1"/>
  <c r="N503" i="8" s="1"/>
  <c r="M551" i="8"/>
  <c r="N551" i="8" s="1"/>
  <c r="M531" i="8"/>
  <c r="N531" i="8" s="1"/>
  <c r="M495" i="8"/>
  <c r="N495" i="8" s="1"/>
  <c r="M496" i="8"/>
  <c r="N496" i="8" s="1"/>
  <c r="M529" i="8"/>
  <c r="N529" i="8" s="1"/>
  <c r="M509" i="8"/>
  <c r="N509" i="8" s="1"/>
  <c r="M538" i="8"/>
  <c r="N538" i="8" s="1"/>
  <c r="M558" i="8"/>
  <c r="N558" i="8" s="1"/>
  <c r="M535" i="8"/>
  <c r="N535" i="8" s="1"/>
  <c r="M557" i="8"/>
  <c r="N557" i="8" s="1"/>
  <c r="M499" i="8"/>
  <c r="N499" i="8" s="1"/>
  <c r="M542" i="8"/>
  <c r="N542" i="8" s="1"/>
  <c r="M494" i="8"/>
  <c r="N494" i="8" s="1"/>
  <c r="M505" i="8"/>
  <c r="N505" i="8" s="1"/>
  <c r="M549" i="8"/>
  <c r="N549" i="8" s="1"/>
  <c r="M506" i="8"/>
  <c r="N506" i="8" s="1"/>
  <c r="M512" i="8"/>
  <c r="N512" i="8" s="1"/>
  <c r="M520" i="8"/>
  <c r="N520" i="8" s="1"/>
  <c r="M517" i="8"/>
  <c r="N517" i="8" s="1"/>
  <c r="M519" i="8"/>
  <c r="N519" i="8" s="1"/>
  <c r="M545" i="8"/>
  <c r="N545" i="8" s="1"/>
  <c r="M502" i="8"/>
  <c r="N502" i="8" s="1"/>
  <c r="M547" i="8"/>
  <c r="N547" i="8" s="1"/>
  <c r="M492" i="8"/>
  <c r="N492" i="8" s="1"/>
  <c r="M534" i="8"/>
  <c r="N534" i="8" s="1"/>
  <c r="M525" i="8"/>
  <c r="N525" i="8" s="1"/>
  <c r="M527" i="8"/>
  <c r="N527" i="8" s="1"/>
  <c r="M530" i="8"/>
  <c r="N530" i="8" s="1"/>
  <c r="M521" i="8"/>
  <c r="N521" i="8" s="1"/>
  <c r="M523" i="8"/>
  <c r="N523" i="8" s="1"/>
  <c r="M526" i="8"/>
  <c r="N526" i="8" s="1"/>
  <c r="M559" i="8"/>
  <c r="N559" i="8" s="1"/>
  <c r="M537" i="8"/>
  <c r="N537" i="8" s="1"/>
  <c r="M552" i="8"/>
  <c r="N552" i="8" s="1"/>
  <c r="M497" i="8"/>
  <c r="N497" i="8" s="1"/>
  <c r="M489" i="8"/>
  <c r="N489" i="8" s="1"/>
  <c r="M541" i="8"/>
  <c r="N541" i="8" s="1"/>
  <c r="M500" i="8"/>
  <c r="N500" i="8" s="1"/>
  <c r="M513" i="8"/>
  <c r="N513" i="8" s="1"/>
  <c r="M543" i="8"/>
  <c r="N543" i="8" s="1"/>
  <c r="M516" i="8"/>
  <c r="N516" i="8" s="1"/>
  <c r="M536" i="8"/>
  <c r="N536" i="8" s="1"/>
  <c r="M533" i="8"/>
  <c r="N533" i="8" s="1"/>
  <c r="M501" i="8"/>
  <c r="N501" i="8" s="1"/>
  <c r="M524" i="8"/>
  <c r="N524" i="8" s="1"/>
  <c r="M511" i="8"/>
  <c r="N511" i="8" s="1"/>
  <c r="M515" i="8"/>
  <c r="N515" i="8" s="1"/>
  <c r="M514" i="8"/>
  <c r="N514" i="8" s="1"/>
  <c r="M522" i="8"/>
  <c r="N522" i="8" s="1"/>
  <c r="M554" i="8"/>
  <c r="N554" i="8" s="1"/>
  <c r="M490" i="8"/>
  <c r="N490" i="8" s="1"/>
  <c r="M548" i="8"/>
  <c r="N548" i="8" s="1"/>
  <c r="M493" i="8"/>
  <c r="N493" i="8" s="1"/>
  <c r="M532" i="8"/>
  <c r="N532" i="8" s="1"/>
  <c r="M507" i="8"/>
  <c r="N507" i="8" s="1"/>
  <c r="M510" i="8"/>
  <c r="N510" i="8" s="1"/>
  <c r="M491" i="8"/>
  <c r="N491" i="8" s="1"/>
  <c r="M560" i="8"/>
  <c r="N560" i="8" s="1"/>
  <c r="M508" i="8"/>
  <c r="N508" i="8" s="1"/>
  <c r="M550" i="8"/>
  <c r="N550" i="8" s="1"/>
  <c r="M544" i="8"/>
  <c r="N544" i="8" s="1"/>
  <c r="M556" i="8"/>
  <c r="N556" i="8" s="1"/>
  <c r="M528" i="8"/>
  <c r="N528" i="8" s="1"/>
  <c r="M518" i="8"/>
  <c r="N518" i="8" s="1"/>
  <c r="M539" i="8"/>
  <c r="N539" i="8" s="1"/>
  <c r="M504" i="8"/>
  <c r="N504" i="8" s="1"/>
  <c r="M546" i="8"/>
  <c r="N546" i="8" s="1"/>
  <c r="M540" i="8"/>
  <c r="N540" i="8" s="1"/>
  <c r="M555" i="8"/>
  <c r="N555" i="8" s="1"/>
  <c r="M553" i="8"/>
  <c r="N553" i="8" s="1"/>
  <c r="M488" i="8"/>
  <c r="N488" i="8" s="1"/>
  <c r="M484" i="8"/>
  <c r="N484" i="8" s="1"/>
  <c r="M487" i="8"/>
  <c r="N487" i="8" s="1"/>
  <c r="M485" i="8"/>
  <c r="N485" i="8" s="1"/>
  <c r="M486" i="8"/>
  <c r="N486" i="8" s="1"/>
  <c r="M482" i="8"/>
  <c r="N482" i="8" s="1"/>
  <c r="M481" i="8"/>
  <c r="N481" i="8" s="1"/>
  <c r="M477" i="8"/>
  <c r="N477" i="8" s="1"/>
  <c r="M475" i="8"/>
  <c r="N475" i="8" s="1"/>
  <c r="M478" i="8"/>
  <c r="N478" i="8" s="1"/>
  <c r="M465" i="8"/>
  <c r="N465" i="8" s="1"/>
  <c r="M472" i="8"/>
  <c r="N472" i="8" s="1"/>
  <c r="M474" i="8"/>
  <c r="N474" i="8" s="1"/>
  <c r="M473" i="8"/>
  <c r="N473" i="8" s="1"/>
  <c r="M470" i="8"/>
  <c r="N470" i="8" s="1"/>
  <c r="M480" i="8"/>
  <c r="N480" i="8" s="1"/>
  <c r="M469" i="8"/>
  <c r="N469" i="8" s="1"/>
  <c r="M479" i="8"/>
  <c r="N479" i="8" s="1"/>
  <c r="M467" i="8"/>
  <c r="N467" i="8" s="1"/>
  <c r="M476" i="8"/>
  <c r="N476" i="8" s="1"/>
  <c r="M468" i="8"/>
  <c r="N468" i="8" s="1"/>
  <c r="M464" i="8"/>
  <c r="N464" i="8" s="1"/>
  <c r="M471" i="8"/>
  <c r="N471" i="8" s="1"/>
  <c r="M466" i="8"/>
  <c r="N466" i="8" s="1"/>
  <c r="S463" i="8"/>
  <c r="S462" i="8"/>
  <c r="P408" i="8" l="1"/>
  <c r="P410" i="8"/>
  <c r="P425" i="8"/>
  <c r="P424" i="8"/>
  <c r="P423" i="8"/>
  <c r="P421" i="8"/>
  <c r="P420" i="8"/>
  <c r="P419" i="8"/>
  <c r="P418" i="8"/>
  <c r="P417" i="8"/>
  <c r="P416" i="8"/>
  <c r="P422" i="8"/>
  <c r="P413" i="8"/>
  <c r="P412" i="8"/>
  <c r="P411" i="8"/>
  <c r="P430" i="8"/>
  <c r="P434" i="8"/>
  <c r="P433" i="8"/>
  <c r="P436" i="8"/>
  <c r="P432" i="8"/>
  <c r="P435" i="8"/>
  <c r="P431" i="8"/>
  <c r="P429" i="8"/>
  <c r="P438" i="8"/>
  <c r="P439" i="8"/>
  <c r="P437" i="8"/>
  <c r="P440" i="8"/>
  <c r="P428" i="8"/>
  <c r="P427" i="8"/>
  <c r="P426" i="8"/>
  <c r="P415" i="8"/>
  <c r="P414" i="8"/>
  <c r="P409" i="8"/>
  <c r="P446" i="8"/>
  <c r="P445" i="8"/>
  <c r="P444" i="8"/>
  <c r="P443" i="8"/>
  <c r="P442" i="8"/>
  <c r="P441" i="8"/>
  <c r="S461" i="8"/>
  <c r="S460" i="8"/>
  <c r="S459" i="8"/>
  <c r="S458" i="8"/>
  <c r="S457" i="8"/>
  <c r="S456" i="8"/>
  <c r="S455" i="8"/>
  <c r="S454" i="8"/>
  <c r="S453" i="8"/>
  <c r="S452" i="8"/>
  <c r="S451" i="8"/>
  <c r="S450" i="8"/>
  <c r="S449" i="8"/>
  <c r="S448" i="8"/>
  <c r="S447" i="8"/>
  <c r="S446" i="8"/>
  <c r="S445" i="8"/>
  <c r="S444" i="8"/>
  <c r="S443" i="8"/>
  <c r="S442" i="8"/>
  <c r="S441" i="8"/>
  <c r="S440" i="8" l="1"/>
  <c r="S439" i="8"/>
  <c r="S438" i="8"/>
  <c r="S437" i="8"/>
  <c r="S436" i="8"/>
  <c r="S435" i="8"/>
  <c r="S434" i="8"/>
  <c r="S433" i="8"/>
  <c r="S432" i="8"/>
  <c r="S431" i="8"/>
  <c r="S430" i="8"/>
  <c r="S429" i="8"/>
  <c r="S428" i="8"/>
  <c r="S427" i="8"/>
  <c r="S426" i="8"/>
  <c r="S425" i="8"/>
  <c r="S424" i="8"/>
  <c r="S423" i="8"/>
  <c r="S422" i="8"/>
  <c r="S421" i="8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K463" i="8"/>
  <c r="K462" i="8"/>
  <c r="J462" i="8"/>
  <c r="K461" i="8"/>
  <c r="K460" i="8"/>
  <c r="K459" i="8"/>
  <c r="K458" i="8"/>
  <c r="K457" i="8"/>
  <c r="K456" i="8"/>
  <c r="K455" i="8"/>
  <c r="K454" i="8"/>
  <c r="J454" i="8"/>
  <c r="K453" i="8"/>
  <c r="K452" i="8"/>
  <c r="K451" i="8"/>
  <c r="K450" i="8"/>
  <c r="J450" i="8"/>
  <c r="K449" i="8"/>
  <c r="J449" i="8"/>
  <c r="K448" i="8"/>
  <c r="K447" i="8"/>
  <c r="K446" i="8"/>
  <c r="J446" i="8"/>
  <c r="K445" i="8"/>
  <c r="J445" i="8"/>
  <c r="K444" i="8"/>
  <c r="J444" i="8"/>
  <c r="K443" i="8"/>
  <c r="K442" i="8"/>
  <c r="J442" i="8"/>
  <c r="K441" i="8"/>
  <c r="K390" i="8"/>
  <c r="K389" i="8"/>
  <c r="K440" i="8"/>
  <c r="J440" i="8"/>
  <c r="K439" i="8"/>
  <c r="J439" i="8"/>
  <c r="K438" i="8"/>
  <c r="J438" i="8"/>
  <c r="K437" i="8"/>
  <c r="J437" i="8"/>
  <c r="K436" i="8"/>
  <c r="J436" i="8"/>
  <c r="K435" i="8"/>
  <c r="J435" i="8"/>
  <c r="K434" i="8"/>
  <c r="J434" i="8"/>
  <c r="K433" i="8"/>
  <c r="J433" i="8"/>
  <c r="K432" i="8"/>
  <c r="J432" i="8"/>
  <c r="K431" i="8"/>
  <c r="J431" i="8"/>
  <c r="K430" i="8"/>
  <c r="J430" i="8"/>
  <c r="K429" i="8"/>
  <c r="J429" i="8"/>
  <c r="K428" i="8"/>
  <c r="J428" i="8"/>
  <c r="K427" i="8"/>
  <c r="J427" i="8"/>
  <c r="K426" i="8"/>
  <c r="J426" i="8"/>
  <c r="K425" i="8"/>
  <c r="J425" i="8"/>
  <c r="K424" i="8"/>
  <c r="J424" i="8"/>
  <c r="K423" i="8"/>
  <c r="J423" i="8"/>
  <c r="K422" i="8"/>
  <c r="J422" i="8"/>
  <c r="K421" i="8"/>
  <c r="J421" i="8"/>
  <c r="K420" i="8"/>
  <c r="J420" i="8"/>
  <c r="K419" i="8"/>
  <c r="J419" i="8"/>
  <c r="K418" i="8"/>
  <c r="J418" i="8"/>
  <c r="K417" i="8"/>
  <c r="J417" i="8"/>
  <c r="K416" i="8"/>
  <c r="J416" i="8"/>
  <c r="K415" i="8"/>
  <c r="J415" i="8"/>
  <c r="K414" i="8"/>
  <c r="J414" i="8"/>
  <c r="K413" i="8"/>
  <c r="K412" i="8"/>
  <c r="J412" i="8"/>
  <c r="K411" i="8"/>
  <c r="J411" i="8"/>
  <c r="K410" i="8"/>
  <c r="J410" i="8"/>
  <c r="K409" i="8"/>
  <c r="J409" i="8"/>
  <c r="K408" i="8"/>
  <c r="I441" i="8"/>
  <c r="J441" i="8" s="1"/>
  <c r="I443" i="8"/>
  <c r="J443" i="8" s="1"/>
  <c r="I447" i="8"/>
  <c r="J447" i="8" s="1"/>
  <c r="I448" i="8"/>
  <c r="J448" i="8" s="1"/>
  <c r="I452" i="8"/>
  <c r="J452" i="8" s="1"/>
  <c r="I451" i="8"/>
  <c r="J451" i="8" s="1"/>
  <c r="I453" i="8"/>
  <c r="J453" i="8" s="1"/>
  <c r="I461" i="8"/>
  <c r="J461" i="8" s="1"/>
  <c r="I460" i="8"/>
  <c r="J460" i="8" s="1"/>
  <c r="I459" i="8"/>
  <c r="J459" i="8" s="1"/>
  <c r="I458" i="8"/>
  <c r="J458" i="8" s="1"/>
  <c r="I457" i="8"/>
  <c r="J457" i="8" s="1"/>
  <c r="I456" i="8"/>
  <c r="J456" i="8" s="1"/>
  <c r="I455" i="8"/>
  <c r="J455" i="8" s="1"/>
  <c r="J463" i="8"/>
  <c r="I390" i="8"/>
  <c r="J390" i="8" s="1"/>
  <c r="I389" i="8"/>
  <c r="J389" i="8" s="1"/>
  <c r="I413" i="8"/>
  <c r="J413" i="8" s="1"/>
  <c r="I408" i="8"/>
  <c r="J408" i="8" s="1"/>
  <c r="L451" i="8" l="1"/>
  <c r="L448" i="8"/>
  <c r="L415" i="8"/>
  <c r="N415" i="8" s="1"/>
  <c r="L419" i="8"/>
  <c r="L423" i="8"/>
  <c r="L427" i="8"/>
  <c r="L431" i="8"/>
  <c r="L435" i="8"/>
  <c r="L439" i="8"/>
  <c r="N439" i="8" s="1"/>
  <c r="L413" i="8"/>
  <c r="N413" i="8" s="1"/>
  <c r="L457" i="8"/>
  <c r="L442" i="8"/>
  <c r="L458" i="8"/>
  <c r="L443" i="8"/>
  <c r="N443" i="8" s="1"/>
  <c r="L463" i="8"/>
  <c r="L441" i="8"/>
  <c r="N441" i="8" s="1"/>
  <c r="L461" i="8"/>
  <c r="L417" i="8"/>
  <c r="L421" i="8"/>
  <c r="L425" i="8"/>
  <c r="N425" i="8" s="1"/>
  <c r="L429" i="8"/>
  <c r="L433" i="8"/>
  <c r="L437" i="8"/>
  <c r="N437" i="8" s="1"/>
  <c r="L450" i="8"/>
  <c r="L462" i="8"/>
  <c r="L389" i="8"/>
  <c r="L447" i="8"/>
  <c r="L414" i="8"/>
  <c r="N414" i="8" s="1"/>
  <c r="L418" i="8"/>
  <c r="L422" i="8"/>
  <c r="L426" i="8"/>
  <c r="L430" i="8"/>
  <c r="L434" i="8"/>
  <c r="L438" i="8"/>
  <c r="L459" i="8"/>
  <c r="L416" i="8"/>
  <c r="L420" i="8"/>
  <c r="L424" i="8"/>
  <c r="L428" i="8"/>
  <c r="L432" i="8"/>
  <c r="L436" i="8"/>
  <c r="L440" i="8"/>
  <c r="N440" i="8" s="1"/>
  <c r="L460" i="8"/>
  <c r="L449" i="8"/>
  <c r="L453" i="8"/>
  <c r="L455" i="8"/>
  <c r="L452" i="8"/>
  <c r="L408" i="8"/>
  <c r="N408" i="8" s="1"/>
  <c r="L456" i="8"/>
  <c r="L410" i="8"/>
  <c r="L446" i="8"/>
  <c r="L411" i="8"/>
  <c r="N411" i="8" s="1"/>
  <c r="L390" i="8"/>
  <c r="L412" i="8"/>
  <c r="N412" i="8" s="1"/>
  <c r="L444" i="8"/>
  <c r="L454" i="8"/>
  <c r="L409" i="8"/>
  <c r="L445" i="8"/>
  <c r="M453" i="8" l="1"/>
  <c r="N453" i="8" s="1"/>
  <c r="M458" i="8"/>
  <c r="N458" i="8" s="1"/>
  <c r="M452" i="8"/>
  <c r="N452" i="8" s="1"/>
  <c r="M447" i="8"/>
  <c r="N447" i="8" s="1"/>
  <c r="M463" i="8"/>
  <c r="N463" i="8" s="1"/>
  <c r="M455" i="8"/>
  <c r="N455" i="8" s="1"/>
  <c r="M459" i="8"/>
  <c r="N459" i="8" s="1"/>
  <c r="M457" i="8"/>
  <c r="N457" i="8" s="1"/>
  <c r="M448" i="8"/>
  <c r="N448" i="8" s="1"/>
  <c r="M460" i="8"/>
  <c r="N460" i="8" s="1"/>
  <c r="M456" i="8"/>
  <c r="N456" i="8" s="1"/>
  <c r="M461" i="8"/>
  <c r="N461" i="8" s="1"/>
  <c r="M451" i="8"/>
  <c r="N451" i="8" s="1"/>
  <c r="M462" i="8"/>
  <c r="N462" i="8" s="1"/>
  <c r="M430" i="8"/>
  <c r="N430" i="8" s="1"/>
  <c r="M431" i="8"/>
  <c r="N431" i="8" s="1"/>
  <c r="M454" i="8"/>
  <c r="N454" i="8" s="1"/>
  <c r="M432" i="8"/>
  <c r="N432" i="8" s="1"/>
  <c r="M450" i="8"/>
  <c r="N450" i="8" s="1"/>
  <c r="M435" i="8"/>
  <c r="N435" i="8" s="1"/>
  <c r="M444" i="8"/>
  <c r="N444" i="8" s="1"/>
  <c r="M428" i="8"/>
  <c r="N428" i="8" s="1"/>
  <c r="M426" i="8"/>
  <c r="N426" i="8" s="1"/>
  <c r="M424" i="8"/>
  <c r="N424" i="8" s="1"/>
  <c r="M422" i="8"/>
  <c r="N422" i="8" s="1"/>
  <c r="M433" i="8"/>
  <c r="N433" i="8" s="1"/>
  <c r="M442" i="8"/>
  <c r="N442" i="8" s="1"/>
  <c r="M419" i="8"/>
  <c r="N419" i="8" s="1"/>
  <c r="M409" i="8"/>
  <c r="N409" i="8" s="1"/>
  <c r="M434" i="8"/>
  <c r="N434" i="8" s="1"/>
  <c r="M421" i="8"/>
  <c r="N421" i="8" s="1"/>
  <c r="M436" i="8"/>
  <c r="N436" i="8" s="1"/>
  <c r="M390" i="8"/>
  <c r="N390" i="8" s="1"/>
  <c r="M420" i="8"/>
  <c r="N420" i="8" s="1"/>
  <c r="M418" i="8"/>
  <c r="N418" i="8" s="1"/>
  <c r="M429" i="8"/>
  <c r="N429" i="8" s="1"/>
  <c r="M423" i="8"/>
  <c r="N423" i="8" s="1"/>
  <c r="M449" i="8"/>
  <c r="N449" i="8" s="1"/>
  <c r="M416" i="8"/>
  <c r="N416" i="8" s="1"/>
  <c r="M446" i="8"/>
  <c r="N446" i="8" s="1"/>
  <c r="M445" i="8"/>
  <c r="N445" i="8" s="1"/>
  <c r="M410" i="8"/>
  <c r="N410" i="8" s="1"/>
  <c r="M389" i="8"/>
  <c r="N389" i="8" s="1"/>
  <c r="M417" i="8"/>
  <c r="N417" i="8" s="1"/>
  <c r="P55" i="8" l="1"/>
  <c r="P54" i="8"/>
  <c r="P53" i="8"/>
  <c r="P50" i="8"/>
  <c r="P49" i="8"/>
  <c r="P47" i="8"/>
  <c r="P46" i="8"/>
  <c r="P45" i="8"/>
  <c r="P44" i="8"/>
  <c r="P43" i="8"/>
  <c r="P42" i="8"/>
  <c r="P41" i="8"/>
  <c r="S407" i="8" l="1"/>
  <c r="P407" i="8"/>
  <c r="P402" i="8"/>
  <c r="P401" i="8"/>
  <c r="P403" i="8"/>
  <c r="P405" i="8"/>
  <c r="P287" i="8"/>
  <c r="P404" i="8"/>
  <c r="P343" i="8"/>
  <c r="P159" i="8"/>
  <c r="S405" i="8" l="1"/>
  <c r="S404" i="8"/>
  <c r="S403" i="8"/>
  <c r="S402" i="8"/>
  <c r="S401" i="8"/>
  <c r="P406" i="8"/>
  <c r="P369" i="8"/>
  <c r="P364" i="8"/>
  <c r="S348" i="8" l="1"/>
  <c r="S347" i="8"/>
  <c r="S346" i="8"/>
  <c r="S345" i="8"/>
  <c r="S344" i="8"/>
  <c r="S406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400" i="8" l="1"/>
  <c r="S399" i="8"/>
  <c r="S398" i="8"/>
  <c r="S397" i="8"/>
  <c r="S396" i="8"/>
  <c r="S395" i="8"/>
  <c r="S394" i="8"/>
  <c r="S393" i="8"/>
  <c r="S392" i="8"/>
  <c r="S391" i="8"/>
  <c r="S388" i="8"/>
  <c r="S387" i="8"/>
  <c r="S386" i="8"/>
  <c r="P400" i="8"/>
  <c r="P399" i="8"/>
  <c r="P398" i="8"/>
  <c r="P397" i="8"/>
  <c r="P396" i="8"/>
  <c r="P395" i="8"/>
  <c r="P394" i="8"/>
  <c r="P393" i="8"/>
  <c r="P392" i="8"/>
  <c r="P391" i="8"/>
  <c r="P390" i="8"/>
  <c r="P389" i="8"/>
  <c r="P388" i="8"/>
  <c r="P387" i="8"/>
  <c r="P386" i="8"/>
  <c r="P376" i="8"/>
  <c r="P377" i="8"/>
  <c r="P385" i="8"/>
  <c r="P384" i="8"/>
  <c r="P383" i="8"/>
  <c r="P382" i="8"/>
  <c r="P381" i="8"/>
  <c r="P380" i="8"/>
  <c r="P379" i="8"/>
  <c r="P378" i="8"/>
  <c r="S376" i="8"/>
  <c r="S385" i="8"/>
  <c r="S384" i="8"/>
  <c r="S383" i="8"/>
  <c r="S382" i="8"/>
  <c r="S381" i="8"/>
  <c r="S380" i="8"/>
  <c r="S379" i="8"/>
  <c r="S378" i="8"/>
  <c r="S377" i="8"/>
  <c r="S372" i="8"/>
  <c r="P375" i="8"/>
  <c r="S375" i="8"/>
  <c r="S374" i="8"/>
  <c r="S373" i="8"/>
  <c r="P374" i="8"/>
  <c r="S370" i="8"/>
  <c r="S371" i="8"/>
  <c r="K407" i="8"/>
  <c r="K406" i="8"/>
  <c r="K405" i="8"/>
  <c r="J405" i="8"/>
  <c r="K404" i="8"/>
  <c r="J404" i="8"/>
  <c r="K403" i="8"/>
  <c r="J403" i="8"/>
  <c r="K402" i="8"/>
  <c r="K401" i="8"/>
  <c r="K400" i="8"/>
  <c r="J400" i="8"/>
  <c r="K399" i="8"/>
  <c r="J399" i="8"/>
  <c r="K398" i="8"/>
  <c r="J398" i="8"/>
  <c r="K397" i="8"/>
  <c r="J397" i="8"/>
  <c r="K396" i="8"/>
  <c r="J396" i="8"/>
  <c r="K395" i="8"/>
  <c r="K394" i="8"/>
  <c r="K393" i="8"/>
  <c r="K392" i="8"/>
  <c r="K391" i="8"/>
  <c r="J391" i="8"/>
  <c r="K388" i="8"/>
  <c r="K387" i="8"/>
  <c r="J387" i="8"/>
  <c r="K386" i="8"/>
  <c r="J386" i="8"/>
  <c r="K385" i="8"/>
  <c r="J385" i="8"/>
  <c r="K384" i="8"/>
  <c r="J384" i="8"/>
  <c r="K383" i="8"/>
  <c r="J383" i="8"/>
  <c r="K382" i="8"/>
  <c r="J382" i="8"/>
  <c r="K381" i="8"/>
  <c r="J381" i="8"/>
  <c r="K380" i="8"/>
  <c r="J380" i="8"/>
  <c r="K379" i="8"/>
  <c r="J379" i="8"/>
  <c r="K378" i="8"/>
  <c r="J378" i="8"/>
  <c r="K377" i="8"/>
  <c r="J377" i="8"/>
  <c r="K376" i="8"/>
  <c r="J376" i="8"/>
  <c r="K375" i="8"/>
  <c r="K374" i="8"/>
  <c r="J374" i="8"/>
  <c r="K373" i="8"/>
  <c r="J373" i="8"/>
  <c r="K372" i="8"/>
  <c r="J372" i="8"/>
  <c r="K371" i="8"/>
  <c r="J371" i="8"/>
  <c r="K370" i="8"/>
  <c r="J370" i="8"/>
  <c r="K369" i="8"/>
  <c r="J369" i="8"/>
  <c r="K368" i="8"/>
  <c r="K367" i="8"/>
  <c r="K366" i="8"/>
  <c r="K365" i="8"/>
  <c r="K364" i="8"/>
  <c r="K363" i="8"/>
  <c r="K362" i="8"/>
  <c r="J362" i="8"/>
  <c r="K361" i="8"/>
  <c r="K360" i="8"/>
  <c r="K359" i="8"/>
  <c r="K358" i="8"/>
  <c r="J358" i="8"/>
  <c r="K357" i="8"/>
  <c r="J357" i="8"/>
  <c r="K356" i="8"/>
  <c r="K355" i="8"/>
  <c r="K354" i="8"/>
  <c r="J354" i="8"/>
  <c r="K353" i="8"/>
  <c r="J353" i="8"/>
  <c r="K352" i="8"/>
  <c r="J352" i="8"/>
  <c r="K351" i="8"/>
  <c r="K350" i="8"/>
  <c r="K349" i="8"/>
  <c r="K348" i="8"/>
  <c r="K347" i="8"/>
  <c r="K346" i="8"/>
  <c r="K345" i="8"/>
  <c r="K344" i="8"/>
  <c r="I407" i="8"/>
  <c r="J407" i="8" s="1"/>
  <c r="I406" i="8"/>
  <c r="J406" i="8" s="1"/>
  <c r="I402" i="8"/>
  <c r="J402" i="8" s="1"/>
  <c r="I368" i="8"/>
  <c r="J368" i="8" s="1"/>
  <c r="I367" i="8"/>
  <c r="J367" i="8" s="1"/>
  <c r="I366" i="8"/>
  <c r="J366" i="8" s="1"/>
  <c r="I365" i="8"/>
  <c r="J365" i="8" s="1"/>
  <c r="I364" i="8"/>
  <c r="J364" i="8" s="1"/>
  <c r="I363" i="8"/>
  <c r="J363" i="8" s="1"/>
  <c r="I361" i="8"/>
  <c r="J361" i="8" s="1"/>
  <c r="I360" i="8"/>
  <c r="J360" i="8" s="1"/>
  <c r="I359" i="8"/>
  <c r="J359" i="8" s="1"/>
  <c r="I356" i="8"/>
  <c r="J356" i="8" s="1"/>
  <c r="I355" i="8"/>
  <c r="J355" i="8" s="1"/>
  <c r="I350" i="8"/>
  <c r="J350" i="8" s="1"/>
  <c r="I349" i="8"/>
  <c r="J349" i="8" s="1"/>
  <c r="I348" i="8"/>
  <c r="J348" i="8" s="1"/>
  <c r="I347" i="8"/>
  <c r="J347" i="8" s="1"/>
  <c r="I346" i="8"/>
  <c r="J346" i="8" s="1"/>
  <c r="I345" i="8"/>
  <c r="J345" i="8" s="1"/>
  <c r="I344" i="8"/>
  <c r="J344" i="8" s="1"/>
  <c r="I351" i="8"/>
  <c r="J351" i="8" s="1"/>
  <c r="I401" i="8"/>
  <c r="J401" i="8" s="1"/>
  <c r="I395" i="8"/>
  <c r="J395" i="8" s="1"/>
  <c r="I394" i="8"/>
  <c r="J394" i="8" s="1"/>
  <c r="I393" i="8"/>
  <c r="J393" i="8" s="1"/>
  <c r="I392" i="8"/>
  <c r="J392" i="8" s="1"/>
  <c r="I388" i="8"/>
  <c r="J388" i="8" s="1"/>
  <c r="I375" i="8"/>
  <c r="J375" i="8" s="1"/>
  <c r="A345" i="8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L401" i="8" l="1"/>
  <c r="A441" i="8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L361" i="8"/>
  <c r="L398" i="8"/>
  <c r="L359" i="8"/>
  <c r="L402" i="8"/>
  <c r="N402" i="8" s="1"/>
  <c r="L406" i="8"/>
  <c r="N406" i="8" s="1"/>
  <c r="L393" i="8"/>
  <c r="L407" i="8"/>
  <c r="N407" i="8" s="1"/>
  <c r="L377" i="8"/>
  <c r="L381" i="8"/>
  <c r="L364" i="8"/>
  <c r="L405" i="8"/>
  <c r="N405" i="8" s="1"/>
  <c r="L366" i="8"/>
  <c r="L397" i="8"/>
  <c r="L365" i="8"/>
  <c r="L395" i="8"/>
  <c r="L351" i="8"/>
  <c r="L376" i="8"/>
  <c r="N376" i="8" s="1"/>
  <c r="L380" i="8"/>
  <c r="L384" i="8"/>
  <c r="L350" i="8"/>
  <c r="L355" i="8"/>
  <c r="L375" i="8"/>
  <c r="L344" i="8"/>
  <c r="N344" i="8" s="1"/>
  <c r="L356" i="8"/>
  <c r="L367" i="8"/>
  <c r="L349" i="8"/>
  <c r="L362" i="8"/>
  <c r="L388" i="8"/>
  <c r="L360" i="8"/>
  <c r="L354" i="8"/>
  <c r="L353" i="8"/>
  <c r="L368" i="8"/>
  <c r="L378" i="8"/>
  <c r="L382" i="8"/>
  <c r="L386" i="8"/>
  <c r="L394" i="8"/>
  <c r="L348" i="8"/>
  <c r="N348" i="8" s="1"/>
  <c r="L363" i="8"/>
  <c r="L346" i="8"/>
  <c r="N346" i="8" s="1"/>
  <c r="L352" i="8"/>
  <c r="L357" i="8"/>
  <c r="L372" i="8"/>
  <c r="L392" i="8"/>
  <c r="L345" i="8"/>
  <c r="N345" i="8" s="1"/>
  <c r="L370" i="8"/>
  <c r="L374" i="8"/>
  <c r="L396" i="8"/>
  <c r="L400" i="8"/>
  <c r="L404" i="8"/>
  <c r="N404" i="8" s="1"/>
  <c r="L347" i="8"/>
  <c r="N347" i="8" s="1"/>
  <c r="L385" i="8"/>
  <c r="L358" i="8"/>
  <c r="L369" i="8"/>
  <c r="L373" i="8"/>
  <c r="L371" i="8"/>
  <c r="L379" i="8"/>
  <c r="L383" i="8"/>
  <c r="L387" i="8"/>
  <c r="L391" i="8"/>
  <c r="L399" i="8"/>
  <c r="L403" i="8"/>
  <c r="N403" i="8" s="1"/>
  <c r="M383" i="8" l="1"/>
  <c r="N383" i="8" s="1"/>
  <c r="M378" i="8"/>
  <c r="N378" i="8" s="1"/>
  <c r="M381" i="8"/>
  <c r="N381" i="8" s="1"/>
  <c r="M352" i="8"/>
  <c r="N352" i="8" s="1"/>
  <c r="M377" i="8"/>
  <c r="N377" i="8" s="1"/>
  <c r="M353" i="8"/>
  <c r="N353" i="8" s="1"/>
  <c r="M395" i="8"/>
  <c r="N395" i="8" s="1"/>
  <c r="M354" i="8"/>
  <c r="N354" i="8" s="1"/>
  <c r="M369" i="8"/>
  <c r="N369" i="8" s="1"/>
  <c r="M370" i="8"/>
  <c r="N370" i="8" s="1"/>
  <c r="M360" i="8"/>
  <c r="N360" i="8" s="1"/>
  <c r="M355" i="8"/>
  <c r="N355" i="8" s="1"/>
  <c r="M397" i="8"/>
  <c r="N397" i="8" s="1"/>
  <c r="M367" i="8"/>
  <c r="N367" i="8" s="1"/>
  <c r="M400" i="8"/>
  <c r="N400" i="8" s="1"/>
  <c r="M351" i="8"/>
  <c r="N351" i="8" s="1"/>
  <c r="M371" i="8"/>
  <c r="N371" i="8" s="1"/>
  <c r="M393" i="8"/>
  <c r="N393" i="8" s="1"/>
  <c r="M358" i="8"/>
  <c r="N358" i="8" s="1"/>
  <c r="M394" i="8"/>
  <c r="N394" i="8" s="1"/>
  <c r="M388" i="8"/>
  <c r="N388" i="8" s="1"/>
  <c r="M350" i="8"/>
  <c r="N350" i="8" s="1"/>
  <c r="M366" i="8"/>
  <c r="N366" i="8" s="1"/>
  <c r="M357" i="8"/>
  <c r="N357" i="8" s="1"/>
  <c r="M361" i="8"/>
  <c r="N361" i="8" s="1"/>
  <c r="M368" i="8"/>
  <c r="N368" i="8" s="1"/>
  <c r="M399" i="8"/>
  <c r="N399" i="8" s="1"/>
  <c r="M391" i="8"/>
  <c r="N391" i="8" s="1"/>
  <c r="M392" i="8"/>
  <c r="N392" i="8" s="1"/>
  <c r="M386" i="8"/>
  <c r="N386" i="8" s="1"/>
  <c r="M362" i="8"/>
  <c r="N362" i="8" s="1"/>
  <c r="M384" i="8"/>
  <c r="N384" i="8" s="1"/>
  <c r="M359" i="8"/>
  <c r="N359" i="8" s="1"/>
  <c r="M379" i="8"/>
  <c r="N379" i="8" s="1"/>
  <c r="M356" i="8"/>
  <c r="N356" i="8" s="1"/>
  <c r="M396" i="8"/>
  <c r="N396" i="8" s="1"/>
  <c r="M363" i="8"/>
  <c r="N363" i="8" s="1"/>
  <c r="M365" i="8"/>
  <c r="N365" i="8" s="1"/>
  <c r="M385" i="8"/>
  <c r="N385" i="8" s="1"/>
  <c r="M387" i="8"/>
  <c r="N387" i="8" s="1"/>
  <c r="M372" i="8"/>
  <c r="N372" i="8" s="1"/>
  <c r="M382" i="8"/>
  <c r="N382" i="8" s="1"/>
  <c r="M349" i="8"/>
  <c r="N349" i="8" s="1"/>
  <c r="M380" i="8"/>
  <c r="N380" i="8" s="1"/>
  <c r="M364" i="8"/>
  <c r="N364" i="8" s="1"/>
  <c r="M398" i="8"/>
  <c r="N398" i="8" s="1"/>
  <c r="M373" i="8"/>
  <c r="N373" i="8" s="1"/>
  <c r="M375" i="8"/>
  <c r="N375" i="8" s="1"/>
  <c r="M374" i="8"/>
  <c r="N374" i="8" s="1"/>
  <c r="S343" i="8" l="1"/>
  <c r="K343" i="8"/>
  <c r="J343" i="8"/>
  <c r="L343" i="8" l="1"/>
  <c r="M343" i="8" l="1"/>
  <c r="N343" i="8" s="1"/>
  <c r="A343" i="8"/>
  <c r="S340" i="8" l="1"/>
  <c r="S287" i="8"/>
  <c r="S271" i="8"/>
  <c r="P61" i="8"/>
  <c r="P62" i="8"/>
  <c r="P67" i="8"/>
  <c r="P66" i="8"/>
  <c r="P70" i="8"/>
  <c r="P59" i="8"/>
  <c r="P69" i="8"/>
  <c r="P68" i="8"/>
  <c r="P65" i="8"/>
  <c r="P64" i="8"/>
  <c r="P63" i="8"/>
  <c r="P60" i="8"/>
  <c r="P58" i="8"/>
  <c r="P56" i="8"/>
  <c r="P57" i="8"/>
  <c r="P48" i="8"/>
  <c r="S342" i="8" l="1"/>
  <c r="P342" i="8"/>
  <c r="K342" i="8"/>
  <c r="J342" i="8"/>
  <c r="L342" i="8" l="1"/>
  <c r="N342" i="8" s="1"/>
  <c r="P233" i="8" l="1"/>
  <c r="P232" i="8"/>
  <c r="P231" i="8"/>
  <c r="P239" i="8"/>
  <c r="P253" i="8"/>
  <c r="P252" i="8"/>
  <c r="P251" i="8"/>
  <c r="P250" i="8"/>
  <c r="P249" i="8"/>
  <c r="P248" i="8"/>
  <c r="P247" i="8"/>
  <c r="P246" i="8"/>
  <c r="P245" i="8"/>
  <c r="P244" i="8"/>
  <c r="P243" i="8"/>
  <c r="P242" i="8"/>
  <c r="P241" i="8"/>
  <c r="P240" i="8"/>
  <c r="P238" i="8"/>
  <c r="P237" i="8" l="1"/>
  <c r="P236" i="8"/>
  <c r="P235" i="8"/>
  <c r="P234" i="8"/>
  <c r="P300" i="8"/>
  <c r="P299" i="8"/>
  <c r="P298" i="8"/>
  <c r="P297" i="8"/>
  <c r="P296" i="8"/>
  <c r="P295" i="8"/>
  <c r="P294" i="8"/>
  <c r="P293" i="8"/>
  <c r="P292" i="8"/>
  <c r="P291" i="8"/>
  <c r="P290" i="8"/>
  <c r="P289" i="8"/>
  <c r="P288" i="8"/>
  <c r="P286" i="8"/>
  <c r="P285" i="8"/>
  <c r="P284" i="8"/>
  <c r="P283" i="8"/>
  <c r="P282" i="8"/>
  <c r="P281" i="8"/>
  <c r="P280" i="8"/>
  <c r="P279" i="8"/>
  <c r="P278" i="8"/>
  <c r="P277" i="8"/>
  <c r="P276" i="8"/>
  <c r="P275" i="8"/>
  <c r="P274" i="8"/>
  <c r="P273" i="8"/>
  <c r="P272" i="8"/>
  <c r="P270" i="8"/>
  <c r="P269" i="8"/>
  <c r="P268" i="8"/>
  <c r="P267" i="8"/>
  <c r="P266" i="8"/>
  <c r="P265" i="8"/>
  <c r="P264" i="8"/>
  <c r="P263" i="8"/>
  <c r="P262" i="8"/>
  <c r="P261" i="8"/>
  <c r="P260" i="8"/>
  <c r="P259" i="8"/>
  <c r="P258" i="8"/>
  <c r="P257" i="8"/>
  <c r="P256" i="8"/>
  <c r="P255" i="8"/>
  <c r="P254" i="8"/>
  <c r="P339" i="8"/>
  <c r="P338" i="8"/>
  <c r="P337" i="8"/>
  <c r="P336" i="8"/>
  <c r="P335" i="8"/>
  <c r="P334" i="8"/>
  <c r="P333" i="8"/>
  <c r="P341" i="8" l="1"/>
  <c r="P332" i="8"/>
  <c r="P331" i="8"/>
  <c r="I1048559" i="8" l="1"/>
  <c r="S1048511" i="8"/>
  <c r="S341" i="8"/>
  <c r="K341" i="8"/>
  <c r="J341" i="8"/>
  <c r="K340" i="8"/>
  <c r="J340" i="8"/>
  <c r="S339" i="8"/>
  <c r="K339" i="8"/>
  <c r="J339" i="8"/>
  <c r="S338" i="8"/>
  <c r="K338" i="8"/>
  <c r="J338" i="8"/>
  <c r="S337" i="8"/>
  <c r="K337" i="8"/>
  <c r="J337" i="8"/>
  <c r="S336" i="8"/>
  <c r="K336" i="8"/>
  <c r="J336" i="8"/>
  <c r="S335" i="8"/>
  <c r="K335" i="8"/>
  <c r="J335" i="8"/>
  <c r="S334" i="8"/>
  <c r="K334" i="8"/>
  <c r="J334" i="8"/>
  <c r="S333" i="8"/>
  <c r="K333" i="8"/>
  <c r="J333" i="8"/>
  <c r="S332" i="8"/>
  <c r="K332" i="8"/>
  <c r="J332" i="8"/>
  <c r="S331" i="8"/>
  <c r="K331" i="8"/>
  <c r="J331" i="8"/>
  <c r="S70" i="8"/>
  <c r="K70" i="8"/>
  <c r="J70" i="8"/>
  <c r="S69" i="8"/>
  <c r="K69" i="8"/>
  <c r="J69" i="8"/>
  <c r="S68" i="8"/>
  <c r="K68" i="8"/>
  <c r="J68" i="8"/>
  <c r="S67" i="8"/>
  <c r="K67" i="8"/>
  <c r="J67" i="8"/>
  <c r="S66" i="8"/>
  <c r="K66" i="8"/>
  <c r="J66" i="8"/>
  <c r="S65" i="8"/>
  <c r="K65" i="8"/>
  <c r="J65" i="8"/>
  <c r="S64" i="8"/>
  <c r="K64" i="8"/>
  <c r="J64" i="8"/>
  <c r="S63" i="8"/>
  <c r="K63" i="8"/>
  <c r="J63" i="8"/>
  <c r="S62" i="8"/>
  <c r="K62" i="8"/>
  <c r="J62" i="8"/>
  <c r="S61" i="8"/>
  <c r="K61" i="8"/>
  <c r="J61" i="8"/>
  <c r="S60" i="8"/>
  <c r="K60" i="8"/>
  <c r="J60" i="8"/>
  <c r="S59" i="8"/>
  <c r="K59" i="8"/>
  <c r="J59" i="8"/>
  <c r="S58" i="8"/>
  <c r="K58" i="8"/>
  <c r="J58" i="8"/>
  <c r="S57" i="8"/>
  <c r="K57" i="8"/>
  <c r="J57" i="8"/>
  <c r="S56" i="8"/>
  <c r="K56" i="8"/>
  <c r="J56" i="8"/>
  <c r="S55" i="8"/>
  <c r="K55" i="8"/>
  <c r="J55" i="8"/>
  <c r="S54" i="8"/>
  <c r="K54" i="8"/>
  <c r="J54" i="8"/>
  <c r="S53" i="8"/>
  <c r="K53" i="8"/>
  <c r="J53" i="8"/>
  <c r="S52" i="8"/>
  <c r="K52" i="8"/>
  <c r="J52" i="8"/>
  <c r="S51" i="8"/>
  <c r="K51" i="8"/>
  <c r="J51" i="8"/>
  <c r="S50" i="8"/>
  <c r="K50" i="8"/>
  <c r="J50" i="8"/>
  <c r="S49" i="8"/>
  <c r="K49" i="8"/>
  <c r="J49" i="8"/>
  <c r="S48" i="8"/>
  <c r="K48" i="8"/>
  <c r="J48" i="8"/>
  <c r="S47" i="8"/>
  <c r="K47" i="8"/>
  <c r="J47" i="8"/>
  <c r="S46" i="8"/>
  <c r="K46" i="8"/>
  <c r="J46" i="8"/>
  <c r="S45" i="8"/>
  <c r="K45" i="8"/>
  <c r="J45" i="8"/>
  <c r="S44" i="8"/>
  <c r="K44" i="8"/>
  <c r="J44" i="8"/>
  <c r="S43" i="8"/>
  <c r="K43" i="8"/>
  <c r="J43" i="8"/>
  <c r="S42" i="8"/>
  <c r="K42" i="8"/>
  <c r="J42" i="8"/>
  <c r="S41" i="8"/>
  <c r="K41" i="8"/>
  <c r="J41" i="8"/>
  <c r="S300" i="8"/>
  <c r="K300" i="8"/>
  <c r="J300" i="8"/>
  <c r="S299" i="8"/>
  <c r="K299" i="8"/>
  <c r="J299" i="8"/>
  <c r="S298" i="8"/>
  <c r="K298" i="8"/>
  <c r="I298" i="8"/>
  <c r="J298" i="8" s="1"/>
  <c r="S297" i="8"/>
  <c r="K297" i="8"/>
  <c r="J297" i="8"/>
  <c r="S296" i="8"/>
  <c r="K296" i="8"/>
  <c r="J296" i="8"/>
  <c r="S295" i="8"/>
  <c r="K295" i="8"/>
  <c r="J295" i="8"/>
  <c r="S294" i="8"/>
  <c r="K294" i="8"/>
  <c r="J294" i="8"/>
  <c r="S293" i="8"/>
  <c r="K293" i="8"/>
  <c r="J293" i="8"/>
  <c r="S292" i="8"/>
  <c r="K292" i="8"/>
  <c r="J292" i="8"/>
  <c r="S291" i="8"/>
  <c r="K291" i="8"/>
  <c r="J291" i="8"/>
  <c r="S290" i="8"/>
  <c r="K290" i="8"/>
  <c r="J290" i="8"/>
  <c r="S289" i="8"/>
  <c r="K289" i="8"/>
  <c r="J289" i="8"/>
  <c r="S288" i="8"/>
  <c r="K288" i="8"/>
  <c r="J288" i="8"/>
  <c r="K287" i="8"/>
  <c r="J287" i="8"/>
  <c r="S286" i="8"/>
  <c r="K286" i="8"/>
  <c r="J286" i="8"/>
  <c r="S285" i="8"/>
  <c r="K285" i="8"/>
  <c r="J285" i="8"/>
  <c r="S284" i="8"/>
  <c r="K284" i="8"/>
  <c r="J284" i="8"/>
  <c r="S283" i="8"/>
  <c r="K283" i="8"/>
  <c r="J283" i="8"/>
  <c r="S282" i="8"/>
  <c r="K282" i="8"/>
  <c r="J282" i="8"/>
  <c r="S281" i="8"/>
  <c r="K281" i="8"/>
  <c r="J281" i="8"/>
  <c r="S280" i="8"/>
  <c r="K280" i="8"/>
  <c r="J280" i="8"/>
  <c r="S279" i="8"/>
  <c r="K279" i="8"/>
  <c r="J279" i="8"/>
  <c r="S278" i="8"/>
  <c r="K278" i="8"/>
  <c r="J278" i="8"/>
  <c r="S277" i="8"/>
  <c r="K277" i="8"/>
  <c r="J277" i="8"/>
  <c r="S276" i="8"/>
  <c r="K276" i="8"/>
  <c r="J276" i="8"/>
  <c r="S275" i="8"/>
  <c r="K275" i="8"/>
  <c r="J275" i="8"/>
  <c r="S274" i="8"/>
  <c r="K274" i="8"/>
  <c r="J274" i="8"/>
  <c r="S273" i="8"/>
  <c r="K273" i="8"/>
  <c r="J273" i="8"/>
  <c r="S272" i="8"/>
  <c r="K272" i="8"/>
  <c r="I272" i="8"/>
  <c r="J272" i="8" s="1"/>
  <c r="K271" i="8"/>
  <c r="I271" i="8"/>
  <c r="J271" i="8" s="1"/>
  <c r="S270" i="8"/>
  <c r="K270" i="8"/>
  <c r="I270" i="8"/>
  <c r="J270" i="8" s="1"/>
  <c r="S269" i="8"/>
  <c r="K269" i="8"/>
  <c r="I269" i="8"/>
  <c r="J269" i="8" s="1"/>
  <c r="S268" i="8"/>
  <c r="K268" i="8"/>
  <c r="J268" i="8"/>
  <c r="S267" i="8"/>
  <c r="K267" i="8"/>
  <c r="J267" i="8"/>
  <c r="S266" i="8"/>
  <c r="K266" i="8"/>
  <c r="J266" i="8"/>
  <c r="S265" i="8"/>
  <c r="K265" i="8"/>
  <c r="J265" i="8"/>
  <c r="S264" i="8"/>
  <c r="K264" i="8"/>
  <c r="J264" i="8"/>
  <c r="S263" i="8"/>
  <c r="K263" i="8"/>
  <c r="J263" i="8"/>
  <c r="S262" i="8"/>
  <c r="K262" i="8"/>
  <c r="J262" i="8"/>
  <c r="S261" i="8"/>
  <c r="K261" i="8"/>
  <c r="I261" i="8"/>
  <c r="J261" i="8" s="1"/>
  <c r="S260" i="8"/>
  <c r="K260" i="8"/>
  <c r="J260" i="8"/>
  <c r="S259" i="8"/>
  <c r="K259" i="8"/>
  <c r="I259" i="8"/>
  <c r="J259" i="8" s="1"/>
  <c r="S258" i="8"/>
  <c r="K258" i="8"/>
  <c r="J258" i="8"/>
  <c r="S257" i="8"/>
  <c r="K257" i="8"/>
  <c r="I257" i="8"/>
  <c r="J257" i="8" s="1"/>
  <c r="S256" i="8"/>
  <c r="K256" i="8"/>
  <c r="J256" i="8"/>
  <c r="S255" i="8"/>
  <c r="K255" i="8"/>
  <c r="J255" i="8"/>
  <c r="S254" i="8"/>
  <c r="K254" i="8"/>
  <c r="J254" i="8"/>
  <c r="S253" i="8"/>
  <c r="K253" i="8"/>
  <c r="I253" i="8"/>
  <c r="J253" i="8" s="1"/>
  <c r="S252" i="8"/>
  <c r="K252" i="8"/>
  <c r="I252" i="8"/>
  <c r="J252" i="8" s="1"/>
  <c r="S251" i="8"/>
  <c r="K251" i="8"/>
  <c r="I251" i="8"/>
  <c r="J251" i="8" s="1"/>
  <c r="S250" i="8"/>
  <c r="K250" i="8"/>
  <c r="I250" i="8"/>
  <c r="J250" i="8" s="1"/>
  <c r="S249" i="8"/>
  <c r="K249" i="8"/>
  <c r="I249" i="8"/>
  <c r="J249" i="8" s="1"/>
  <c r="S248" i="8"/>
  <c r="K248" i="8"/>
  <c r="I248" i="8"/>
  <c r="J248" i="8" s="1"/>
  <c r="S247" i="8"/>
  <c r="K247" i="8"/>
  <c r="J247" i="8"/>
  <c r="S246" i="8"/>
  <c r="K246" i="8"/>
  <c r="I246" i="8"/>
  <c r="J246" i="8" s="1"/>
  <c r="S245" i="8"/>
  <c r="K245" i="8"/>
  <c r="J245" i="8"/>
  <c r="S244" i="8"/>
  <c r="K244" i="8"/>
  <c r="I244" i="8"/>
  <c r="J244" i="8" s="1"/>
  <c r="S243" i="8"/>
  <c r="K243" i="8"/>
  <c r="I243" i="8"/>
  <c r="J243" i="8" s="1"/>
  <c r="S242" i="8"/>
  <c r="K242" i="8"/>
  <c r="J242" i="8"/>
  <c r="S241" i="8"/>
  <c r="K241" i="8"/>
  <c r="I241" i="8"/>
  <c r="J241" i="8" s="1"/>
  <c r="S240" i="8"/>
  <c r="K240" i="8"/>
  <c r="I240" i="8"/>
  <c r="J240" i="8" s="1"/>
  <c r="S239" i="8"/>
  <c r="K239" i="8"/>
  <c r="J239" i="8"/>
  <c r="S238" i="8"/>
  <c r="K238" i="8"/>
  <c r="J238" i="8"/>
  <c r="S237" i="8"/>
  <c r="K237" i="8"/>
  <c r="J237" i="8"/>
  <c r="S236" i="8"/>
  <c r="K236" i="8"/>
  <c r="I236" i="8"/>
  <c r="J236" i="8" s="1"/>
  <c r="S235" i="8"/>
  <c r="K235" i="8"/>
  <c r="J235" i="8"/>
  <c r="S234" i="8"/>
  <c r="K234" i="8"/>
  <c r="I234" i="8"/>
  <c r="J234" i="8" s="1"/>
  <c r="S233" i="8"/>
  <c r="K233" i="8"/>
  <c r="J233" i="8"/>
  <c r="S232" i="8"/>
  <c r="K232" i="8"/>
  <c r="I232" i="8"/>
  <c r="J232" i="8" s="1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S231" i="8"/>
  <c r="K231" i="8"/>
  <c r="I231" i="8"/>
  <c r="J231" i="8" s="1"/>
  <c r="S230" i="8"/>
  <c r="P230" i="8"/>
  <c r="K230" i="8"/>
  <c r="J230" i="8"/>
  <c r="S229" i="8"/>
  <c r="P229" i="8"/>
  <c r="K229" i="8"/>
  <c r="J229" i="8"/>
  <c r="S228" i="8"/>
  <c r="P228" i="8"/>
  <c r="K228" i="8"/>
  <c r="J228" i="8"/>
  <c r="S227" i="8"/>
  <c r="P227" i="8"/>
  <c r="K227" i="8"/>
  <c r="J227" i="8"/>
  <c r="S226" i="8"/>
  <c r="P226" i="8"/>
  <c r="K226" i="8"/>
  <c r="I226" i="8"/>
  <c r="J226" i="8" s="1"/>
  <c r="S225" i="8"/>
  <c r="P225" i="8"/>
  <c r="K225" i="8"/>
  <c r="J225" i="8"/>
  <c r="S224" i="8"/>
  <c r="P224" i="8"/>
  <c r="K224" i="8"/>
  <c r="J224" i="8"/>
  <c r="S223" i="8"/>
  <c r="P223" i="8"/>
  <c r="K223" i="8"/>
  <c r="J223" i="8"/>
  <c r="S222" i="8"/>
  <c r="P222" i="8"/>
  <c r="K222" i="8"/>
  <c r="J222" i="8"/>
  <c r="S221" i="8"/>
  <c r="P221" i="8"/>
  <c r="K221" i="8"/>
  <c r="J221" i="8"/>
  <c r="S220" i="8"/>
  <c r="P220" i="8"/>
  <c r="K220" i="8"/>
  <c r="J220" i="8"/>
  <c r="S219" i="8"/>
  <c r="P219" i="8"/>
  <c r="K219" i="8"/>
  <c r="J219" i="8"/>
  <c r="S218" i="8"/>
  <c r="P218" i="8"/>
  <c r="K218" i="8"/>
  <c r="J218" i="8"/>
  <c r="S217" i="8"/>
  <c r="P217" i="8"/>
  <c r="K217" i="8"/>
  <c r="J217" i="8"/>
  <c r="S216" i="8"/>
  <c r="P216" i="8"/>
  <c r="K216" i="8"/>
  <c r="J216" i="8"/>
  <c r="S215" i="8"/>
  <c r="P215" i="8"/>
  <c r="K215" i="8"/>
  <c r="J215" i="8"/>
  <c r="S214" i="8"/>
  <c r="P214" i="8"/>
  <c r="K214" i="8"/>
  <c r="J214" i="8"/>
  <c r="S213" i="8"/>
  <c r="P213" i="8"/>
  <c r="K213" i="8"/>
  <c r="J213" i="8"/>
  <c r="S212" i="8"/>
  <c r="P212" i="8"/>
  <c r="K212" i="8"/>
  <c r="J212" i="8"/>
  <c r="S211" i="8"/>
  <c r="P211" i="8"/>
  <c r="K211" i="8"/>
  <c r="J211" i="8"/>
  <c r="S210" i="8"/>
  <c r="P210" i="8"/>
  <c r="K210" i="8"/>
  <c r="J210" i="8"/>
  <c r="S209" i="8"/>
  <c r="P209" i="8"/>
  <c r="K209" i="8"/>
  <c r="J209" i="8"/>
  <c r="S208" i="8"/>
  <c r="P208" i="8"/>
  <c r="K208" i="8"/>
  <c r="J208" i="8"/>
  <c r="S207" i="8"/>
  <c r="P207" i="8"/>
  <c r="K207" i="8"/>
  <c r="J207" i="8"/>
  <c r="S206" i="8"/>
  <c r="P206" i="8"/>
  <c r="K206" i="8"/>
  <c r="I206" i="8"/>
  <c r="J206" i="8" s="1"/>
  <c r="S205" i="8"/>
  <c r="P205" i="8"/>
  <c r="K205" i="8"/>
  <c r="I205" i="8"/>
  <c r="J205" i="8" s="1"/>
  <c r="P204" i="8"/>
  <c r="K204" i="8"/>
  <c r="I204" i="8"/>
  <c r="J204" i="8" s="1"/>
  <c r="S203" i="8"/>
  <c r="P203" i="8"/>
  <c r="K203" i="8"/>
  <c r="I203" i="8"/>
  <c r="J203" i="8" s="1"/>
  <c r="S202" i="8"/>
  <c r="P202" i="8"/>
  <c r="K202" i="8"/>
  <c r="J202" i="8"/>
  <c r="S201" i="8"/>
  <c r="P201" i="8"/>
  <c r="K201" i="8"/>
  <c r="J201" i="8"/>
  <c r="S200" i="8"/>
  <c r="P200" i="8"/>
  <c r="K200" i="8"/>
  <c r="J200" i="8"/>
  <c r="S199" i="8"/>
  <c r="P199" i="8"/>
  <c r="K199" i="8"/>
  <c r="J199" i="8"/>
  <c r="S198" i="8"/>
  <c r="P198" i="8"/>
  <c r="K198" i="8"/>
  <c r="J198" i="8"/>
  <c r="S197" i="8"/>
  <c r="P197" i="8"/>
  <c r="K197" i="8"/>
  <c r="J197" i="8"/>
  <c r="S196" i="8"/>
  <c r="P196" i="8"/>
  <c r="K196" i="8"/>
  <c r="I196" i="8"/>
  <c r="J196" i="8" s="1"/>
  <c r="S195" i="8"/>
  <c r="P195" i="8"/>
  <c r="K195" i="8"/>
  <c r="J195" i="8"/>
  <c r="S194" i="8"/>
  <c r="P194" i="8"/>
  <c r="K194" i="8"/>
  <c r="J194" i="8"/>
  <c r="S193" i="8"/>
  <c r="P193" i="8"/>
  <c r="K193" i="8"/>
  <c r="I193" i="8"/>
  <c r="J193" i="8" s="1"/>
  <c r="S192" i="8"/>
  <c r="P192" i="8"/>
  <c r="K192" i="8"/>
  <c r="J192" i="8"/>
  <c r="S191" i="8"/>
  <c r="P191" i="8"/>
  <c r="K191" i="8"/>
  <c r="I191" i="8"/>
  <c r="J191" i="8" s="1"/>
  <c r="S190" i="8"/>
  <c r="P190" i="8"/>
  <c r="K190" i="8"/>
  <c r="J190" i="8"/>
  <c r="S189" i="8"/>
  <c r="P189" i="8"/>
  <c r="K189" i="8"/>
  <c r="J189" i="8"/>
  <c r="S188" i="8"/>
  <c r="P188" i="8"/>
  <c r="K188" i="8"/>
  <c r="J188" i="8"/>
  <c r="S187" i="8"/>
  <c r="P187" i="8"/>
  <c r="K187" i="8"/>
  <c r="J187" i="8"/>
  <c r="S186" i="8"/>
  <c r="P186" i="8"/>
  <c r="K186" i="8"/>
  <c r="I186" i="8"/>
  <c r="J186" i="8" s="1"/>
  <c r="S185" i="8"/>
  <c r="P185" i="8"/>
  <c r="K185" i="8"/>
  <c r="J185" i="8"/>
  <c r="P184" i="8"/>
  <c r="K184" i="8"/>
  <c r="J184" i="8"/>
  <c r="S184" i="8" s="1"/>
  <c r="P71" i="8"/>
  <c r="K71" i="8"/>
  <c r="J71" i="8"/>
  <c r="S71" i="8" s="1"/>
  <c r="S182" i="8"/>
  <c r="P182" i="8"/>
  <c r="K182" i="8"/>
  <c r="J182" i="8"/>
  <c r="S181" i="8"/>
  <c r="P181" i="8"/>
  <c r="K181" i="8"/>
  <c r="J181" i="8"/>
  <c r="S180" i="8"/>
  <c r="P180" i="8"/>
  <c r="K180" i="8"/>
  <c r="J180" i="8"/>
  <c r="S179" i="8"/>
  <c r="P179" i="8"/>
  <c r="K179" i="8"/>
  <c r="J179" i="8"/>
  <c r="S178" i="8"/>
  <c r="P178" i="8"/>
  <c r="K178" i="8"/>
  <c r="J178" i="8"/>
  <c r="S177" i="8"/>
  <c r="P177" i="8"/>
  <c r="K177" i="8"/>
  <c r="J177" i="8"/>
  <c r="S176" i="8"/>
  <c r="P176" i="8"/>
  <c r="K176" i="8"/>
  <c r="J176" i="8"/>
  <c r="S175" i="8"/>
  <c r="P175" i="8"/>
  <c r="K175" i="8"/>
  <c r="J175" i="8"/>
  <c r="S174" i="8"/>
  <c r="P174" i="8"/>
  <c r="K174" i="8"/>
  <c r="J174" i="8"/>
  <c r="S173" i="8"/>
  <c r="P173" i="8"/>
  <c r="K173" i="8"/>
  <c r="J173" i="8"/>
  <c r="S172" i="8"/>
  <c r="P172" i="8"/>
  <c r="K172" i="8"/>
  <c r="J172" i="8"/>
  <c r="S171" i="8"/>
  <c r="P171" i="8"/>
  <c r="K171" i="8"/>
  <c r="J171" i="8"/>
  <c r="S170" i="8"/>
  <c r="P170" i="8"/>
  <c r="K170" i="8"/>
  <c r="J170" i="8"/>
  <c r="S169" i="8"/>
  <c r="P169" i="8"/>
  <c r="K169" i="8"/>
  <c r="J169" i="8"/>
  <c r="S168" i="8"/>
  <c r="P168" i="8"/>
  <c r="K168" i="8"/>
  <c r="J168" i="8"/>
  <c r="S167" i="8"/>
  <c r="K167" i="8"/>
  <c r="J167" i="8"/>
  <c r="S166" i="8"/>
  <c r="K166" i="8"/>
  <c r="J166" i="8"/>
  <c r="S165" i="8"/>
  <c r="P165" i="8"/>
  <c r="K165" i="8"/>
  <c r="J165" i="8"/>
  <c r="S164" i="8"/>
  <c r="P164" i="8"/>
  <c r="K164" i="8"/>
  <c r="J164" i="8"/>
  <c r="S163" i="8"/>
  <c r="P163" i="8"/>
  <c r="K163" i="8"/>
  <c r="J163" i="8"/>
  <c r="A163" i="8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S162" i="8"/>
  <c r="P162" i="8"/>
  <c r="K162" i="8"/>
  <c r="J162" i="8"/>
  <c r="S161" i="8"/>
  <c r="K161" i="8"/>
  <c r="J161" i="8"/>
  <c r="S160" i="8"/>
  <c r="P160" i="8"/>
  <c r="K160" i="8"/>
  <c r="I160" i="8"/>
  <c r="J160" i="8" s="1"/>
  <c r="S159" i="8"/>
  <c r="K159" i="8"/>
  <c r="J159" i="8"/>
  <c r="S158" i="8"/>
  <c r="P158" i="8"/>
  <c r="K158" i="8"/>
  <c r="I158" i="8"/>
  <c r="J158" i="8" s="1"/>
  <c r="S157" i="8"/>
  <c r="P157" i="8"/>
  <c r="K157" i="8"/>
  <c r="J157" i="8"/>
  <c r="S156" i="8"/>
  <c r="P156" i="8"/>
  <c r="K156" i="8"/>
  <c r="J156" i="8"/>
  <c r="S155" i="8"/>
  <c r="P155" i="8"/>
  <c r="K155" i="8"/>
  <c r="J155" i="8"/>
  <c r="S154" i="8"/>
  <c r="P154" i="8"/>
  <c r="K154" i="8"/>
  <c r="J154" i="8"/>
  <c r="S153" i="8"/>
  <c r="P153" i="8"/>
  <c r="K153" i="8"/>
  <c r="J153" i="8"/>
  <c r="S152" i="8"/>
  <c r="P152" i="8"/>
  <c r="K152" i="8"/>
  <c r="J152" i="8"/>
  <c r="S151" i="8"/>
  <c r="P151" i="8"/>
  <c r="K151" i="8"/>
  <c r="J151" i="8"/>
  <c r="S150" i="8"/>
  <c r="P150" i="8"/>
  <c r="K150" i="8"/>
  <c r="J150" i="8"/>
  <c r="S149" i="8"/>
  <c r="P149" i="8"/>
  <c r="K149" i="8"/>
  <c r="I149" i="8"/>
  <c r="J149" i="8" s="1"/>
  <c r="S148" i="8"/>
  <c r="P148" i="8"/>
  <c r="K148" i="8"/>
  <c r="J148" i="8"/>
  <c r="S147" i="8"/>
  <c r="P147" i="8"/>
  <c r="K147" i="8"/>
  <c r="J147" i="8"/>
  <c r="S146" i="8"/>
  <c r="P146" i="8"/>
  <c r="K146" i="8"/>
  <c r="J146" i="8"/>
  <c r="S145" i="8"/>
  <c r="P145" i="8"/>
  <c r="K145" i="8"/>
  <c r="I145" i="8"/>
  <c r="J145" i="8" s="1"/>
  <c r="S144" i="8"/>
  <c r="P144" i="8"/>
  <c r="K144" i="8"/>
  <c r="J144" i="8"/>
  <c r="S143" i="8"/>
  <c r="P143" i="8"/>
  <c r="K143" i="8"/>
  <c r="J143" i="8"/>
  <c r="S142" i="8"/>
  <c r="P142" i="8"/>
  <c r="K142" i="8"/>
  <c r="J142" i="8"/>
  <c r="S141" i="8"/>
  <c r="P141" i="8"/>
  <c r="K141" i="8"/>
  <c r="I141" i="8"/>
  <c r="J141" i="8" s="1"/>
  <c r="S140" i="8"/>
  <c r="P140" i="8"/>
  <c r="K140" i="8"/>
  <c r="J140" i="8"/>
  <c r="S139" i="8"/>
  <c r="P139" i="8"/>
  <c r="K139" i="8"/>
  <c r="I139" i="8"/>
  <c r="J139" i="8" s="1"/>
  <c r="S138" i="8"/>
  <c r="P138" i="8"/>
  <c r="K138" i="8"/>
  <c r="J138" i="8"/>
  <c r="S137" i="8"/>
  <c r="P137" i="8"/>
  <c r="K137" i="8"/>
  <c r="I137" i="8"/>
  <c r="J137" i="8" s="1"/>
  <c r="S136" i="8"/>
  <c r="P136" i="8"/>
  <c r="K136" i="8"/>
  <c r="J136" i="8"/>
  <c r="S135" i="8"/>
  <c r="P135" i="8"/>
  <c r="K135" i="8"/>
  <c r="I135" i="8"/>
  <c r="J135" i="8" s="1"/>
  <c r="S134" i="8"/>
  <c r="P134" i="8"/>
  <c r="K134" i="8"/>
  <c r="I134" i="8"/>
  <c r="J134" i="8" s="1"/>
  <c r="S133" i="8"/>
  <c r="P133" i="8"/>
  <c r="K133" i="8"/>
  <c r="I133" i="8"/>
  <c r="J133" i="8" s="1"/>
  <c r="S132" i="8"/>
  <c r="P132" i="8"/>
  <c r="K132" i="8"/>
  <c r="J132" i="8"/>
  <c r="S330" i="8"/>
  <c r="P330" i="8"/>
  <c r="K330" i="8"/>
  <c r="J330" i="8"/>
  <c r="S130" i="8"/>
  <c r="P130" i="8"/>
  <c r="K130" i="8"/>
  <c r="J130" i="8"/>
  <c r="S129" i="8"/>
  <c r="P129" i="8"/>
  <c r="K129" i="8"/>
  <c r="J129" i="8"/>
  <c r="S128" i="8"/>
  <c r="P128" i="8"/>
  <c r="K128" i="8"/>
  <c r="J128" i="8"/>
  <c r="S127" i="8"/>
  <c r="P127" i="8"/>
  <c r="K127" i="8"/>
  <c r="J127" i="8"/>
  <c r="S126" i="8"/>
  <c r="P126" i="8"/>
  <c r="K126" i="8"/>
  <c r="J126" i="8"/>
  <c r="S125" i="8"/>
  <c r="P125" i="8"/>
  <c r="K125" i="8"/>
  <c r="J125" i="8"/>
  <c r="S124" i="8"/>
  <c r="P124" i="8"/>
  <c r="K124" i="8"/>
  <c r="I124" i="8"/>
  <c r="J124" i="8" s="1"/>
  <c r="S123" i="8"/>
  <c r="P123" i="8"/>
  <c r="K123" i="8"/>
  <c r="I123" i="8"/>
  <c r="J123" i="8" s="1"/>
  <c r="S122" i="8"/>
  <c r="P122" i="8"/>
  <c r="K122" i="8"/>
  <c r="J122" i="8"/>
  <c r="S121" i="8"/>
  <c r="P121" i="8"/>
  <c r="K121" i="8"/>
  <c r="J121" i="8"/>
  <c r="S120" i="8"/>
  <c r="P120" i="8"/>
  <c r="K120" i="8"/>
  <c r="J120" i="8"/>
  <c r="S119" i="8"/>
  <c r="P119" i="8"/>
  <c r="K119" i="8"/>
  <c r="I119" i="8"/>
  <c r="J119" i="8" s="1"/>
  <c r="S118" i="8"/>
  <c r="P118" i="8"/>
  <c r="K118" i="8"/>
  <c r="J118" i="8"/>
  <c r="S117" i="8"/>
  <c r="P117" i="8"/>
  <c r="K117" i="8"/>
  <c r="I117" i="8"/>
  <c r="J117" i="8" s="1"/>
  <c r="S116" i="8"/>
  <c r="P116" i="8"/>
  <c r="K116" i="8"/>
  <c r="I116" i="8"/>
  <c r="J116" i="8" s="1"/>
  <c r="S115" i="8"/>
  <c r="P115" i="8"/>
  <c r="K115" i="8"/>
  <c r="I115" i="8"/>
  <c r="J115" i="8" s="1"/>
  <c r="S114" i="8"/>
  <c r="P114" i="8"/>
  <c r="K114" i="8"/>
  <c r="I114" i="8"/>
  <c r="J114" i="8" s="1"/>
  <c r="S113" i="8"/>
  <c r="P113" i="8"/>
  <c r="K113" i="8"/>
  <c r="I113" i="8"/>
  <c r="J113" i="8" s="1"/>
  <c r="S112" i="8"/>
  <c r="P112" i="8"/>
  <c r="K112" i="8"/>
  <c r="J112" i="8"/>
  <c r="S111" i="8"/>
  <c r="P111" i="8"/>
  <c r="K111" i="8"/>
  <c r="J111" i="8"/>
  <c r="S110" i="8"/>
  <c r="P110" i="8"/>
  <c r="K110" i="8"/>
  <c r="J110" i="8"/>
  <c r="S109" i="8"/>
  <c r="P109" i="8"/>
  <c r="K109" i="8"/>
  <c r="J109" i="8"/>
  <c r="S108" i="8"/>
  <c r="P108" i="8"/>
  <c r="K108" i="8"/>
  <c r="I108" i="8"/>
  <c r="J108" i="8" s="1"/>
  <c r="S107" i="8"/>
  <c r="P107" i="8"/>
  <c r="K107" i="8"/>
  <c r="J107" i="8"/>
  <c r="S106" i="8"/>
  <c r="P106" i="8"/>
  <c r="K106" i="8"/>
  <c r="J106" i="8"/>
  <c r="S105" i="8"/>
  <c r="P105" i="8"/>
  <c r="K105" i="8"/>
  <c r="J105" i="8"/>
  <c r="S104" i="8"/>
  <c r="P104" i="8"/>
  <c r="K104" i="8"/>
  <c r="I104" i="8"/>
  <c r="J104" i="8" s="1"/>
  <c r="S103" i="8"/>
  <c r="P103" i="8"/>
  <c r="K103" i="8"/>
  <c r="J103" i="8"/>
  <c r="S102" i="8"/>
  <c r="P102" i="8"/>
  <c r="K102" i="8"/>
  <c r="I102" i="8"/>
  <c r="J102" i="8" s="1"/>
  <c r="S101" i="8"/>
  <c r="P101" i="8"/>
  <c r="K101" i="8"/>
  <c r="J101" i="8"/>
  <c r="S100" i="8"/>
  <c r="P100" i="8"/>
  <c r="K100" i="8"/>
  <c r="I100" i="8"/>
  <c r="J100" i="8" s="1"/>
  <c r="S99" i="8"/>
  <c r="P99" i="8"/>
  <c r="K99" i="8"/>
  <c r="J99" i="8"/>
  <c r="S98" i="8"/>
  <c r="P98" i="8"/>
  <c r="K98" i="8"/>
  <c r="I98" i="8"/>
  <c r="J98" i="8" s="1"/>
  <c r="S97" i="8"/>
  <c r="P97" i="8"/>
  <c r="K97" i="8"/>
  <c r="I97" i="8"/>
  <c r="J97" i="8" s="1"/>
  <c r="S96" i="8"/>
  <c r="P96" i="8"/>
  <c r="K96" i="8"/>
  <c r="I96" i="8"/>
  <c r="J96" i="8" s="1"/>
  <c r="S95" i="8"/>
  <c r="P95" i="8"/>
  <c r="K95" i="8"/>
  <c r="J95" i="8"/>
  <c r="S94" i="8"/>
  <c r="P94" i="8"/>
  <c r="K94" i="8"/>
  <c r="J94" i="8"/>
  <c r="S329" i="8"/>
  <c r="P329" i="8"/>
  <c r="K329" i="8"/>
  <c r="J329" i="8"/>
  <c r="S328" i="8"/>
  <c r="P328" i="8"/>
  <c r="K328" i="8"/>
  <c r="J328" i="8"/>
  <c r="S327" i="8"/>
  <c r="P327" i="8"/>
  <c r="K327" i="8"/>
  <c r="J327" i="8"/>
  <c r="S326" i="8"/>
  <c r="P326" i="8"/>
  <c r="K326" i="8"/>
  <c r="J326" i="8"/>
  <c r="S325" i="8"/>
  <c r="P325" i="8"/>
  <c r="K325" i="8"/>
  <c r="J325" i="8"/>
  <c r="S324" i="8"/>
  <c r="P324" i="8"/>
  <c r="K324" i="8"/>
  <c r="J324" i="8"/>
  <c r="S323" i="8"/>
  <c r="P323" i="8"/>
  <c r="K323" i="8"/>
  <c r="J323" i="8"/>
  <c r="S322" i="8"/>
  <c r="P322" i="8"/>
  <c r="K322" i="8"/>
  <c r="J322" i="8"/>
  <c r="S321" i="8"/>
  <c r="P321" i="8"/>
  <c r="K321" i="8"/>
  <c r="J321" i="8"/>
  <c r="S320" i="8"/>
  <c r="P320" i="8"/>
  <c r="K320" i="8"/>
  <c r="J320" i="8"/>
  <c r="S319" i="8"/>
  <c r="P319" i="8"/>
  <c r="K319" i="8"/>
  <c r="J319" i="8"/>
  <c r="S318" i="8"/>
  <c r="P318" i="8"/>
  <c r="K318" i="8"/>
  <c r="J318" i="8"/>
  <c r="S317" i="8"/>
  <c r="P317" i="8"/>
  <c r="K317" i="8"/>
  <c r="J317" i="8"/>
  <c r="S316" i="8"/>
  <c r="P316" i="8"/>
  <c r="K316" i="8"/>
  <c r="J316" i="8"/>
  <c r="S315" i="8"/>
  <c r="P315" i="8"/>
  <c r="K315" i="8"/>
  <c r="J315" i="8"/>
  <c r="S314" i="8"/>
  <c r="P314" i="8"/>
  <c r="K314" i="8"/>
  <c r="J314" i="8"/>
  <c r="S313" i="8"/>
  <c r="P313" i="8"/>
  <c r="K313" i="8"/>
  <c r="J313" i="8"/>
  <c r="S312" i="8"/>
  <c r="P312" i="8"/>
  <c r="K312" i="8"/>
  <c r="J312" i="8"/>
  <c r="S311" i="8"/>
  <c r="P311" i="8"/>
  <c r="K311" i="8"/>
  <c r="J311" i="8"/>
  <c r="S310" i="8"/>
  <c r="P310" i="8"/>
  <c r="K310" i="8"/>
  <c r="J310" i="8"/>
  <c r="S309" i="8"/>
  <c r="P309" i="8"/>
  <c r="K309" i="8"/>
  <c r="J309" i="8"/>
  <c r="S308" i="8"/>
  <c r="P308" i="8"/>
  <c r="K308" i="8"/>
  <c r="J308" i="8"/>
  <c r="S307" i="8"/>
  <c r="P307" i="8"/>
  <c r="K307" i="8"/>
  <c r="J307" i="8"/>
  <c r="S306" i="8"/>
  <c r="P306" i="8"/>
  <c r="K306" i="8"/>
  <c r="J306" i="8"/>
  <c r="S305" i="8"/>
  <c r="P305" i="8"/>
  <c r="K305" i="8"/>
  <c r="J305" i="8"/>
  <c r="S304" i="8"/>
  <c r="P304" i="8"/>
  <c r="K304" i="8"/>
  <c r="J304" i="8"/>
  <c r="S303" i="8"/>
  <c r="P303" i="8"/>
  <c r="K303" i="8"/>
  <c r="J303" i="8"/>
  <c r="S302" i="8"/>
  <c r="P302" i="8"/>
  <c r="K302" i="8"/>
  <c r="J302" i="8"/>
  <c r="S301" i="8"/>
  <c r="P301" i="8"/>
  <c r="K301" i="8"/>
  <c r="J301" i="8"/>
  <c r="S183" i="8"/>
  <c r="P183" i="8"/>
  <c r="K183" i="8"/>
  <c r="J183" i="8"/>
  <c r="S131" i="8"/>
  <c r="P131" i="8"/>
  <c r="K131" i="8"/>
  <c r="J131" i="8"/>
  <c r="S93" i="8"/>
  <c r="P93" i="8"/>
  <c r="K93" i="8"/>
  <c r="J93" i="8"/>
  <c r="S92" i="8"/>
  <c r="P92" i="8"/>
  <c r="K92" i="8"/>
  <c r="J92" i="8"/>
  <c r="S91" i="8"/>
  <c r="P91" i="8"/>
  <c r="K91" i="8"/>
  <c r="J91" i="8"/>
  <c r="S90" i="8"/>
  <c r="P90" i="8"/>
  <c r="K90" i="8"/>
  <c r="J90" i="8"/>
  <c r="S89" i="8"/>
  <c r="P89" i="8"/>
  <c r="K89" i="8"/>
  <c r="J89" i="8"/>
  <c r="S88" i="8"/>
  <c r="P88" i="8"/>
  <c r="K88" i="8"/>
  <c r="J88" i="8"/>
  <c r="S87" i="8"/>
  <c r="P87" i="8"/>
  <c r="K87" i="8"/>
  <c r="J87" i="8"/>
  <c r="S86" i="8"/>
  <c r="P86" i="8"/>
  <c r="K86" i="8"/>
  <c r="J86" i="8"/>
  <c r="S85" i="8"/>
  <c r="P85" i="8"/>
  <c r="K85" i="8"/>
  <c r="J85" i="8"/>
  <c r="S84" i="8"/>
  <c r="P84" i="8"/>
  <c r="K84" i="8"/>
  <c r="J84" i="8"/>
  <c r="S83" i="8"/>
  <c r="P83" i="8"/>
  <c r="K83" i="8"/>
  <c r="J83" i="8"/>
  <c r="S82" i="8"/>
  <c r="P82" i="8"/>
  <c r="K82" i="8"/>
  <c r="J82" i="8"/>
  <c r="S81" i="8"/>
  <c r="P81" i="8"/>
  <c r="K81" i="8"/>
  <c r="J81" i="8"/>
  <c r="S80" i="8"/>
  <c r="P80" i="8"/>
  <c r="K80" i="8"/>
  <c r="J80" i="8"/>
  <c r="S79" i="8"/>
  <c r="P79" i="8"/>
  <c r="K79" i="8"/>
  <c r="J79" i="8"/>
  <c r="S78" i="8"/>
  <c r="P78" i="8"/>
  <c r="K78" i="8"/>
  <c r="J78" i="8"/>
  <c r="S77" i="8"/>
  <c r="P77" i="8"/>
  <c r="K77" i="8"/>
  <c r="J77" i="8"/>
  <c r="S76" i="8"/>
  <c r="P76" i="8"/>
  <c r="K76" i="8"/>
  <c r="J76" i="8"/>
  <c r="S75" i="8"/>
  <c r="P75" i="8"/>
  <c r="K75" i="8"/>
  <c r="J75" i="8"/>
  <c r="S74" i="8"/>
  <c r="P74" i="8"/>
  <c r="K74" i="8"/>
  <c r="J74" i="8"/>
  <c r="S73" i="8"/>
  <c r="P73" i="8"/>
  <c r="K73" i="8"/>
  <c r="J73" i="8"/>
  <c r="S72" i="8"/>
  <c r="P72" i="8"/>
  <c r="K72" i="8"/>
  <c r="J72" i="8"/>
  <c r="S40" i="8"/>
  <c r="P40" i="8"/>
  <c r="K40" i="8"/>
  <c r="J40" i="8"/>
  <c r="S39" i="8"/>
  <c r="K39" i="8"/>
  <c r="J39" i="8"/>
  <c r="S38" i="8"/>
  <c r="K38" i="8"/>
  <c r="J38" i="8"/>
  <c r="S37" i="8"/>
  <c r="K37" i="8"/>
  <c r="I37" i="8"/>
  <c r="J37" i="8" s="1"/>
  <c r="S36" i="8"/>
  <c r="K36" i="8"/>
  <c r="I36" i="8"/>
  <c r="J36" i="8" s="1"/>
  <c r="S35" i="8"/>
  <c r="K35" i="8"/>
  <c r="J35" i="8"/>
  <c r="S34" i="8"/>
  <c r="K34" i="8"/>
  <c r="J34" i="8"/>
  <c r="S33" i="8"/>
  <c r="K33" i="8"/>
  <c r="J33" i="8"/>
  <c r="S32" i="8"/>
  <c r="K32" i="8"/>
  <c r="J32" i="8"/>
  <c r="S31" i="8"/>
  <c r="K31" i="8"/>
  <c r="I31" i="8"/>
  <c r="J31" i="8" s="1"/>
  <c r="S30" i="8"/>
  <c r="K30" i="8"/>
  <c r="J30" i="8"/>
  <c r="S29" i="8"/>
  <c r="K29" i="8"/>
  <c r="I29" i="8"/>
  <c r="J29" i="8" s="1"/>
  <c r="S28" i="8"/>
  <c r="P28" i="8"/>
  <c r="K28" i="8"/>
  <c r="J28" i="8"/>
  <c r="S27" i="8"/>
  <c r="P27" i="8"/>
  <c r="K27" i="8"/>
  <c r="J27" i="8"/>
  <c r="S26" i="8"/>
  <c r="P26" i="8"/>
  <c r="K26" i="8"/>
  <c r="J26" i="8"/>
  <c r="A26" i="8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P25" i="8"/>
  <c r="H25" i="8"/>
  <c r="S25" i="8" s="1"/>
  <c r="S24" i="8"/>
  <c r="P24" i="8"/>
  <c r="K24" i="8"/>
  <c r="J24" i="8"/>
  <c r="S23" i="8"/>
  <c r="P23" i="8"/>
  <c r="K23" i="8"/>
  <c r="J23" i="8"/>
  <c r="S22" i="8"/>
  <c r="P22" i="8"/>
  <c r="K22" i="8"/>
  <c r="J22" i="8"/>
  <c r="S21" i="8"/>
  <c r="P21" i="8"/>
  <c r="K21" i="8"/>
  <c r="J21" i="8"/>
  <c r="S20" i="8"/>
  <c r="P20" i="8"/>
  <c r="K20" i="8"/>
  <c r="J20" i="8"/>
  <c r="S19" i="8"/>
  <c r="P19" i="8"/>
  <c r="K19" i="8"/>
  <c r="I19" i="8"/>
  <c r="J19" i="8" s="1"/>
  <c r="S18" i="8"/>
  <c r="P18" i="8"/>
  <c r="K18" i="8"/>
  <c r="I18" i="8"/>
  <c r="J18" i="8" s="1"/>
  <c r="S17" i="8"/>
  <c r="P17" i="8"/>
  <c r="K17" i="8"/>
  <c r="J17" i="8"/>
  <c r="S16" i="8"/>
  <c r="P16" i="8"/>
  <c r="K16" i="8"/>
  <c r="J16" i="8"/>
  <c r="S15" i="8"/>
  <c r="P15" i="8"/>
  <c r="K15" i="8"/>
  <c r="J15" i="8"/>
  <c r="S14" i="8"/>
  <c r="P14" i="8"/>
  <c r="K14" i="8"/>
  <c r="J14" i="8"/>
  <c r="S13" i="8"/>
  <c r="P13" i="8"/>
  <c r="K13" i="8"/>
  <c r="I13" i="8"/>
  <c r="J13" i="8" s="1"/>
  <c r="S12" i="8"/>
  <c r="P12" i="8"/>
  <c r="K12" i="8"/>
  <c r="J12" i="8"/>
  <c r="S11" i="8"/>
  <c r="P11" i="8"/>
  <c r="K11" i="8"/>
  <c r="I11" i="8"/>
  <c r="J11" i="8" s="1"/>
  <c r="S10" i="8"/>
  <c r="P10" i="8"/>
  <c r="K10" i="8"/>
  <c r="J10" i="8"/>
  <c r="S9" i="8"/>
  <c r="P9" i="8"/>
  <c r="K9" i="8"/>
  <c r="J9" i="8"/>
  <c r="S8" i="8"/>
  <c r="P8" i="8"/>
  <c r="K8" i="8"/>
  <c r="J8" i="8"/>
  <c r="S7" i="8"/>
  <c r="P7" i="8"/>
  <c r="K7" i="8"/>
  <c r="I7" i="8"/>
  <c r="J7" i="8" s="1"/>
  <c r="S6" i="8"/>
  <c r="P6" i="8"/>
  <c r="K6" i="8"/>
  <c r="J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S5" i="8"/>
  <c r="P5" i="8"/>
  <c r="K5" i="8"/>
  <c r="I5" i="8"/>
  <c r="J5" i="8" s="1"/>
  <c r="K25" i="8" l="1"/>
  <c r="I25" i="8"/>
  <c r="J25" i="8" s="1"/>
  <c r="A41" i="8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L186" i="8"/>
  <c r="L194" i="8"/>
  <c r="L196" i="8"/>
  <c r="L198" i="8"/>
  <c r="L222" i="8"/>
  <c r="L48" i="8"/>
  <c r="L64" i="8"/>
  <c r="L11" i="8"/>
  <c r="M11" i="8" s="1"/>
  <c r="N11" i="8" s="1"/>
  <c r="L13" i="8"/>
  <c r="M13" i="8" s="1"/>
  <c r="N13" i="8" s="1"/>
  <c r="L332" i="8"/>
  <c r="L245" i="8"/>
  <c r="L253" i="8"/>
  <c r="L178" i="8"/>
  <c r="L276" i="8"/>
  <c r="L284" i="8"/>
  <c r="L295" i="8"/>
  <c r="L43" i="8"/>
  <c r="L59" i="8"/>
  <c r="L67" i="8"/>
  <c r="L335" i="8"/>
  <c r="L312" i="8"/>
  <c r="M312" i="8" s="1"/>
  <c r="N312" i="8" s="1"/>
  <c r="L326" i="8"/>
  <c r="M326" i="8" s="1"/>
  <c r="N326" i="8" s="1"/>
  <c r="L328" i="8"/>
  <c r="M328" i="8" s="1"/>
  <c r="N328" i="8" s="1"/>
  <c r="L96" i="8"/>
  <c r="M96" i="8" s="1"/>
  <c r="N96" i="8" s="1"/>
  <c r="L98" i="8"/>
  <c r="M98" i="8" s="1"/>
  <c r="N98" i="8" s="1"/>
  <c r="L100" i="8"/>
  <c r="M100" i="8" s="1"/>
  <c r="N100" i="8" s="1"/>
  <c r="L156" i="8"/>
  <c r="M156" i="8" s="1"/>
  <c r="N156" i="8" s="1"/>
  <c r="L101" i="8"/>
  <c r="M101" i="8" s="1"/>
  <c r="N101" i="8" s="1"/>
  <c r="L121" i="8"/>
  <c r="M121" i="8" s="1"/>
  <c r="N121" i="8" s="1"/>
  <c r="L135" i="8"/>
  <c r="M135" i="8" s="1"/>
  <c r="N135" i="8" s="1"/>
  <c r="L139" i="8"/>
  <c r="M139" i="8" s="1"/>
  <c r="N139" i="8" s="1"/>
  <c r="L141" i="8"/>
  <c r="M141" i="8" s="1"/>
  <c r="L145" i="8"/>
  <c r="M145" i="8" s="1"/>
  <c r="N145" i="8" s="1"/>
  <c r="L147" i="8"/>
  <c r="M147" i="8" s="1"/>
  <c r="N147" i="8" s="1"/>
  <c r="L149" i="8"/>
  <c r="M149" i="8" s="1"/>
  <c r="N149" i="8" s="1"/>
  <c r="L151" i="8"/>
  <c r="M151" i="8" s="1"/>
  <c r="N151" i="8" s="1"/>
  <c r="L155" i="8"/>
  <c r="M155" i="8" s="1"/>
  <c r="N155" i="8" s="1"/>
  <c r="L217" i="8"/>
  <c r="L221" i="8"/>
  <c r="L225" i="8"/>
  <c r="L232" i="8"/>
  <c r="L236" i="8"/>
  <c r="L244" i="8"/>
  <c r="L279" i="8"/>
  <c r="L287" i="8"/>
  <c r="L290" i="8"/>
  <c r="L296" i="8"/>
  <c r="L68" i="8"/>
  <c r="L336" i="8"/>
  <c r="L81" i="8"/>
  <c r="M81" i="8" s="1"/>
  <c r="N81" i="8" s="1"/>
  <c r="L83" i="8"/>
  <c r="M83" i="8" s="1"/>
  <c r="N83" i="8" s="1"/>
  <c r="L85" i="8"/>
  <c r="N85" i="8" s="1"/>
  <c r="L316" i="8"/>
  <c r="L29" i="8"/>
  <c r="M29" i="8" s="1"/>
  <c r="N29" i="8" s="1"/>
  <c r="L185" i="8"/>
  <c r="L187" i="8"/>
  <c r="L189" i="8"/>
  <c r="L197" i="8"/>
  <c r="L201" i="8"/>
  <c r="L203" i="8"/>
  <c r="L205" i="8"/>
  <c r="M205" i="8" s="1"/>
  <c r="N205" i="8" s="1"/>
  <c r="L212" i="8"/>
  <c r="L216" i="8"/>
  <c r="L18" i="8"/>
  <c r="M18" i="8" s="1"/>
  <c r="N18" i="8" s="1"/>
  <c r="L23" i="8"/>
  <c r="M23" i="8" s="1"/>
  <c r="N23" i="8" s="1"/>
  <c r="L161" i="8"/>
  <c r="N161" i="8" s="1"/>
  <c r="L165" i="8"/>
  <c r="L167" i="8"/>
  <c r="N167" i="8" s="1"/>
  <c r="L62" i="8"/>
  <c r="L44" i="8"/>
  <c r="L16" i="8"/>
  <c r="M16" i="8" s="1"/>
  <c r="N16" i="8" s="1"/>
  <c r="L20" i="8"/>
  <c r="M20" i="8" s="1"/>
  <c r="N20" i="8" s="1"/>
  <c r="L32" i="8"/>
  <c r="M32" i="8" s="1"/>
  <c r="N32" i="8" s="1"/>
  <c r="L35" i="8"/>
  <c r="M35" i="8" s="1"/>
  <c r="N35" i="8" s="1"/>
  <c r="L112" i="8"/>
  <c r="M112" i="8" s="1"/>
  <c r="N112" i="8" s="1"/>
  <c r="L120" i="8"/>
  <c r="M120" i="8" s="1"/>
  <c r="N120" i="8" s="1"/>
  <c r="L219" i="8"/>
  <c r="L231" i="8"/>
  <c r="L294" i="8"/>
  <c r="L50" i="8"/>
  <c r="L66" i="8"/>
  <c r="L334" i="8"/>
  <c r="L235" i="8"/>
  <c r="L243" i="8"/>
  <c r="L251" i="8"/>
  <c r="L259" i="8"/>
  <c r="L122" i="8"/>
  <c r="M122" i="8" s="1"/>
  <c r="N122" i="8" s="1"/>
  <c r="L124" i="8"/>
  <c r="M124" i="8" s="1"/>
  <c r="N124" i="8" s="1"/>
  <c r="L126" i="8"/>
  <c r="M126" i="8" s="1"/>
  <c r="L128" i="8"/>
  <c r="M128" i="8" s="1"/>
  <c r="N128" i="8" s="1"/>
  <c r="L130" i="8"/>
  <c r="M130" i="8" s="1"/>
  <c r="L132" i="8"/>
  <c r="M132" i="8" s="1"/>
  <c r="N132" i="8" s="1"/>
  <c r="L138" i="8"/>
  <c r="M138" i="8" s="1"/>
  <c r="L144" i="8"/>
  <c r="M144" i="8" s="1"/>
  <c r="N144" i="8" s="1"/>
  <c r="L146" i="8"/>
  <c r="M146" i="8" s="1"/>
  <c r="N146" i="8" s="1"/>
  <c r="L148" i="8"/>
  <c r="M148" i="8" s="1"/>
  <c r="N148" i="8" s="1"/>
  <c r="L150" i="8"/>
  <c r="M150" i="8" s="1"/>
  <c r="N150" i="8" s="1"/>
  <c r="L154" i="8"/>
  <c r="M154" i="8" s="1"/>
  <c r="N154" i="8" s="1"/>
  <c r="L271" i="8"/>
  <c r="N271" i="8" s="1"/>
  <c r="L274" i="8"/>
  <c r="L282" i="8"/>
  <c r="L41" i="8"/>
  <c r="L110" i="8"/>
  <c r="M110" i="8" s="1"/>
  <c r="N110" i="8" s="1"/>
  <c r="L215" i="8"/>
  <c r="L250" i="8"/>
  <c r="L258" i="8"/>
  <c r="L266" i="8"/>
  <c r="L49" i="8"/>
  <c r="L30" i="8"/>
  <c r="M30" i="8" s="1"/>
  <c r="N30" i="8" s="1"/>
  <c r="L19" i="8"/>
  <c r="M19" i="8" s="1"/>
  <c r="N19" i="8" s="1"/>
  <c r="L21" i="8"/>
  <c r="M21" i="8" s="1"/>
  <c r="L78" i="8"/>
  <c r="M78" i="8" s="1"/>
  <c r="N78" i="8" s="1"/>
  <c r="L80" i="8"/>
  <c r="M80" i="8" s="1"/>
  <c r="N80" i="8" s="1"/>
  <c r="L84" i="8"/>
  <c r="M84" i="8" s="1"/>
  <c r="L319" i="8"/>
  <c r="L321" i="8"/>
  <c r="L323" i="8"/>
  <c r="M323" i="8" s="1"/>
  <c r="N323" i="8" s="1"/>
  <c r="L325" i="8"/>
  <c r="M325" i="8" s="1"/>
  <c r="N325" i="8" s="1"/>
  <c r="L327" i="8"/>
  <c r="M327" i="8" s="1"/>
  <c r="N327" i="8" s="1"/>
  <c r="L97" i="8"/>
  <c r="M97" i="8" s="1"/>
  <c r="N97" i="8" s="1"/>
  <c r="L168" i="8"/>
  <c r="N168" i="8" s="1"/>
  <c r="L261" i="8"/>
  <c r="L269" i="8"/>
  <c r="L280" i="8"/>
  <c r="L291" i="8"/>
  <c r="L200" i="8"/>
  <c r="L202" i="8"/>
  <c r="L206" i="8"/>
  <c r="M206" i="8" s="1"/>
  <c r="N206" i="8" s="1"/>
  <c r="L214" i="8"/>
  <c r="L55" i="8"/>
  <c r="L24" i="8"/>
  <c r="M24" i="8" s="1"/>
  <c r="N24" i="8" s="1"/>
  <c r="L175" i="8"/>
  <c r="L105" i="8"/>
  <c r="M105" i="8" s="1"/>
  <c r="N105" i="8" s="1"/>
  <c r="L330" i="8"/>
  <c r="N330" i="8" s="1"/>
  <c r="L233" i="8"/>
  <c r="L238" i="8"/>
  <c r="L270" i="8"/>
  <c r="L286" i="8"/>
  <c r="L297" i="8"/>
  <c r="L58" i="8"/>
  <c r="L340" i="8"/>
  <c r="L7" i="8"/>
  <c r="M7" i="8" s="1"/>
  <c r="N7" i="8" s="1"/>
  <c r="L9" i="8"/>
  <c r="M9" i="8" s="1"/>
  <c r="N9" i="8" s="1"/>
  <c r="L22" i="8"/>
  <c r="M22" i="8" s="1"/>
  <c r="L37" i="8"/>
  <c r="M37" i="8" s="1"/>
  <c r="N37" i="8" s="1"/>
  <c r="L317" i="8"/>
  <c r="L153" i="8"/>
  <c r="M153" i="8" s="1"/>
  <c r="N153" i="8" s="1"/>
  <c r="L207" i="8"/>
  <c r="M207" i="8" s="1"/>
  <c r="N207" i="8" s="1"/>
  <c r="L209" i="8"/>
  <c r="L226" i="8"/>
  <c r="L237" i="8"/>
  <c r="L242" i="8"/>
  <c r="L257" i="8"/>
  <c r="L265" i="8"/>
  <c r="L273" i="8"/>
  <c r="L278" i="8"/>
  <c r="L289" i="8"/>
  <c r="L299" i="8"/>
  <c r="L40" i="8"/>
  <c r="L73" i="8"/>
  <c r="M73" i="8" s="1"/>
  <c r="N73" i="8" s="1"/>
  <c r="L75" i="8"/>
  <c r="M75" i="8" s="1"/>
  <c r="N75" i="8" s="1"/>
  <c r="L77" i="8"/>
  <c r="L103" i="8"/>
  <c r="M103" i="8" s="1"/>
  <c r="N103" i="8" s="1"/>
  <c r="L113" i="8"/>
  <c r="M113" i="8" s="1"/>
  <c r="N113" i="8" s="1"/>
  <c r="L115" i="8"/>
  <c r="L136" i="8"/>
  <c r="M136" i="8" s="1"/>
  <c r="N136" i="8" s="1"/>
  <c r="L157" i="8"/>
  <c r="M157" i="8" s="1"/>
  <c r="N157" i="8" s="1"/>
  <c r="L159" i="8"/>
  <c r="L172" i="8"/>
  <c r="L174" i="8"/>
  <c r="L176" i="8"/>
  <c r="L182" i="8"/>
  <c r="L220" i="8"/>
  <c r="L230" i="8"/>
  <c r="L252" i="8"/>
  <c r="L281" i="8"/>
  <c r="L47" i="8"/>
  <c r="L52" i="8"/>
  <c r="L333" i="8"/>
  <c r="L46" i="8"/>
  <c r="L15" i="8"/>
  <c r="M15" i="8" s="1"/>
  <c r="N15" i="8" s="1"/>
  <c r="L26" i="8"/>
  <c r="M26" i="8" s="1"/>
  <c r="N26" i="8" s="1"/>
  <c r="L28" i="8"/>
  <c r="L79" i="8"/>
  <c r="M79" i="8" s="1"/>
  <c r="N79" i="8" s="1"/>
  <c r="L318" i="8"/>
  <c r="L190" i="8"/>
  <c r="L192" i="8"/>
  <c r="L300" i="8"/>
  <c r="L45" i="8"/>
  <c r="L60" i="8"/>
  <c r="L63" i="8"/>
  <c r="L33" i="8"/>
  <c r="M33" i="8" s="1"/>
  <c r="N33" i="8" s="1"/>
  <c r="L152" i="8"/>
  <c r="M152" i="8" s="1"/>
  <c r="N152" i="8" s="1"/>
  <c r="L160" i="8"/>
  <c r="L163" i="8"/>
  <c r="L169" i="8"/>
  <c r="L204" i="8"/>
  <c r="M204" i="8" s="1"/>
  <c r="L229" i="8"/>
  <c r="L12" i="8"/>
  <c r="M12" i="8" s="1"/>
  <c r="N12" i="8" s="1"/>
  <c r="L31" i="8"/>
  <c r="M31" i="8" s="1"/>
  <c r="N31" i="8" s="1"/>
  <c r="L36" i="8"/>
  <c r="M36" i="8" s="1"/>
  <c r="L74" i="8"/>
  <c r="M74" i="8" s="1"/>
  <c r="N74" i="8" s="1"/>
  <c r="L102" i="8"/>
  <c r="M102" i="8" s="1"/>
  <c r="L114" i="8"/>
  <c r="M114" i="8" s="1"/>
  <c r="N114" i="8" s="1"/>
  <c r="L116" i="8"/>
  <c r="M116" i="8" s="1"/>
  <c r="L137" i="8"/>
  <c r="M137" i="8" s="1"/>
  <c r="N137" i="8" s="1"/>
  <c r="L171" i="8"/>
  <c r="L177" i="8"/>
  <c r="L179" i="8"/>
  <c r="L213" i="8"/>
  <c r="L218" i="8"/>
  <c r="L223" i="8"/>
  <c r="L234" i="8"/>
  <c r="L241" i="8"/>
  <c r="L246" i="8"/>
  <c r="L256" i="8"/>
  <c r="L272" i="8"/>
  <c r="L288" i="8"/>
  <c r="L293" i="8"/>
  <c r="N293" i="8" s="1"/>
  <c r="L56" i="8"/>
  <c r="L61" i="8"/>
  <c r="L69" i="8"/>
  <c r="L337" i="8"/>
  <c r="N337" i="8" s="1"/>
  <c r="L111" i="8"/>
  <c r="M111" i="8" s="1"/>
  <c r="N111" i="8" s="1"/>
  <c r="L249" i="8"/>
  <c r="L42" i="8"/>
  <c r="L338" i="8"/>
  <c r="L322" i="8"/>
  <c r="M322" i="8" s="1"/>
  <c r="N322" i="8" s="1"/>
  <c r="L324" i="8"/>
  <c r="M324" i="8" s="1"/>
  <c r="N324" i="8" s="1"/>
  <c r="L125" i="8"/>
  <c r="M125" i="8" s="1"/>
  <c r="N125" i="8" s="1"/>
  <c r="L184" i="8"/>
  <c r="L54" i="8"/>
  <c r="L14" i="8"/>
  <c r="M14" i="8" s="1"/>
  <c r="N14" i="8" s="1"/>
  <c r="L86" i="8"/>
  <c r="M86" i="8" s="1"/>
  <c r="N86" i="8" s="1"/>
  <c r="L88" i="8"/>
  <c r="M88" i="8" s="1"/>
  <c r="N88" i="8" s="1"/>
  <c r="L90" i="8"/>
  <c r="M90" i="8" s="1"/>
  <c r="N90" i="8" s="1"/>
  <c r="L92" i="8"/>
  <c r="M92" i="8" s="1"/>
  <c r="N92" i="8" s="1"/>
  <c r="L131" i="8"/>
  <c r="M131" i="8" s="1"/>
  <c r="N131" i="8" s="1"/>
  <c r="L301" i="8"/>
  <c r="L303" i="8"/>
  <c r="M303" i="8" s="1"/>
  <c r="N303" i="8" s="1"/>
  <c r="L305" i="8"/>
  <c r="M305" i="8" s="1"/>
  <c r="N305" i="8" s="1"/>
  <c r="L307" i="8"/>
  <c r="M307" i="8" s="1"/>
  <c r="N307" i="8" s="1"/>
  <c r="L309" i="8"/>
  <c r="M309" i="8" s="1"/>
  <c r="N309" i="8" s="1"/>
  <c r="L311" i="8"/>
  <c r="M311" i="8" s="1"/>
  <c r="N311" i="8" s="1"/>
  <c r="L313" i="8"/>
  <c r="M313" i="8" s="1"/>
  <c r="L129" i="8"/>
  <c r="M129" i="8" s="1"/>
  <c r="N129" i="8" s="1"/>
  <c r="L224" i="8"/>
  <c r="L133" i="8"/>
  <c r="M133" i="8" s="1"/>
  <c r="N133" i="8" s="1"/>
  <c r="L17" i="8"/>
  <c r="M17" i="8" s="1"/>
  <c r="N17" i="8" s="1"/>
  <c r="L109" i="8"/>
  <c r="M109" i="8" s="1"/>
  <c r="N109" i="8" s="1"/>
  <c r="L6" i="8"/>
  <c r="M6" i="8" s="1"/>
  <c r="N6" i="8" s="1"/>
  <c r="L27" i="8"/>
  <c r="M27" i="8" s="1"/>
  <c r="N27" i="8" s="1"/>
  <c r="L315" i="8"/>
  <c r="L106" i="8"/>
  <c r="M106" i="8" s="1"/>
  <c r="L108" i="8"/>
  <c r="M108" i="8" s="1"/>
  <c r="L140" i="8"/>
  <c r="L142" i="8"/>
  <c r="M142" i="8" s="1"/>
  <c r="N142" i="8" s="1"/>
  <c r="L164" i="8"/>
  <c r="L181" i="8"/>
  <c r="L191" i="8"/>
  <c r="L193" i="8"/>
  <c r="L208" i="8"/>
  <c r="L210" i="8"/>
  <c r="L262" i="8"/>
  <c r="L267" i="8"/>
  <c r="L283" i="8"/>
  <c r="L285" i="8"/>
  <c r="L292" i="8"/>
  <c r="L57" i="8"/>
  <c r="L70" i="8"/>
  <c r="L339" i="8"/>
  <c r="L107" i="8"/>
  <c r="M107" i="8" s="1"/>
  <c r="L166" i="8"/>
  <c r="N166" i="8" s="1"/>
  <c r="L71" i="8"/>
  <c r="M71" i="8" s="1"/>
  <c r="L188" i="8"/>
  <c r="L240" i="8"/>
  <c r="L248" i="8"/>
  <c r="L277" i="8"/>
  <c r="L123" i="8"/>
  <c r="M123" i="8" s="1"/>
  <c r="N123" i="8" s="1"/>
  <c r="L5" i="8"/>
  <c r="N5" i="8" s="1"/>
  <c r="L10" i="8"/>
  <c r="L34" i="8"/>
  <c r="L39" i="8"/>
  <c r="M39" i="8" s="1"/>
  <c r="N39" i="8" s="1"/>
  <c r="L72" i="8"/>
  <c r="L76" i="8"/>
  <c r="M76" i="8" s="1"/>
  <c r="N76" i="8" s="1"/>
  <c r="L87" i="8"/>
  <c r="M87" i="8" s="1"/>
  <c r="N87" i="8" s="1"/>
  <c r="L89" i="8"/>
  <c r="M89" i="8" s="1"/>
  <c r="N89" i="8" s="1"/>
  <c r="L91" i="8"/>
  <c r="L93" i="8"/>
  <c r="M93" i="8" s="1"/>
  <c r="N93" i="8" s="1"/>
  <c r="L183" i="8"/>
  <c r="M183" i="8" s="1"/>
  <c r="N183" i="8" s="1"/>
  <c r="L302" i="8"/>
  <c r="M302" i="8" s="1"/>
  <c r="N302" i="8" s="1"/>
  <c r="L304" i="8"/>
  <c r="M304" i="8" s="1"/>
  <c r="N304" i="8" s="1"/>
  <c r="L306" i="8"/>
  <c r="M306" i="8" s="1"/>
  <c r="N306" i="8" s="1"/>
  <c r="L308" i="8"/>
  <c r="M308" i="8" s="1"/>
  <c r="N308" i="8" s="1"/>
  <c r="L310" i="8"/>
  <c r="M310" i="8" s="1"/>
  <c r="N310" i="8" s="1"/>
  <c r="L329" i="8"/>
  <c r="L95" i="8"/>
  <c r="M95" i="8" s="1"/>
  <c r="N95" i="8" s="1"/>
  <c r="L119" i="8"/>
  <c r="M119" i="8" s="1"/>
  <c r="N119" i="8" s="1"/>
  <c r="L158" i="8"/>
  <c r="L180" i="8"/>
  <c r="L255" i="8"/>
  <c r="L260" i="8"/>
  <c r="L263" i="8"/>
  <c r="L268" i="8"/>
  <c r="L275" i="8"/>
  <c r="L51" i="8"/>
  <c r="L331" i="8"/>
  <c r="L82" i="8"/>
  <c r="L94" i="8"/>
  <c r="L104" i="8"/>
  <c r="L38" i="8"/>
  <c r="L314" i="8"/>
  <c r="L8" i="8"/>
  <c r="L117" i="8"/>
  <c r="L127" i="8"/>
  <c r="L134" i="8"/>
  <c r="L320" i="8"/>
  <c r="L99" i="8"/>
  <c r="L298" i="8"/>
  <c r="L118" i="8"/>
  <c r="L143" i="8"/>
  <c r="L170" i="8"/>
  <c r="L173" i="8"/>
  <c r="L199" i="8"/>
  <c r="L211" i="8"/>
  <c r="L227" i="8"/>
  <c r="L228" i="8"/>
  <c r="L53" i="8"/>
  <c r="L341" i="8"/>
  <c r="L195" i="8"/>
  <c r="L254" i="8"/>
  <c r="L264" i="8"/>
  <c r="L247" i="8"/>
  <c r="L65" i="8"/>
  <c r="L162" i="8"/>
  <c r="L239" i="8"/>
  <c r="L25" i="8" l="1"/>
  <c r="M25" i="8" s="1"/>
  <c r="N25" i="8" s="1"/>
  <c r="M316" i="8"/>
  <c r="N316" i="8" s="1"/>
  <c r="M338" i="8"/>
  <c r="N338" i="8" s="1"/>
  <c r="M321" i="8"/>
  <c r="N321" i="8" s="1"/>
  <c r="M335" i="8"/>
  <c r="N335" i="8" s="1"/>
  <c r="M333" i="8"/>
  <c r="N333" i="8" s="1"/>
  <c r="M319" i="8"/>
  <c r="N319" i="8" s="1"/>
  <c r="M317" i="8"/>
  <c r="N317" i="8" s="1"/>
  <c r="M334" i="8"/>
  <c r="N334" i="8" s="1"/>
  <c r="M314" i="8"/>
  <c r="N314" i="8" s="1"/>
  <c r="M318" i="8"/>
  <c r="N318" i="8" s="1"/>
  <c r="M336" i="8"/>
  <c r="N336" i="8" s="1"/>
  <c r="M340" i="8"/>
  <c r="N340" i="8" s="1"/>
  <c r="M339" i="8"/>
  <c r="N339" i="8" s="1"/>
  <c r="M320" i="8"/>
  <c r="N320" i="8" s="1"/>
  <c r="M315" i="8"/>
  <c r="N315" i="8" s="1"/>
  <c r="M243" i="8"/>
  <c r="N243" i="8" s="1"/>
  <c r="M253" i="8"/>
  <c r="N253" i="8" s="1"/>
  <c r="M269" i="8"/>
  <c r="N269" i="8" s="1"/>
  <c r="M244" i="8"/>
  <c r="N244" i="8" s="1"/>
  <c r="M247" i="8"/>
  <c r="N247" i="8" s="1"/>
  <c r="M248" i="8"/>
  <c r="N248" i="8" s="1"/>
  <c r="M234" i="8"/>
  <c r="N234" i="8" s="1"/>
  <c r="M250" i="8"/>
  <c r="N250" i="8" s="1"/>
  <c r="M232" i="8"/>
  <c r="N232" i="8" s="1"/>
  <c r="M236" i="8"/>
  <c r="N236" i="8" s="1"/>
  <c r="M240" i="8"/>
  <c r="N240" i="8" s="1"/>
  <c r="M251" i="8"/>
  <c r="N251" i="8" s="1"/>
  <c r="M249" i="8"/>
  <c r="N249" i="8" s="1"/>
  <c r="M246" i="8"/>
  <c r="N246" i="8" s="1"/>
  <c r="M70" i="8"/>
  <c r="N70" i="8" s="1"/>
  <c r="M241" i="8"/>
  <c r="N241" i="8" s="1"/>
  <c r="M252" i="8"/>
  <c r="N252" i="8" s="1"/>
  <c r="M231" i="8"/>
  <c r="N231" i="8" s="1"/>
  <c r="M298" i="8"/>
  <c r="N298" i="8" s="1"/>
  <c r="M263" i="8"/>
  <c r="N263" i="8" s="1"/>
  <c r="M238" i="8"/>
  <c r="N238" i="8" s="1"/>
  <c r="M215" i="8"/>
  <c r="N215" i="8" s="1"/>
  <c r="M225" i="8"/>
  <c r="N225" i="8" s="1"/>
  <c r="M65" i="8"/>
  <c r="N65" i="8" s="1"/>
  <c r="M227" i="8"/>
  <c r="N227" i="8" s="1"/>
  <c r="M260" i="8"/>
  <c r="N260" i="8" s="1"/>
  <c r="M277" i="8"/>
  <c r="N277" i="8" s="1"/>
  <c r="M208" i="8"/>
  <c r="N208" i="8" s="1"/>
  <c r="M69" i="8"/>
  <c r="N69" i="8" s="1"/>
  <c r="M63" i="8"/>
  <c r="N63" i="8" s="1"/>
  <c r="M28" i="8"/>
  <c r="N28" i="8" s="1"/>
  <c r="M40" i="8"/>
  <c r="N40" i="8" s="1"/>
  <c r="M237" i="8"/>
  <c r="N237" i="8" s="1"/>
  <c r="M233" i="8"/>
  <c r="N233" i="8" s="1"/>
  <c r="M202" i="8"/>
  <c r="N202" i="8" s="1"/>
  <c r="M294" i="8"/>
  <c r="N294" i="8" s="1"/>
  <c r="M216" i="8"/>
  <c r="N216" i="8" s="1"/>
  <c r="M185" i="8"/>
  <c r="N185" i="8" s="1"/>
  <c r="M296" i="8"/>
  <c r="N296" i="8" s="1"/>
  <c r="M221" i="8"/>
  <c r="N221" i="8" s="1"/>
  <c r="M284" i="8"/>
  <c r="N284" i="8" s="1"/>
  <c r="M64" i="8"/>
  <c r="N64" i="8" s="1"/>
  <c r="M211" i="8"/>
  <c r="N211" i="8" s="1"/>
  <c r="M255" i="8"/>
  <c r="N255" i="8" s="1"/>
  <c r="M57" i="8"/>
  <c r="N57" i="8" s="1"/>
  <c r="M193" i="8"/>
  <c r="N193" i="8" s="1"/>
  <c r="M61" i="8"/>
  <c r="N61" i="8" s="1"/>
  <c r="M229" i="8"/>
  <c r="N229" i="8" s="1"/>
  <c r="M60" i="8"/>
  <c r="N60" i="8" s="1"/>
  <c r="M230" i="8"/>
  <c r="N230" i="8" s="1"/>
  <c r="M299" i="8"/>
  <c r="N299" i="8" s="1"/>
  <c r="M226" i="8"/>
  <c r="N226" i="8" s="1"/>
  <c r="M200" i="8"/>
  <c r="N200" i="8" s="1"/>
  <c r="M41" i="8"/>
  <c r="N41" i="8" s="1"/>
  <c r="M259" i="8"/>
  <c r="N259" i="8" s="1"/>
  <c r="M44" i="8"/>
  <c r="N44" i="8" s="1"/>
  <c r="M212" i="8"/>
  <c r="N212" i="8" s="1"/>
  <c r="M290" i="8"/>
  <c r="N290" i="8" s="1"/>
  <c r="M217" i="8"/>
  <c r="N217" i="8" s="1"/>
  <c r="M276" i="8"/>
  <c r="N276" i="8" s="1"/>
  <c r="M48" i="8"/>
  <c r="N48" i="8" s="1"/>
  <c r="M264" i="8"/>
  <c r="N264" i="8" s="1"/>
  <c r="M199" i="8"/>
  <c r="N199" i="8" s="1"/>
  <c r="M180" i="8"/>
  <c r="N180" i="8" s="1"/>
  <c r="M72" i="8"/>
  <c r="N72" i="8" s="1"/>
  <c r="M292" i="8"/>
  <c r="N292" i="8" s="1"/>
  <c r="M191" i="8"/>
  <c r="N191" i="8" s="1"/>
  <c r="M56" i="8"/>
  <c r="N56" i="8" s="1"/>
  <c r="M223" i="8"/>
  <c r="N223" i="8" s="1"/>
  <c r="M45" i="8"/>
  <c r="N45" i="8" s="1"/>
  <c r="M220" i="8"/>
  <c r="N220" i="8" s="1"/>
  <c r="M115" i="8"/>
  <c r="N115" i="8" s="1"/>
  <c r="M289" i="8"/>
  <c r="N289" i="8" s="1"/>
  <c r="M209" i="8"/>
  <c r="N209" i="8" s="1"/>
  <c r="M291" i="8"/>
  <c r="N291" i="8" s="1"/>
  <c r="M282" i="8"/>
  <c r="N282" i="8" s="1"/>
  <c r="M219" i="8"/>
  <c r="N219" i="8" s="1"/>
  <c r="M62" i="8"/>
  <c r="N62" i="8" s="1"/>
  <c r="M287" i="8"/>
  <c r="N287" i="8" s="1"/>
  <c r="M178" i="8"/>
  <c r="N178" i="8" s="1"/>
  <c r="M222" i="8"/>
  <c r="N222" i="8" s="1"/>
  <c r="M254" i="8"/>
  <c r="N254" i="8" s="1"/>
  <c r="M173" i="8"/>
  <c r="N173" i="8" s="1"/>
  <c r="M331" i="8"/>
  <c r="N331" i="8" s="1"/>
  <c r="M158" i="8"/>
  <c r="N158" i="8" s="1"/>
  <c r="M188" i="8"/>
  <c r="N188" i="8" s="1"/>
  <c r="M285" i="8"/>
  <c r="N285" i="8" s="1"/>
  <c r="M181" i="8"/>
  <c r="N181" i="8" s="1"/>
  <c r="M169" i="8"/>
  <c r="N169" i="8" s="1"/>
  <c r="M228" i="8"/>
  <c r="N228" i="8" s="1"/>
  <c r="M218" i="8"/>
  <c r="N218" i="8" s="1"/>
  <c r="M300" i="8"/>
  <c r="N300" i="8" s="1"/>
  <c r="M46" i="8"/>
  <c r="N46" i="8" s="1"/>
  <c r="M182" i="8"/>
  <c r="N182" i="8" s="1"/>
  <c r="M278" i="8"/>
  <c r="N278" i="8" s="1"/>
  <c r="M58" i="8"/>
  <c r="N58" i="8" s="1"/>
  <c r="M175" i="8"/>
  <c r="N175" i="8" s="1"/>
  <c r="M280" i="8"/>
  <c r="N280" i="8" s="1"/>
  <c r="M49" i="8"/>
  <c r="N49" i="8" s="1"/>
  <c r="M274" i="8"/>
  <c r="N274" i="8" s="1"/>
  <c r="M203" i="8"/>
  <c r="N203" i="8" s="1"/>
  <c r="M279" i="8"/>
  <c r="N279" i="8" s="1"/>
  <c r="M198" i="8"/>
  <c r="N198" i="8" s="1"/>
  <c r="M195" i="8"/>
  <c r="N195" i="8" s="1"/>
  <c r="M170" i="8"/>
  <c r="N170" i="8" s="1"/>
  <c r="M51" i="8"/>
  <c r="N51" i="8" s="1"/>
  <c r="N71" i="8"/>
  <c r="M283" i="8"/>
  <c r="N283" i="8" s="1"/>
  <c r="M164" i="8"/>
  <c r="N164" i="8" s="1"/>
  <c r="M42" i="8"/>
  <c r="N42" i="8" s="1"/>
  <c r="M288" i="8"/>
  <c r="N288" i="8" s="1"/>
  <c r="M213" i="8"/>
  <c r="N213" i="8" s="1"/>
  <c r="M163" i="8"/>
  <c r="N163" i="8" s="1"/>
  <c r="M192" i="8"/>
  <c r="N192" i="8" s="1"/>
  <c r="M176" i="8"/>
  <c r="N176" i="8" s="1"/>
  <c r="M273" i="8"/>
  <c r="N273" i="8" s="1"/>
  <c r="M297" i="8"/>
  <c r="N297" i="8" s="1"/>
  <c r="M266" i="8"/>
  <c r="N266" i="8" s="1"/>
  <c r="M235" i="8"/>
  <c r="N235" i="8" s="1"/>
  <c r="M165" i="8"/>
  <c r="N165" i="8" s="1"/>
  <c r="M201" i="8"/>
  <c r="N201" i="8" s="1"/>
  <c r="M67" i="8"/>
  <c r="N67" i="8" s="1"/>
  <c r="M245" i="8"/>
  <c r="N245" i="8" s="1"/>
  <c r="M196" i="8"/>
  <c r="N196" i="8" s="1"/>
  <c r="M341" i="8"/>
  <c r="N341" i="8" s="1"/>
  <c r="M275" i="8"/>
  <c r="N275" i="8" s="1"/>
  <c r="M267" i="8"/>
  <c r="N267" i="8" s="1"/>
  <c r="M272" i="8"/>
  <c r="N272" i="8" s="1"/>
  <c r="M179" i="8"/>
  <c r="N179" i="8" s="1"/>
  <c r="M160" i="8"/>
  <c r="N160" i="8" s="1"/>
  <c r="M190" i="8"/>
  <c r="N190" i="8" s="1"/>
  <c r="M52" i="8"/>
  <c r="N52" i="8" s="1"/>
  <c r="M174" i="8"/>
  <c r="N174" i="8" s="1"/>
  <c r="M265" i="8"/>
  <c r="N265" i="8" s="1"/>
  <c r="M286" i="8"/>
  <c r="N286" i="8" s="1"/>
  <c r="M55" i="8"/>
  <c r="N55" i="8" s="1"/>
  <c r="M261" i="8"/>
  <c r="N261" i="8" s="1"/>
  <c r="M258" i="8"/>
  <c r="N258" i="8" s="1"/>
  <c r="M197" i="8"/>
  <c r="N197" i="8" s="1"/>
  <c r="M59" i="8"/>
  <c r="N59" i="8" s="1"/>
  <c r="M332" i="8"/>
  <c r="N332" i="8" s="1"/>
  <c r="M194" i="8"/>
  <c r="N194" i="8" s="1"/>
  <c r="M239" i="8"/>
  <c r="N239" i="8" s="1"/>
  <c r="M53" i="8"/>
  <c r="N53" i="8" s="1"/>
  <c r="M268" i="8"/>
  <c r="N268" i="8" s="1"/>
  <c r="M329" i="8"/>
  <c r="N329" i="8" s="1"/>
  <c r="M262" i="8"/>
  <c r="N262" i="8" s="1"/>
  <c r="M54" i="8"/>
  <c r="N54" i="8" s="1"/>
  <c r="M256" i="8"/>
  <c r="N256" i="8" s="1"/>
  <c r="M177" i="8"/>
  <c r="N177" i="8" s="1"/>
  <c r="M47" i="8"/>
  <c r="N47" i="8" s="1"/>
  <c r="M172" i="8"/>
  <c r="N172" i="8" s="1"/>
  <c r="M257" i="8"/>
  <c r="N257" i="8" s="1"/>
  <c r="M270" i="8"/>
  <c r="N270" i="8" s="1"/>
  <c r="M214" i="8"/>
  <c r="N214" i="8" s="1"/>
  <c r="M66" i="8"/>
  <c r="N66" i="8" s="1"/>
  <c r="M189" i="8"/>
  <c r="N189" i="8" s="1"/>
  <c r="M43" i="8"/>
  <c r="N43" i="8" s="1"/>
  <c r="M186" i="8"/>
  <c r="N186" i="8" s="1"/>
  <c r="M224" i="8"/>
  <c r="N224" i="8" s="1"/>
  <c r="M184" i="8"/>
  <c r="N184" i="8" s="1"/>
  <c r="M171" i="8"/>
  <c r="N171" i="8" s="1"/>
  <c r="M281" i="8"/>
  <c r="N281" i="8" s="1"/>
  <c r="M159" i="8"/>
  <c r="N159" i="8" s="1"/>
  <c r="M242" i="8"/>
  <c r="N242" i="8" s="1"/>
  <c r="M50" i="8"/>
  <c r="N50" i="8" s="1"/>
  <c r="M187" i="8"/>
  <c r="N187" i="8" s="1"/>
  <c r="M68" i="8"/>
  <c r="N68" i="8" s="1"/>
  <c r="M295" i="8"/>
  <c r="N295" i="8" s="1"/>
  <c r="M162" i="8"/>
  <c r="N162" i="8" s="1"/>
  <c r="M210" i="8"/>
  <c r="N210" i="8" s="1"/>
  <c r="N138" i="8"/>
  <c r="N141" i="8"/>
  <c r="N116" i="8"/>
  <c r="N21" i="8"/>
  <c r="N126" i="8"/>
  <c r="N22" i="8"/>
  <c r="N130" i="8"/>
  <c r="N313" i="8"/>
  <c r="N108" i="8"/>
  <c r="N84" i="8"/>
  <c r="N102" i="8"/>
  <c r="M77" i="8"/>
  <c r="N77" i="8" s="1"/>
  <c r="M91" i="8"/>
  <c r="N91" i="8" s="1"/>
  <c r="N36" i="8"/>
  <c r="N107" i="8"/>
  <c r="N106" i="8"/>
  <c r="M34" i="8"/>
  <c r="N34" i="8" s="1"/>
  <c r="M10" i="8"/>
  <c r="N10" i="8" s="1"/>
  <c r="M301" i="8"/>
  <c r="N301" i="8" s="1"/>
  <c r="M140" i="8"/>
  <c r="N140" i="8" s="1"/>
  <c r="M134" i="8"/>
  <c r="N134" i="8" s="1"/>
  <c r="M118" i="8"/>
  <c r="N118" i="8" s="1"/>
  <c r="M99" i="8"/>
  <c r="N99" i="8" s="1"/>
  <c r="M127" i="8"/>
  <c r="N127" i="8" s="1"/>
  <c r="M104" i="8"/>
  <c r="N104" i="8" s="1"/>
  <c r="M117" i="8"/>
  <c r="N117" i="8" s="1"/>
  <c r="M94" i="8"/>
  <c r="N94" i="8" s="1"/>
  <c r="M82" i="8"/>
  <c r="N82" i="8" s="1"/>
  <c r="M143" i="8"/>
  <c r="N143" i="8" s="1"/>
  <c r="M8" i="8"/>
  <c r="N8" i="8" s="1"/>
  <c r="M38" i="8"/>
  <c r="N38" i="8" s="1"/>
  <c r="A94" i="8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83" i="8"/>
  <c r="A184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301" i="8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l="1"/>
  <c r="A341" i="8" s="1"/>
  <c r="N401" i="8"/>
  <c r="N204" i="8"/>
  <c r="N438" i="8" l="1"/>
  <c r="N483" i="8" l="1"/>
  <c r="N802" i="8"/>
</calcChain>
</file>

<file path=xl/comments1.xml><?xml version="1.0" encoding="utf-8"?>
<comments xmlns="http://schemas.openxmlformats.org/spreadsheetml/2006/main">
  <authors>
    <author>Acc</author>
  </authors>
  <commentList>
    <comment ref="F177" authorId="0" shapeId="0">
      <text>
        <r>
          <rPr>
            <b/>
            <sz val="9"/>
            <color indexed="81"/>
            <rFont val="Tahoma"/>
            <family val="2"/>
          </rPr>
          <t xml:space="preserve">Bulk Invoice No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 xml:space="preserve">Bulk Invoice No
</t>
        </r>
      </text>
    </comment>
    <comment ref="R183" authorId="0" shapeId="0">
      <text>
        <r>
          <rPr>
            <b/>
            <sz val="9"/>
            <color indexed="81"/>
            <rFont val="Tahoma"/>
            <family val="2"/>
          </rPr>
          <t xml:space="preserve">ONT TIME 60 ON OUR BASE VALUE OF Rs 1,49,940/-
</t>
        </r>
      </text>
    </comment>
  </commentList>
</comments>
</file>

<file path=xl/sharedStrings.xml><?xml version="1.0" encoding="utf-8"?>
<sst xmlns="http://schemas.openxmlformats.org/spreadsheetml/2006/main" count="11365" uniqueCount="2582">
  <si>
    <t>Sl No</t>
  </si>
  <si>
    <t>EMP ID.</t>
  </si>
  <si>
    <t>Name of the Resource</t>
  </si>
  <si>
    <t>Invoice No</t>
  </si>
  <si>
    <t>Invoice Date</t>
  </si>
  <si>
    <t>ATIPL Invoice Base Amount</t>
  </si>
  <si>
    <t>Total Invoice amount</t>
  </si>
  <si>
    <t>TDS</t>
  </si>
  <si>
    <t>Net Receivable</t>
  </si>
  <si>
    <t>Payment receive from client</t>
  </si>
  <si>
    <t>Balance receivable from client</t>
  </si>
  <si>
    <t>Sub Vendor  Invoice No</t>
  </si>
  <si>
    <t>Margin</t>
  </si>
  <si>
    <t>Vendor Invoice Status</t>
  </si>
  <si>
    <t>Instrument No</t>
  </si>
  <si>
    <t>Payment Mode</t>
  </si>
  <si>
    <t>Payment Status</t>
  </si>
  <si>
    <t>RECEIPTS STATUS</t>
  </si>
  <si>
    <t>SUB VENDOR IBM INVOICE CUM PAYMENT STATUS DETAILS</t>
  </si>
  <si>
    <t>GST</t>
  </si>
  <si>
    <t>Tally Book Entry Date</t>
  </si>
  <si>
    <t>Sub Vendor Invoice date</t>
  </si>
  <si>
    <t>Base amt as per Tally (Vendor)</t>
  </si>
  <si>
    <t>Payment Date</t>
  </si>
  <si>
    <t>ATBZ Services Pvt Ltd</t>
  </si>
  <si>
    <t>PAWAN KUMAR SHARMA</t>
  </si>
  <si>
    <t>SANATH KUMAR N</t>
  </si>
  <si>
    <t>R AVINASH</t>
  </si>
  <si>
    <t>SANKA VISHNU</t>
  </si>
  <si>
    <t>RTGS</t>
  </si>
  <si>
    <t>PROCESSING</t>
  </si>
  <si>
    <t>PARVATHI SUBRAMANYAM</t>
  </si>
  <si>
    <t>KEERTHANA</t>
  </si>
  <si>
    <t>ADABALA SAI PRASANTH</t>
  </si>
  <si>
    <t>IDENTITY AND ACCESS SOLUTIONS PVT LTD</t>
  </si>
  <si>
    <t>Mohammed Ashick</t>
  </si>
  <si>
    <t>Salman Shaik</t>
  </si>
  <si>
    <t>Divya B</t>
  </si>
  <si>
    <t>Karteek Bandapelli</t>
  </si>
  <si>
    <t>Chakradhar Vaka Reddy</t>
  </si>
  <si>
    <t>Sudeeksha S Shetty</t>
  </si>
  <si>
    <t>M K VISHWA PRASAD</t>
  </si>
  <si>
    <t>Rajasekar Devarasetty</t>
  </si>
  <si>
    <t>Waseem Ahmed</t>
  </si>
  <si>
    <t>Kotha Chiranjivi Sree Lakshman Manikanta</t>
  </si>
  <si>
    <t>DETAILS FROM APRIL 2024 To MARCH 2025</t>
  </si>
  <si>
    <t>24-TT02000455</t>
  </si>
  <si>
    <t>24-TT02000456</t>
  </si>
  <si>
    <t>24-TT03000461</t>
  </si>
  <si>
    <t>24-TT03000462</t>
  </si>
  <si>
    <t>24-TT03000463</t>
  </si>
  <si>
    <t>24-TT03000464</t>
  </si>
  <si>
    <t>24-TT03000465</t>
  </si>
  <si>
    <t>24-TT03000466</t>
  </si>
  <si>
    <t>24-TT03000467</t>
  </si>
  <si>
    <t>24-TT03000468</t>
  </si>
  <si>
    <t>24-TT03000469</t>
  </si>
  <si>
    <t>24-TT03000470</t>
  </si>
  <si>
    <t>24-TT03000471</t>
  </si>
  <si>
    <t>24-TT03000472</t>
  </si>
  <si>
    <t>24-TT03000473</t>
  </si>
  <si>
    <t>24-TT03000474</t>
  </si>
  <si>
    <t>24-TT03000475</t>
  </si>
  <si>
    <t>24-TT03000476</t>
  </si>
  <si>
    <t>24-TT03000460</t>
  </si>
  <si>
    <t>ATBZ10-24/25</t>
  </si>
  <si>
    <t>ATBZ11-24/25</t>
  </si>
  <si>
    <t>ATBZ15-24/25</t>
  </si>
  <si>
    <t>ATBZ16-24/25</t>
  </si>
  <si>
    <t>ATBZ7-24/25</t>
  </si>
  <si>
    <t>ATBZ8-24/25</t>
  </si>
  <si>
    <t>ATBZ12-24/25</t>
  </si>
  <si>
    <t>ATBZ13-24/25</t>
  </si>
  <si>
    <t>ATBZ9-24/25</t>
  </si>
  <si>
    <t>ATBZ5-24/25</t>
  </si>
  <si>
    <t>ATBZ17-24/25</t>
  </si>
  <si>
    <t>ATBZ6-24/25</t>
  </si>
  <si>
    <t>ATBZ14-24/25</t>
  </si>
  <si>
    <t>SIYA-24-1011</t>
  </si>
  <si>
    <t>DYNAMIC CSR TALENT STAFFING PVT LTD</t>
  </si>
  <si>
    <t>24-TT03000114</t>
  </si>
  <si>
    <t>24-TT03000115</t>
  </si>
  <si>
    <t>24-TT03000116</t>
  </si>
  <si>
    <t>24-TS03000322</t>
  </si>
  <si>
    <t>24-TS03000323</t>
  </si>
  <si>
    <t>24-TT03000290</t>
  </si>
  <si>
    <t>FV8525010055</t>
  </si>
  <si>
    <t>CSR/24-25/003</t>
  </si>
  <si>
    <t>CDI/24-25/001</t>
  </si>
  <si>
    <t>CSR/24-25/004 &amp; 005 &amp; 006</t>
  </si>
  <si>
    <t>0002/GST/2024-25</t>
  </si>
  <si>
    <t>RECEIVED</t>
  </si>
  <si>
    <t>24-TT02000457 / 24-TT02001013</t>
  </si>
  <si>
    <t>20-04-2024 / 10-May-2024</t>
  </si>
  <si>
    <t>Marquee Software Solution Pvt ltd</t>
  </si>
  <si>
    <t>V DEENADAYALAN</t>
  </si>
  <si>
    <t>Santosh SD</t>
  </si>
  <si>
    <t>Dussa Deepak</t>
  </si>
  <si>
    <t>Mohammed Adnan Faraz</t>
  </si>
  <si>
    <t>Hafiz Sadiq Mohiuddin Ansari .</t>
  </si>
  <si>
    <t>Mohammad Azaan Khayyum</t>
  </si>
  <si>
    <t>PEDAPUDI SRINU</t>
  </si>
  <si>
    <t>MOHAMMED MOIZ KHAN</t>
  </si>
  <si>
    <t>SAMBAR PRABHU KUMAR</t>
  </si>
  <si>
    <t>MOHAMMED OMERUL HAQ</t>
  </si>
  <si>
    <t>Mohd Ehtsham Ali</t>
  </si>
  <si>
    <t>24-TT04001322</t>
  </si>
  <si>
    <t>24-TT04001323</t>
  </si>
  <si>
    <t>24-TT04001324</t>
  </si>
  <si>
    <t>24-TT02001013</t>
  </si>
  <si>
    <t>24-TT04001325</t>
  </si>
  <si>
    <t>24-TT04001326</t>
  </si>
  <si>
    <t>24-TT04001327</t>
  </si>
  <si>
    <t>24-TT04001328</t>
  </si>
  <si>
    <t>24-TT04001329</t>
  </si>
  <si>
    <t>24-TT04001330</t>
  </si>
  <si>
    <t>24-TT04001331</t>
  </si>
  <si>
    <t>24-TT04001332</t>
  </si>
  <si>
    <t>24-TT04001333</t>
  </si>
  <si>
    <t>24-TT04001334</t>
  </si>
  <si>
    <t>24-TT04001335</t>
  </si>
  <si>
    <t>24-TT01001219</t>
  </si>
  <si>
    <t>24-TT02001220</t>
  </si>
  <si>
    <t>24-TT03001221</t>
  </si>
  <si>
    <t>24-TT04001222</t>
  </si>
  <si>
    <t>24-TT05001223</t>
  </si>
  <si>
    <t>24-TT06001224</t>
  </si>
  <si>
    <t>24-TT10000642</t>
  </si>
  <si>
    <t>24-TT10000643</t>
  </si>
  <si>
    <t>24-TT10000644</t>
  </si>
  <si>
    <t>24-TT10000645</t>
  </si>
  <si>
    <t>24-TT10000646</t>
  </si>
  <si>
    <t>24-TT10001228</t>
  </si>
  <si>
    <t>24-TT11000648</t>
  </si>
  <si>
    <t>24-TT11000649</t>
  </si>
  <si>
    <t>24-TT11000650</t>
  </si>
  <si>
    <t>24-TT11000651</t>
  </si>
  <si>
    <t>24-TT11000652</t>
  </si>
  <si>
    <t>24-TT11001229</t>
  </si>
  <si>
    <t>24-TT12000654</t>
  </si>
  <si>
    <t>24-TT12000655</t>
  </si>
  <si>
    <t>24-TT12000656</t>
  </si>
  <si>
    <t>24-TT12001230</t>
  </si>
  <si>
    <t>24-TT01000658</t>
  </si>
  <si>
    <t>24-TT01000659</t>
  </si>
  <si>
    <t>24-TT01000660</t>
  </si>
  <si>
    <t>24-TT01000662</t>
  </si>
  <si>
    <t>24-TT01000663</t>
  </si>
  <si>
    <t>24-TT01000664</t>
  </si>
  <si>
    <t>24-TT01000665</t>
  </si>
  <si>
    <t>24-TT01001231</t>
  </si>
  <si>
    <t>24-TT02000666</t>
  </si>
  <si>
    <t>24-TT02000667</t>
  </si>
  <si>
    <t>24-TT02000669</t>
  </si>
  <si>
    <t>24-TT02000670</t>
  </si>
  <si>
    <t>24-TT02000671</t>
  </si>
  <si>
    <t>24-TT02000672</t>
  </si>
  <si>
    <t>24-TT02001232</t>
  </si>
  <si>
    <t>24-TT03000676</t>
  </si>
  <si>
    <t>24-TT03000677</t>
  </si>
  <si>
    <t>24-TT03000678</t>
  </si>
  <si>
    <t>24-TT03000679</t>
  </si>
  <si>
    <t>24-TT03000680</t>
  </si>
  <si>
    <t>24-TT03001233</t>
  </si>
  <si>
    <t>24-TT03001317</t>
  </si>
  <si>
    <t>24-TT03001318</t>
  </si>
  <si>
    <t>24-TT04001336</t>
  </si>
  <si>
    <t>24-TT04001337</t>
  </si>
  <si>
    <t>24-TT04001338</t>
  </si>
  <si>
    <t>24-TT04001339</t>
  </si>
  <si>
    <t>24-TT04001340</t>
  </si>
  <si>
    <t>24-TT04001341</t>
  </si>
  <si>
    <t>24-TT04001342</t>
  </si>
  <si>
    <t>24-TT04001426</t>
  </si>
  <si>
    <t>24-TT04000746</t>
  </si>
  <si>
    <t>24-TT04000747</t>
  </si>
  <si>
    <t>24-TT04001113&amp;24-TT04001114B</t>
  </si>
  <si>
    <t>24-TT04000748</t>
  </si>
  <si>
    <t>24-TS04001124&amp;24-TS04001125</t>
  </si>
  <si>
    <t>24-TS04001126</t>
  </si>
  <si>
    <t>24-TS04001127</t>
  </si>
  <si>
    <t>24-TT04000683</t>
  </si>
  <si>
    <t>CDI/24-25/004</t>
  </si>
  <si>
    <t>CDI/24-25/005</t>
  </si>
  <si>
    <t>CSR/24-25/11</t>
  </si>
  <si>
    <t>CSR/24-25/12 &amp; 13</t>
  </si>
  <si>
    <t>FV8525011139</t>
  </si>
  <si>
    <t>0006/GST/2024-25</t>
  </si>
  <si>
    <t>ATBZ21-24/25</t>
  </si>
  <si>
    <t>ATBZ22-24/25</t>
  </si>
  <si>
    <t>ATBZ31-24/25</t>
  </si>
  <si>
    <t>ATBZ23-24/25</t>
  </si>
  <si>
    <t>ATBZ24-24/25</t>
  </si>
  <si>
    <t>ATBZ25-24/25</t>
  </si>
  <si>
    <t>ATBZ26-24/25</t>
  </si>
  <si>
    <t>ATBZ27-24/25</t>
  </si>
  <si>
    <t>ATBZ28-24/25</t>
  </si>
  <si>
    <t>ATBZ29-24/25</t>
  </si>
  <si>
    <t>ATBZ30-24/25</t>
  </si>
  <si>
    <t>SIYA-24-1016</t>
  </si>
  <si>
    <t>MARQUEE/67/2024</t>
  </si>
  <si>
    <t>MARQUEE/60/2024</t>
  </si>
  <si>
    <t>MARQUEE/62/2024</t>
  </si>
  <si>
    <t>MARQUEE/63/2024</t>
  </si>
  <si>
    <t>MARQUEE/64/2024</t>
  </si>
  <si>
    <t>MARQUEE/65/2024</t>
  </si>
  <si>
    <t>MARQUEE/61/2024</t>
  </si>
  <si>
    <t>MARQUEE/66/2024</t>
  </si>
  <si>
    <t>MARQUEE/48/2024</t>
  </si>
  <si>
    <t>MARQUEE/47/2024</t>
  </si>
  <si>
    <t>MARQUEE/51/2024</t>
  </si>
  <si>
    <t>MARQUEE/49/2024</t>
  </si>
  <si>
    <t>MARQUEE/50/2024</t>
  </si>
  <si>
    <t>MARQUEE/46/2024</t>
  </si>
  <si>
    <t>MARQUEE/45/2024</t>
  </si>
  <si>
    <t>MARQUEE-17/2023</t>
  </si>
  <si>
    <t>MARQUEE-15/2023</t>
  </si>
  <si>
    <t>MARQUEE-14/2023</t>
  </si>
  <si>
    <t>MARQUEE-19/2023</t>
  </si>
  <si>
    <t>MARQUEE-16/2023</t>
  </si>
  <si>
    <t>MARQUEE-18/2023</t>
  </si>
  <si>
    <t>MARQUEE-22/2023</t>
  </si>
  <si>
    <t>MARQUEE-26/2023</t>
  </si>
  <si>
    <t>MARQUEE-24/2023</t>
  </si>
  <si>
    <t>MARQUEE-25/2023</t>
  </si>
  <si>
    <t>MARQUEE-23/2023</t>
  </si>
  <si>
    <t>MARQUEE-21/2023</t>
  </si>
  <si>
    <t>MARQUEE-29/2023</t>
  </si>
  <si>
    <t>MARQUEE-30/2023</t>
  </si>
  <si>
    <t>MARQUEE-32/2023</t>
  </si>
  <si>
    <t>MARQUEE-31/2023</t>
  </si>
  <si>
    <t>MARQUEE-28/2023</t>
  </si>
  <si>
    <t>MARQUEE-27/2023</t>
  </si>
  <si>
    <t>MARQUEE/54/2024</t>
  </si>
  <si>
    <t>MARQUEE/58/2024</t>
  </si>
  <si>
    <t>MARQUEE/59/2024</t>
  </si>
  <si>
    <t>MARQUEE/55/2024</t>
  </si>
  <si>
    <t>MARQUEE/56/2024</t>
  </si>
  <si>
    <t>MARQUEE/57/2024</t>
  </si>
  <si>
    <t>MARQUEE/53/2024</t>
  </si>
  <si>
    <t>MARQUEE/52/2024</t>
  </si>
  <si>
    <t xml:space="preserve">RECEIVED </t>
  </si>
  <si>
    <t>MARQUEE-33/2023</t>
  </si>
  <si>
    <t>MARQUEE-36/2023</t>
  </si>
  <si>
    <t>MARQUEE-34/2023</t>
  </si>
  <si>
    <t>MARQUEE/37/2024</t>
  </si>
  <si>
    <t>MARQUEE/39/2024</t>
  </si>
  <si>
    <t>MARQUEE/40/2024</t>
  </si>
  <si>
    <t>MARQUEE/44/2024</t>
  </si>
  <si>
    <t>MARQUEE/41/2024</t>
  </si>
  <si>
    <t>MARQUEE/42/2024</t>
  </si>
  <si>
    <t>MARQUEE/43/2024</t>
  </si>
  <si>
    <t>MARQUEE/38/2024</t>
  </si>
  <si>
    <t>ABDUL SALAM KARAM MOHAMMAD KHAN</t>
  </si>
  <si>
    <t>Abhijeet Chowdhary</t>
  </si>
  <si>
    <t>ANAND SUDHIR SUTAR</t>
  </si>
  <si>
    <t>BHAGYASHREE AMIT TAPASE</t>
  </si>
  <si>
    <t>G SANTHOSH KUMAR</t>
  </si>
  <si>
    <t>GURLEEN KAUR</t>
  </si>
  <si>
    <t>HRISHIKESH HARESHWAR THAKUR</t>
  </si>
  <si>
    <t>IMRAN MOHAMMED ANWAR SHAIKH</t>
  </si>
  <si>
    <t>JADHAV ONKAR BHAGARVIRAM</t>
  </si>
  <si>
    <t>JAFAR HAYAT SAYED</t>
  </si>
  <si>
    <t>JOYITA HAZRA</t>
  </si>
  <si>
    <t>MAYANK</t>
  </si>
  <si>
    <t>NETHI SRAVANI</t>
  </si>
  <si>
    <t>ONKAR PRADEEP DAKE</t>
  </si>
  <si>
    <t>PRAJAKTA SATISH ROKADE</t>
  </si>
  <si>
    <t>RAKSHITHA R</t>
  </si>
  <si>
    <t>SAGAR SACHDEV</t>
  </si>
  <si>
    <t>YUVARAJ</t>
  </si>
  <si>
    <t>SANATH KUMAR PULLURI</t>
  </si>
  <si>
    <t>Tanisha Medewala</t>
  </si>
  <si>
    <t>Shubham Bhimrao Gherde</t>
  </si>
  <si>
    <t>MOHD NAZAR MOHIUDDIN</t>
  </si>
  <si>
    <t>AJINKYA NAGESH ZORE</t>
  </si>
  <si>
    <t>Ankit Kumar</t>
  </si>
  <si>
    <t>KROVI SALINI</t>
  </si>
  <si>
    <t>Madhav Kulkarni</t>
  </si>
  <si>
    <t>PANKAJ KUMAR SHARMA</t>
  </si>
  <si>
    <t>RADHAKRISHNAN RAJAGOPAL</t>
  </si>
  <si>
    <t>Soham Modhe</t>
  </si>
  <si>
    <t>Tejaswini</t>
  </si>
  <si>
    <t>AAKASH BISWAS</t>
  </si>
  <si>
    <t xml:space="preserve">Akshay Mache </t>
  </si>
  <si>
    <t>ANKIT ARVIND PANDEY</t>
  </si>
  <si>
    <t>THORAT AKSHATA SANJAY</t>
  </si>
  <si>
    <t>24-TT02001471</t>
  </si>
  <si>
    <t>24-TT02001484</t>
  </si>
  <si>
    <t>24-TT02001478</t>
  </si>
  <si>
    <t>24-TT02001472</t>
  </si>
  <si>
    <t>24-TT02001483</t>
  </si>
  <si>
    <t>24-TT02001468</t>
  </si>
  <si>
    <t>24-TT02001482</t>
  </si>
  <si>
    <t>24-TT02001469</t>
  </si>
  <si>
    <t>24-TT02001466</t>
  </si>
  <si>
    <t>24-TT02001473</t>
  </si>
  <si>
    <t>24-TT02001481</t>
  </si>
  <si>
    <t>24-TT02001474</t>
  </si>
  <si>
    <t>24-TT02001479</t>
  </si>
  <si>
    <t>24-TT02001480</t>
  </si>
  <si>
    <t>24-TT02001470</t>
  </si>
  <si>
    <t>24-TT02001467</t>
  </si>
  <si>
    <t>24-TT02001476</t>
  </si>
  <si>
    <t>24-TT02001475</t>
  </si>
  <si>
    <t>24-TT02001477</t>
  </si>
  <si>
    <t>24-TT03001454</t>
  </si>
  <si>
    <t>24-TT03001462</t>
  </si>
  <si>
    <t>24-TT03001461</t>
  </si>
  <si>
    <t>24-TT03001460</t>
  </si>
  <si>
    <t>24-TT03001451</t>
  </si>
  <si>
    <t>24-TT03001464</t>
  </si>
  <si>
    <t>24-TT03001450</t>
  </si>
  <si>
    <t>24-TT03001457</t>
  </si>
  <si>
    <t>24-TT03001453</t>
  </si>
  <si>
    <t>24-TT03001448</t>
  </si>
  <si>
    <t>24-TT03001458</t>
  </si>
  <si>
    <t>24-TT03001447</t>
  </si>
  <si>
    <t>24-TT03001445</t>
  </si>
  <si>
    <t>24-TT03001449</t>
  </si>
  <si>
    <t>24-TT03001455</t>
  </si>
  <si>
    <t>24-TT03001459</t>
  </si>
  <si>
    <t>24-TT03001452</t>
  </si>
  <si>
    <t>24-TT03001446</t>
  </si>
  <si>
    <t>24-TT03001463</t>
  </si>
  <si>
    <t>24-TT03001456</t>
  </si>
  <si>
    <t>24-TT04001517</t>
  </si>
  <si>
    <t>24-TT04001490</t>
  </si>
  <si>
    <t>24-TT04001497</t>
  </si>
  <si>
    <t>24-TT04001491</t>
  </si>
  <si>
    <t>24-TT04001502</t>
  </si>
  <si>
    <t>24-TT04001487</t>
  </si>
  <si>
    <t>24-TT04001501</t>
  </si>
  <si>
    <t>24-TT04001488</t>
  </si>
  <si>
    <t>24-TT04001485</t>
  </si>
  <si>
    <t>24-TT04001492</t>
  </si>
  <si>
    <t>24-TT04001500</t>
  </si>
  <si>
    <t>24-TT04001493</t>
  </si>
  <si>
    <t>24-TT04001498</t>
  </si>
  <si>
    <t>24-TT04001499</t>
  </si>
  <si>
    <t>24-TT04001489</t>
  </si>
  <si>
    <t>24-TT04001486</t>
  </si>
  <si>
    <t>24-TT04001495</t>
  </si>
  <si>
    <t>24-TT04001503</t>
  </si>
  <si>
    <t>24-TT04001513</t>
  </si>
  <si>
    <t>24-TT04001494</t>
  </si>
  <si>
    <t>24-TT04001506</t>
  </si>
  <si>
    <t>24-TT04001504</t>
  </si>
  <si>
    <t>24-TT04001511</t>
  </si>
  <si>
    <t>24-TT04001507</t>
  </si>
  <si>
    <t>24-TT04001505</t>
  </si>
  <si>
    <t>24-TT04001508</t>
  </si>
  <si>
    <t>24-TT04001515</t>
  </si>
  <si>
    <t>24-TT04001516</t>
  </si>
  <si>
    <t>24-TT04001512</t>
  </si>
  <si>
    <t>24-TT04001514</t>
  </si>
  <si>
    <t>24-TT04001510</t>
  </si>
  <si>
    <t>24-TT04001496</t>
  </si>
  <si>
    <t>Prakash Krishna Gupta</t>
  </si>
  <si>
    <t>Bhashkar Donakonda</t>
  </si>
  <si>
    <t>Shashwat Agarwal</t>
  </si>
  <si>
    <t>MARQUEE/68/2024</t>
  </si>
  <si>
    <t>SI/MS/2425/G0143</t>
  </si>
  <si>
    <t>SI/MS/2425/G0224</t>
  </si>
  <si>
    <t>CT-2425-ACE-01</t>
  </si>
  <si>
    <t>CT-2425-ACE-02</t>
  </si>
  <si>
    <t>CT-2425-ACE-03</t>
  </si>
  <si>
    <t>CT-2425-ACE-04</t>
  </si>
  <si>
    <t>PROCESSED</t>
  </si>
  <si>
    <t>Shehbaz Shaikh</t>
  </si>
  <si>
    <t>24-TT05001636</t>
  </si>
  <si>
    <t>24-TS05001932</t>
  </si>
  <si>
    <t>24-TT05001637</t>
  </si>
  <si>
    <t>24-TT05001638</t>
  </si>
  <si>
    <t>24-TS05001930</t>
  </si>
  <si>
    <t>24-TT05001913 &amp; 24-TT05001914B</t>
  </si>
  <si>
    <t>24-TS05001933 &amp;24-TS05001934B</t>
  </si>
  <si>
    <t>24-TT05001639</t>
  </si>
  <si>
    <t>24-TS05001931</t>
  </si>
  <si>
    <t>24-TT04001916</t>
  </si>
  <si>
    <t>24-TS04001949</t>
  </si>
  <si>
    <t>24-TT05001955</t>
  </si>
  <si>
    <t>CDI/24-25/010</t>
  </si>
  <si>
    <t>FV8525011293</t>
  </si>
  <si>
    <t>CSR/24-25/016</t>
  </si>
  <si>
    <t>CSR/24-25/017 &amp; CSR/24-25/018 &amp; CSR/24-25/019</t>
  </si>
  <si>
    <t>CDI/24-25/008</t>
  </si>
  <si>
    <t>CDI/24-25/007</t>
  </si>
  <si>
    <t>CDI/24-25/006</t>
  </si>
  <si>
    <t>0011/GST/2024-25</t>
  </si>
  <si>
    <t>L300524-1</t>
  </si>
  <si>
    <t>Jagadeeswar Reddy Devaram</t>
  </si>
  <si>
    <t>NOORMOHAMEDBADHUSHA</t>
  </si>
  <si>
    <t>HAJI UDUMAN</t>
  </si>
  <si>
    <t>Rajshekhar kothapalli</t>
  </si>
  <si>
    <t>24-TT04002071</t>
  </si>
  <si>
    <t>24-TT05002140</t>
  </si>
  <si>
    <t>24-TT05002141</t>
  </si>
  <si>
    <t>24-TT05002142</t>
  </si>
  <si>
    <t>24-TT03002288</t>
  </si>
  <si>
    <t>24-TT04002289</t>
  </si>
  <si>
    <t>24-TT05002290</t>
  </si>
  <si>
    <t>24-TT05002128</t>
  </si>
  <si>
    <t>24-TT05002129</t>
  </si>
  <si>
    <t>24-TT05002130</t>
  </si>
  <si>
    <t>24-TT05002131</t>
  </si>
  <si>
    <t>24-TT05002132</t>
  </si>
  <si>
    <t>24-TT05002133</t>
  </si>
  <si>
    <t>24-TT05002134</t>
  </si>
  <si>
    <t>24-TT05002135</t>
  </si>
  <si>
    <t>24-TT05002136</t>
  </si>
  <si>
    <t>24-TT05002138</t>
  </si>
  <si>
    <t>24-TT05002139</t>
  </si>
  <si>
    <t>24-TT04002262</t>
  </si>
  <si>
    <t>24-TT04002263</t>
  </si>
  <si>
    <t>24-TT05002287</t>
  </si>
  <si>
    <t>24-TT11002069</t>
  </si>
  <si>
    <t>24-TT05002181</t>
  </si>
  <si>
    <t>24-TT03002070</t>
  </si>
  <si>
    <t>24-TT02002073</t>
  </si>
  <si>
    <t>24-TT04002182</t>
  </si>
  <si>
    <t>24-TT05002143</t>
  </si>
  <si>
    <t>24-TT05002144</t>
  </si>
  <si>
    <t>24-TT05002145</t>
  </si>
  <si>
    <t>24-TT05002146</t>
  </si>
  <si>
    <t>24-TT05002147</t>
  </si>
  <si>
    <t>24-TT05002148</t>
  </si>
  <si>
    <t>24-TT05002149</t>
  </si>
  <si>
    <t>24-TT05002150</t>
  </si>
  <si>
    <t>24-TT05002151</t>
  </si>
  <si>
    <t>24-TT05002152</t>
  </si>
  <si>
    <t>24-TT05002153</t>
  </si>
  <si>
    <t>24-TT05002154</t>
  </si>
  <si>
    <t>24-TT05002155</t>
  </si>
  <si>
    <t>24-TT05002156</t>
  </si>
  <si>
    <t>24-TT05002157</t>
  </si>
  <si>
    <t>24-TT05002158</t>
  </si>
  <si>
    <t>24-TT05002160</t>
  </si>
  <si>
    <t>24-TT05002161</t>
  </si>
  <si>
    <t>RECEIVED / BULK INVOICE</t>
  </si>
  <si>
    <t>MARQUEE/28/2023</t>
  </si>
  <si>
    <t>SIYA-24-1021</t>
  </si>
  <si>
    <t>2024-25/013</t>
  </si>
  <si>
    <t>ATBZ43-24/25</t>
  </si>
  <si>
    <t>ATBZ44-24/25</t>
  </si>
  <si>
    <t>ATBZ45-24/25</t>
  </si>
  <si>
    <t>ATBZ46-24/25</t>
  </si>
  <si>
    <t>ATBZ47-24/25</t>
  </si>
  <si>
    <t>ATBZ50-24/25</t>
  </si>
  <si>
    <t>ATBZ48-24/25</t>
  </si>
  <si>
    <t>ATBZ56-24/25</t>
  </si>
  <si>
    <t>ATBZ49-24/25</t>
  </si>
  <si>
    <t>ATBZ51-24/25</t>
  </si>
  <si>
    <t>ATBZ53-24/25</t>
  </si>
  <si>
    <t>ATBZ54-24/25</t>
  </si>
  <si>
    <t>ATBZ55-24/25</t>
  </si>
  <si>
    <t>ATBZ57-24/25</t>
  </si>
  <si>
    <t>ATBZ59-24/25</t>
  </si>
  <si>
    <t>CT-2425-ACE-09</t>
  </si>
  <si>
    <t>CT-2425-ACE-10</t>
  </si>
  <si>
    <t>CT-2425-ACE-05</t>
  </si>
  <si>
    <t>CT-2425-ACE-08</t>
  </si>
  <si>
    <t>AGAINST CR</t>
  </si>
  <si>
    <t>AVINASH KUMAR</t>
  </si>
  <si>
    <t>DIPANJAN DAS</t>
  </si>
  <si>
    <t>Gaurav Singh</t>
  </si>
  <si>
    <t>NEHA S S</t>
  </si>
  <si>
    <t>Omkar Kakade</t>
  </si>
  <si>
    <t>PRATIKSHA UJWALRAO RAO</t>
  </si>
  <si>
    <t>SHYAM BHARAT SANGHVI</t>
  </si>
  <si>
    <t>SURAJ RAJESH SINGH</t>
  </si>
  <si>
    <t>Tejaswini Netajirao Nimbalkar</t>
  </si>
  <si>
    <t>24-TT05002164</t>
  </si>
  <si>
    <t>24-TT05002172</t>
  </si>
  <si>
    <t>24-TT05002162</t>
  </si>
  <si>
    <t>24-TT05002170</t>
  </si>
  <si>
    <t>24-TT05002171</t>
  </si>
  <si>
    <t>24-TT05002177</t>
  </si>
  <si>
    <t>24-TT05002173</t>
  </si>
  <si>
    <t>24-TT05002165</t>
  </si>
  <si>
    <t>24-TT05002167</t>
  </si>
  <si>
    <t>24-TT05002174</t>
  </si>
  <si>
    <t>24-TT05002163</t>
  </si>
  <si>
    <t>24-TT05002178</t>
  </si>
  <si>
    <t>24-TT05002166</t>
  </si>
  <si>
    <t>24-TT05002179</t>
  </si>
  <si>
    <t>24-TT05002176</t>
  </si>
  <si>
    <t>24-TT05002169</t>
  </si>
  <si>
    <t>24-TT05002180</t>
  </si>
  <si>
    <t>24-TT05002168</t>
  </si>
  <si>
    <t>24-TT04002123</t>
  </si>
  <si>
    <t>24-TT04002122</t>
  </si>
  <si>
    <t>24-TT04002072</t>
  </si>
  <si>
    <t>CT-2425-ACE--13</t>
  </si>
  <si>
    <t>CT-2425-ACE-14</t>
  </si>
  <si>
    <t>24-TT03002089</t>
  </si>
  <si>
    <t>CLOSED</t>
  </si>
  <si>
    <t>MARQUEE-35/2023</t>
  </si>
  <si>
    <t>Aaqib Ansari</t>
  </si>
  <si>
    <t>1st June, 2024 to 15th June, 2024</t>
  </si>
  <si>
    <t xml:space="preserve"> 24-TT06002481 </t>
  </si>
  <si>
    <t xml:space="preserve"> 24-TS06002702 </t>
  </si>
  <si>
    <t xml:space="preserve"> 24-TT06002478 </t>
  </si>
  <si>
    <t xml:space="preserve"> 24-TS06002701 </t>
  </si>
  <si>
    <t xml:space="preserve"> 24-TT06002480 </t>
  </si>
  <si>
    <t xml:space="preserve"> 24-TS06002703 </t>
  </si>
  <si>
    <t>24-TT06002815</t>
  </si>
  <si>
    <t>05/07/2024</t>
  </si>
  <si>
    <t>10/07/2024</t>
  </si>
  <si>
    <t>18/07/2024</t>
  </si>
  <si>
    <t>J DENNIS VIMALAN</t>
  </si>
  <si>
    <t>BANDI MYSURA REDDY</t>
  </si>
  <si>
    <t>Hemanth Bapuram</t>
  </si>
  <si>
    <t>RUNALI DINKAR BHOSALE</t>
  </si>
  <si>
    <t>NITISHA AGARWAL</t>
  </si>
  <si>
    <t>ABHILASH S</t>
  </si>
  <si>
    <t>MOHAMED SALIH ALAMEEN SYED IBRAHIM</t>
  </si>
  <si>
    <t>PUJARI LOKESH</t>
  </si>
  <si>
    <t>Alok Jaiswal</t>
  </si>
  <si>
    <t>Omkar Karande</t>
  </si>
  <si>
    <t>Akash Tawade</t>
  </si>
  <si>
    <t>RASHI BHARILL</t>
  </si>
  <si>
    <t>NIKHIL SHARMA</t>
  </si>
  <si>
    <t>PRASHANTH KUMAR</t>
  </si>
  <si>
    <t>AKSHATA RAVINDRA ROLLI</t>
  </si>
  <si>
    <t>Wajeed Khan</t>
  </si>
  <si>
    <t>ANNEPU LAKSHMI SIVA LEELADHARA RAO</t>
  </si>
  <si>
    <t>MINNIKANTI GOPICHAND</t>
  </si>
  <si>
    <t>Mohammad Bilal Shaikh</t>
  </si>
  <si>
    <t>SUNITA SWAPNIL SHINDE</t>
  </si>
  <si>
    <t>SURAGAM VENKATA GANESH BABU</t>
  </si>
  <si>
    <t xml:space="preserve">MUDIGOLAM CHAMDEEP </t>
  </si>
  <si>
    <t>PANKAJ KUMAR MAHATO</t>
  </si>
  <si>
    <t>Mohit Gupta</t>
  </si>
  <si>
    <t>AJAY KUMAR</t>
  </si>
  <si>
    <t>VINAY SONI</t>
  </si>
  <si>
    <t>VISHES KESHRAI</t>
  </si>
  <si>
    <t>Nidhi Verma</t>
  </si>
  <si>
    <t>24-TT05003005</t>
  </si>
  <si>
    <t>24-TT05003006</t>
  </si>
  <si>
    <t>24-TT05003007</t>
  </si>
  <si>
    <t>24-TT06002921</t>
  </si>
  <si>
    <t>24-TT06002922</t>
  </si>
  <si>
    <t>24-TT06002923</t>
  </si>
  <si>
    <t>24-TT06002924</t>
  </si>
  <si>
    <t>24-TT06002925</t>
  </si>
  <si>
    <t>24-TT06002926</t>
  </si>
  <si>
    <t>24-TT06002927</t>
  </si>
  <si>
    <t>24-TT06002928</t>
  </si>
  <si>
    <t>24-TT06002929</t>
  </si>
  <si>
    <t>24-TT06002930</t>
  </si>
  <si>
    <t>24-TT06002931</t>
  </si>
  <si>
    <t>24-TT06002932</t>
  </si>
  <si>
    <t>24-TT06002933</t>
  </si>
  <si>
    <t>24-TT06002934</t>
  </si>
  <si>
    <t>24-TT06002935</t>
  </si>
  <si>
    <t>24-TT06002936</t>
  </si>
  <si>
    <t>24-TT06002937</t>
  </si>
  <si>
    <t>24-TT06002938</t>
  </si>
  <si>
    <t>24-TT06002939</t>
  </si>
  <si>
    <t>24-TT06002940</t>
  </si>
  <si>
    <t>24-TT06002946</t>
  </si>
  <si>
    <t>24-TT06002947</t>
  </si>
  <si>
    <t>24-TT06002948</t>
  </si>
  <si>
    <t>24-TT06002949</t>
  </si>
  <si>
    <t>24-TT06002950</t>
  </si>
  <si>
    <t>24-TT06002951</t>
  </si>
  <si>
    <t>24-TT06002952</t>
  </si>
  <si>
    <t>24-TT06002953</t>
  </si>
  <si>
    <t>24-TT06002954</t>
  </si>
  <si>
    <t>24-TT06002955</t>
  </si>
  <si>
    <t>24-TT06002956</t>
  </si>
  <si>
    <t>24-TT06002957</t>
  </si>
  <si>
    <t>24-TT06002958</t>
  </si>
  <si>
    <t>24-TT06002959</t>
  </si>
  <si>
    <t>24-TT06002960</t>
  </si>
  <si>
    <t>24-TT06002961</t>
  </si>
  <si>
    <t>24-TT06002962</t>
  </si>
  <si>
    <t>24-TT06002963</t>
  </si>
  <si>
    <t>24-TT06002964</t>
  </si>
  <si>
    <t>24-TT06002965</t>
  </si>
  <si>
    <t>24-TT06002966</t>
  </si>
  <si>
    <t>24-TT06002967</t>
  </si>
  <si>
    <t>24-TT06002968</t>
  </si>
  <si>
    <t>24-TT06002969</t>
  </si>
  <si>
    <t>24-TT06002970</t>
  </si>
  <si>
    <t>24-TT06002971</t>
  </si>
  <si>
    <t>24-TT06002972</t>
  </si>
  <si>
    <t>24-TT06002973</t>
  </si>
  <si>
    <t>24-TT06002974</t>
  </si>
  <si>
    <t>24-TT06002975</t>
  </si>
  <si>
    <t>24-TT06002976</t>
  </si>
  <si>
    <t>24-TT06002977</t>
  </si>
  <si>
    <t>24-TT06002978</t>
  </si>
  <si>
    <t>24-TT06002979</t>
  </si>
  <si>
    <t>24-TT06002980</t>
  </si>
  <si>
    <t>24-TT06002981</t>
  </si>
  <si>
    <t>24-TT06002982</t>
  </si>
  <si>
    <t>24-TT06002983</t>
  </si>
  <si>
    <t>24-TT06002984</t>
  </si>
  <si>
    <t>24-TT06002985</t>
  </si>
  <si>
    <t>24-TT06002986</t>
  </si>
  <si>
    <t>24-TT06002987</t>
  </si>
  <si>
    <t>24-TT06002988</t>
  </si>
  <si>
    <t>24-TT06002989</t>
  </si>
  <si>
    <t>24-TT06002990</t>
  </si>
  <si>
    <t>24-TT06002941</t>
  </si>
  <si>
    <t>24-TT06002942</t>
  </si>
  <si>
    <t>24-TT05003008</t>
  </si>
  <si>
    <t>24-TT05003009</t>
  </si>
  <si>
    <t>24-TT05003010</t>
  </si>
  <si>
    <t>24-TT05003011</t>
  </si>
  <si>
    <t>24-TT05003012</t>
  </si>
  <si>
    <t>24-TT05003013</t>
  </si>
  <si>
    <t>24-TT05003014</t>
  </si>
  <si>
    <t>24-TT05003015</t>
  </si>
  <si>
    <t>24-TT05003016</t>
  </si>
  <si>
    <t>24-TT05003017</t>
  </si>
  <si>
    <t>24-TT05003018</t>
  </si>
  <si>
    <t>24-TT05003019</t>
  </si>
  <si>
    <t>24-TT05003020</t>
  </si>
  <si>
    <t>24-TT05003021</t>
  </si>
  <si>
    <t>24-TT05003022</t>
  </si>
  <si>
    <t>24-TT06002992</t>
  </si>
  <si>
    <t>24-TT06002993</t>
  </si>
  <si>
    <t>24-TT06002994</t>
  </si>
  <si>
    <t>24-TT06002995</t>
  </si>
  <si>
    <t>24-TT06002996</t>
  </si>
  <si>
    <t>24-TT06002997</t>
  </si>
  <si>
    <t>24-TT06002998</t>
  </si>
  <si>
    <t>24-TT06002999</t>
  </si>
  <si>
    <t>24-TT06003000</t>
  </si>
  <si>
    <t>24-TT06003001</t>
  </si>
  <si>
    <t>24-TT06003002</t>
  </si>
  <si>
    <t>24-TT06003003</t>
  </si>
  <si>
    <t>24-TT06003004</t>
  </si>
  <si>
    <t>24-TT06003103</t>
  </si>
  <si>
    <t>24-TT06003104</t>
  </si>
  <si>
    <t>24-TT06002944</t>
  </si>
  <si>
    <t>24-TT06002945</t>
  </si>
  <si>
    <t>24-TT05003140</t>
  </si>
  <si>
    <t>24-TT05003141</t>
  </si>
  <si>
    <t>24-TT06003142</t>
  </si>
  <si>
    <t>24-TT06003143</t>
  </si>
  <si>
    <t>24-TT06003144</t>
  </si>
  <si>
    <t>24-TT06003145</t>
  </si>
  <si>
    <t>24-TT06003146</t>
  </si>
  <si>
    <t>24-TT06003151</t>
  </si>
  <si>
    <t>24-TT06002943</t>
  </si>
  <si>
    <t>ATBZ91-24/25</t>
  </si>
  <si>
    <t>ATBZ92-24/25</t>
  </si>
  <si>
    <t>ATBZ93-24/25</t>
  </si>
  <si>
    <t>ATBZ72-24/25</t>
  </si>
  <si>
    <t>ATBZ73-24/25</t>
  </si>
  <si>
    <t>ATBZ74-24/25</t>
  </si>
  <si>
    <t>ATBZ75-24/25</t>
  </si>
  <si>
    <t>ATBZ76-24/25</t>
  </si>
  <si>
    <t>ATBZ77-24/25</t>
  </si>
  <si>
    <t>ATBZ78-24/25</t>
  </si>
  <si>
    <t>ATBZ79-24/25</t>
  </si>
  <si>
    <t>ATBZ80-24/25</t>
  </si>
  <si>
    <t>ATBZ81-24/25</t>
  </si>
  <si>
    <t>ATBZ82-24/25</t>
  </si>
  <si>
    <t>ATBZ94-24/25</t>
  </si>
  <si>
    <t>ATBZ84-24/25</t>
  </si>
  <si>
    <t>ATBZ85-24/25</t>
  </si>
  <si>
    <t>ATBZ86-24/25</t>
  </si>
  <si>
    <t>ATBZ87-24/25</t>
  </si>
  <si>
    <t>ATBZ90-24/25</t>
  </si>
  <si>
    <t>ATBZ88-24/25</t>
  </si>
  <si>
    <t>ATBZ89-24/25</t>
  </si>
  <si>
    <t>CT-2425-ACE-15</t>
  </si>
  <si>
    <t>CT-2425-ACE-16</t>
  </si>
  <si>
    <t>2024-25/017</t>
  </si>
  <si>
    <t>2024-25/018</t>
  </si>
  <si>
    <t>INV/24-25/7</t>
  </si>
  <si>
    <t>INV/24-25/8</t>
  </si>
  <si>
    <t>NV/24-25/9</t>
  </si>
  <si>
    <t>INV/24-25/10</t>
  </si>
  <si>
    <t>INV/24-25/11</t>
  </si>
  <si>
    <t>INV/24-25/12</t>
  </si>
  <si>
    <t>INV/24-25/13</t>
  </si>
  <si>
    <t>SIYA-24-1025</t>
  </si>
  <si>
    <t>CDI/24-25/014</t>
  </si>
  <si>
    <t>FV8525012084</t>
  </si>
  <si>
    <t>CSR/24-25/023</t>
  </si>
  <si>
    <t>CSR/24-25/024/CSR-24-25/025-CSR/24-25/026</t>
  </si>
  <si>
    <t>CDI/24-25/011</t>
  </si>
  <si>
    <t>CDI/24-25/015</t>
  </si>
  <si>
    <t>0016/GST/2024-25</t>
  </si>
  <si>
    <t>GT-2024-00262</t>
  </si>
  <si>
    <t>GT-2024-00282</t>
  </si>
  <si>
    <t>RECEIVED IN JULY 2024</t>
  </si>
  <si>
    <t>RECEVIED</t>
  </si>
  <si>
    <t>2024-25/014</t>
  </si>
  <si>
    <t>2024-25/015</t>
  </si>
  <si>
    <t>2024-25/016</t>
  </si>
  <si>
    <t>MARQUEE/69/2024</t>
  </si>
  <si>
    <t>MARQUEE/79/2024</t>
  </si>
  <si>
    <t>MARQUEE/78/2024</t>
  </si>
  <si>
    <t>MARQUEE/70/2024</t>
  </si>
  <si>
    <t>MARQUEE/71/2024</t>
  </si>
  <si>
    <t>MARQUEE/82/2024</t>
  </si>
  <si>
    <t>MARQUEE/81/2024</t>
  </si>
  <si>
    <t>MARQUEE/75/2024</t>
  </si>
  <si>
    <t>MARQUEE/76/2024</t>
  </si>
  <si>
    <t>MARQUEE/77/2024</t>
  </si>
  <si>
    <t>MARQUEE/72/2024</t>
  </si>
  <si>
    <t>MARQUEE/73/2024</t>
  </si>
  <si>
    <t>MARQUEE/74/2024</t>
  </si>
  <si>
    <t>MARQUEE/83/2024</t>
  </si>
  <si>
    <t>MARQUEE/80/2024</t>
  </si>
  <si>
    <t>24-TT04001321 /24-TT04002068</t>
  </si>
  <si>
    <t>24-TT05002175</t>
  </si>
  <si>
    <t>SERVICE MONTH</t>
  </si>
  <si>
    <t>BOOKING MONTH</t>
  </si>
  <si>
    <t>MARQUEE/84/2024</t>
  </si>
  <si>
    <t>MARQUEE/85/2024</t>
  </si>
  <si>
    <t>MARQUEE/86/2024</t>
  </si>
  <si>
    <t>MARQUEE/87/2024</t>
  </si>
  <si>
    <t>MARQUEE/88/2024</t>
  </si>
  <si>
    <t>MARQUEE/89/2024</t>
  </si>
  <si>
    <t>MARQUEE/90/2024</t>
  </si>
  <si>
    <t>MARQUEE/91/2024</t>
  </si>
  <si>
    <t>MARQUEE/92/2024</t>
  </si>
  <si>
    <t>MARQUEE/93/2024</t>
  </si>
  <si>
    <t>MARQUEE/94/2024</t>
  </si>
  <si>
    <t>MARQUEE/95/2024</t>
  </si>
  <si>
    <t>MARQUEE/96/2024</t>
  </si>
  <si>
    <t>MARQUEE/97/2024</t>
  </si>
  <si>
    <t>MARQUEE/98/2024</t>
  </si>
  <si>
    <t>CONNECTPRO MANAGEMENT CONSULTANTS P. LTD.</t>
  </si>
  <si>
    <t>Kalpit Agarwal</t>
  </si>
  <si>
    <t>Aditya Yadavl</t>
  </si>
  <si>
    <t>Nithin Venkatesh</t>
  </si>
  <si>
    <t>Kuni Jayasree</t>
  </si>
  <si>
    <t>Rohit Rana</t>
  </si>
  <si>
    <t>T Nagarjuna</t>
  </si>
  <si>
    <t>Ajay Vinod Singh</t>
  </si>
  <si>
    <t>24-TT07003368</t>
  </si>
  <si>
    <t>24-TT07003369</t>
  </si>
  <si>
    <t>24-TS07003738</t>
  </si>
  <si>
    <t>24-TT07003370</t>
  </si>
  <si>
    <t>24-TS07003740</t>
  </si>
  <si>
    <t>24-TT07003371</t>
  </si>
  <si>
    <t>24-TS07003739</t>
  </si>
  <si>
    <t>24-TT07003281</t>
  </si>
  <si>
    <t>24-TT04003947</t>
  </si>
  <si>
    <t>24-TT03003438</t>
  </si>
  <si>
    <t>24-TT05003949</t>
  </si>
  <si>
    <t>24-TT06003951</t>
  </si>
  <si>
    <t>SANTHOSH KANNAN</t>
  </si>
  <si>
    <t>LAKSHMINATH GUNDA</t>
  </si>
  <si>
    <t>ADITYA BHATNAGAR</t>
  </si>
  <si>
    <t>RAHUL GARG</t>
  </si>
  <si>
    <t>Saurabh Mishra</t>
  </si>
  <si>
    <t>24-TT08003686</t>
  </si>
  <si>
    <t>24-TT09003687</t>
  </si>
  <si>
    <t>24-TT10003688</t>
  </si>
  <si>
    <t>24-TT11003689</t>
  </si>
  <si>
    <t>24-TT07003760</t>
  </si>
  <si>
    <t>24-TT07003761</t>
  </si>
  <si>
    <t>24-TT07003762</t>
  </si>
  <si>
    <t>24-TT07003763</t>
  </si>
  <si>
    <t>24-TT07003764</t>
  </si>
  <si>
    <t>24-TT07003765</t>
  </si>
  <si>
    <t>24-TT07003766</t>
  </si>
  <si>
    <t>24-TT07003767</t>
  </si>
  <si>
    <t>24-TT07003769</t>
  </si>
  <si>
    <t>24-TT07003770</t>
  </si>
  <si>
    <t>24-TT07003771</t>
  </si>
  <si>
    <t>24-TT07003772</t>
  </si>
  <si>
    <t>24-TT07003773</t>
  </si>
  <si>
    <t>24-TT07003774</t>
  </si>
  <si>
    <t>24-TT07003775</t>
  </si>
  <si>
    <t>24-TT07003776</t>
  </si>
  <si>
    <t>24-TT07003777</t>
  </si>
  <si>
    <t>24-TT07003778</t>
  </si>
  <si>
    <t>24-TT07003779</t>
  </si>
  <si>
    <t>24-TT06003178</t>
  </si>
  <si>
    <t>24-TT07003780</t>
  </si>
  <si>
    <t>24-TT07003781</t>
  </si>
  <si>
    <t>24-TT07003782</t>
  </si>
  <si>
    <t>24-TT07004035</t>
  </si>
  <si>
    <t>24-TT07003784</t>
  </si>
  <si>
    <t>24-TT07003785</t>
  </si>
  <si>
    <t>24-TT06003180</t>
  </si>
  <si>
    <t>24-TT07003786</t>
  </si>
  <si>
    <t>24-TT07003787</t>
  </si>
  <si>
    <t>24-TT07003788</t>
  </si>
  <si>
    <t>24-TT07003789</t>
  </si>
  <si>
    <t>24-TT07003790</t>
  </si>
  <si>
    <t>24-TT07003791</t>
  </si>
  <si>
    <t>24-TT07003792</t>
  </si>
  <si>
    <t>24-TT07003793</t>
  </si>
  <si>
    <t>24-TT07004027</t>
  </si>
  <si>
    <t>24-TT07003794</t>
  </si>
  <si>
    <t>24-TT07003795</t>
  </si>
  <si>
    <t>24-TT07003796</t>
  </si>
  <si>
    <t>24-TT07003799</t>
  </si>
  <si>
    <t>24-TT07003800</t>
  </si>
  <si>
    <t>24-TT07003801</t>
  </si>
  <si>
    <t>24-TT07003802</t>
  </si>
  <si>
    <t>24-TT07003803</t>
  </si>
  <si>
    <t>24-TT07003804</t>
  </si>
  <si>
    <t>24-TT07003805</t>
  </si>
  <si>
    <t>24-TT07003806</t>
  </si>
  <si>
    <t>24-TT07003807</t>
  </si>
  <si>
    <t>24-TT07003808</t>
  </si>
  <si>
    <t>24-TT05004041</t>
  </si>
  <si>
    <t>24-TT05004042</t>
  </si>
  <si>
    <t>24-TT04004039</t>
  </si>
  <si>
    <t>24-TT05004040</t>
  </si>
  <si>
    <t>24-TT06004043</t>
  </si>
  <si>
    <t>24-TT05003177</t>
  </si>
  <si>
    <t>24-TT06003179</t>
  </si>
  <si>
    <t>ATBZ SERVICES PVT LTD</t>
  </si>
  <si>
    <t>2024-25/022</t>
  </si>
  <si>
    <t>2024-25/023</t>
  </si>
  <si>
    <t>SIYA-24-1031</t>
  </si>
  <si>
    <t>INV/24-25/14</t>
  </si>
  <si>
    <t>INV/24-25/15</t>
  </si>
  <si>
    <t>INV/24-25/16</t>
  </si>
  <si>
    <t>INV/24-25/17</t>
  </si>
  <si>
    <t>INV/24-25/18</t>
  </si>
  <si>
    <t>INV/24-25/19</t>
  </si>
  <si>
    <t>INV/24-25/20</t>
  </si>
  <si>
    <t>INV/24-25/21</t>
  </si>
  <si>
    <t>INV/24-25/23</t>
  </si>
  <si>
    <t>INV/24-25/25</t>
  </si>
  <si>
    <t>MARQUEE/99/2024</t>
  </si>
  <si>
    <t>MARQUEE/100/2024</t>
  </si>
  <si>
    <t>MARQUEE/101/2024</t>
  </si>
  <si>
    <t>MARQUEE/102/2024</t>
  </si>
  <si>
    <t>MARQUEE/103/2024</t>
  </si>
  <si>
    <t>MARQUEE/104/2024</t>
  </si>
  <si>
    <t>MARQUEE/105/2024</t>
  </si>
  <si>
    <t>MARQUEE/106/2024</t>
  </si>
  <si>
    <t>MARQUEE/107/2024</t>
  </si>
  <si>
    <t>MARQUEE/108/2024</t>
  </si>
  <si>
    <t>MARQUEE/109/2024</t>
  </si>
  <si>
    <t>MARQUEE/110/2024</t>
  </si>
  <si>
    <t>MARQUEE/111/2024</t>
  </si>
  <si>
    <t>MARQUEE/112/2024</t>
  </si>
  <si>
    <t>MARQUEE/113/2024</t>
  </si>
  <si>
    <t>ATBZ97-24/25</t>
  </si>
  <si>
    <t>ATBZ98-24/25</t>
  </si>
  <si>
    <t>ATBZ99-24/25</t>
  </si>
  <si>
    <t>ATBZ100-24/25</t>
  </si>
  <si>
    <t>ATBZ101-24/25</t>
  </si>
  <si>
    <t>ATBZ102-24/25</t>
  </si>
  <si>
    <t>ATBZ103-24/25</t>
  </si>
  <si>
    <t>ATBZ104-24/25</t>
  </si>
  <si>
    <t>ATBZ105-24/25</t>
  </si>
  <si>
    <t>ATBZ106-24/25</t>
  </si>
  <si>
    <t>ATBZ107-24/25</t>
  </si>
  <si>
    <t>ATBZ108-24/25</t>
  </si>
  <si>
    <t>ATBZ110-24/25</t>
  </si>
  <si>
    <t>ATBZ111-24/25</t>
  </si>
  <si>
    <t>ATBZ112-24/25</t>
  </si>
  <si>
    <t>ATBZ113-24/25</t>
  </si>
  <si>
    <t>ATBZ114-24/25</t>
  </si>
  <si>
    <t>ATBZ116-24/25</t>
  </si>
  <si>
    <t>ATBZ117-24/25</t>
  </si>
  <si>
    <t>ATBZ118-24/25</t>
  </si>
  <si>
    <t>ATBZ119-24/25</t>
  </si>
  <si>
    <t>ATBZ120-24/25</t>
  </si>
  <si>
    <t>ATBZ121-24/25</t>
  </si>
  <si>
    <t>ATBZ122-24/25</t>
  </si>
  <si>
    <t>ATBZ115-24/25</t>
  </si>
  <si>
    <t>CDI/24-25/016</t>
  </si>
  <si>
    <t>CDI/24-25/019</t>
  </si>
  <si>
    <t>CPLD/023/24-25</t>
  </si>
  <si>
    <t>CPLD/024/24-25</t>
  </si>
  <si>
    <t>CPLD/025/24-25</t>
  </si>
  <si>
    <t>CSR/24-25/030</t>
  </si>
  <si>
    <t>CSR/24-25/031,32 &amp; 33</t>
  </si>
  <si>
    <t>DI-22-0608</t>
  </si>
  <si>
    <t>RECIVED IN  AUG 2024</t>
  </si>
  <si>
    <t>DI-25-0743</t>
  </si>
  <si>
    <t>DI-25-0744</t>
  </si>
  <si>
    <t>DI-25-0745</t>
  </si>
  <si>
    <t>DI-25-0746</t>
  </si>
  <si>
    <t>DI-25-1082</t>
  </si>
  <si>
    <t>DI-25-1083</t>
  </si>
  <si>
    <t>DI-25-1084</t>
  </si>
  <si>
    <t>DI-25-1085</t>
  </si>
  <si>
    <t>DI-25-1419</t>
  </si>
  <si>
    <t>DI-25-1420</t>
  </si>
  <si>
    <t>DI-25-1421</t>
  </si>
  <si>
    <t>RECEIVED IN AUG 2024</t>
  </si>
  <si>
    <t>0020/GST/2024-25</t>
  </si>
  <si>
    <t>RECIVED IN AUG 2024</t>
  </si>
  <si>
    <t>INV/24-25/22</t>
  </si>
  <si>
    <t>2024-25/021</t>
  </si>
  <si>
    <t>CT-2425-ACE-17</t>
  </si>
  <si>
    <t>CT-2425-ACE-18</t>
  </si>
  <si>
    <t>CT-2425-ACE-19</t>
  </si>
  <si>
    <t>CT-2425-ACE-20</t>
  </si>
  <si>
    <t>CT-2425-ACE-21</t>
  </si>
  <si>
    <t>CT-2425-ACE-22</t>
  </si>
  <si>
    <t>DI-25-0610</t>
  </si>
  <si>
    <t>DI-25-0607</t>
  </si>
  <si>
    <t>DI-25-0609</t>
  </si>
  <si>
    <t>F</t>
  </si>
  <si>
    <t>24-TT08004166</t>
  </si>
  <si>
    <t>24-TT08004167</t>
  </si>
  <si>
    <t>24-TS08004526</t>
  </si>
  <si>
    <t>24-TT08004391</t>
  </si>
  <si>
    <t>24-TS08004549</t>
  </si>
  <si>
    <t>24-TT08004349</t>
  </si>
  <si>
    <t>24-TS08004550</t>
  </si>
  <si>
    <t>FV8525013242</t>
  </si>
  <si>
    <t>CDI/24-25/020</t>
  </si>
  <si>
    <t>CSR/24-25/038</t>
  </si>
  <si>
    <t>CSR/24-25/039 &amp; CSR/24-25/040</t>
  </si>
  <si>
    <t>CDI/24-25/021</t>
  </si>
  <si>
    <t>PROCESING</t>
  </si>
  <si>
    <t>CareerMakers</t>
  </si>
  <si>
    <t>RajeshThakur</t>
  </si>
  <si>
    <t>SapnaSinghBhatnagar</t>
  </si>
  <si>
    <t>RAVINASH</t>
  </si>
  <si>
    <t>JagadeeswarReddyDevaram</t>
  </si>
  <si>
    <t>MUDIGOLAMCHAMDEEP</t>
  </si>
  <si>
    <t>LAKSHMINATHGUNDA</t>
  </si>
  <si>
    <t>SANKAVISHNU</t>
  </si>
  <si>
    <t>DivyaB</t>
  </si>
  <si>
    <t>PANKAJKUMARMAHATO</t>
  </si>
  <si>
    <t>MohitGupta</t>
  </si>
  <si>
    <t>AJAYKUMAR</t>
  </si>
  <si>
    <t>VISHESKESHRAI</t>
  </si>
  <si>
    <t>NidhiVerma</t>
  </si>
  <si>
    <t>ADITYABHATNAGAR</t>
  </si>
  <si>
    <t>RAHULGARG</t>
  </si>
  <si>
    <t>SaurabhMishra</t>
  </si>
  <si>
    <t>SHUBHAMMISHRA</t>
  </si>
  <si>
    <t>VDEENADAYALAN</t>
  </si>
  <si>
    <t>SantoshSD</t>
  </si>
  <si>
    <t>MohammadAzaanKhayyum</t>
  </si>
  <si>
    <t>MohdEhtshamAli</t>
  </si>
  <si>
    <t>WajeedKhan</t>
  </si>
  <si>
    <t>MOHDNAZARMOHIUDDIN</t>
  </si>
  <si>
    <t>ANNEPULAKSHMISIVALEELADHARARAO</t>
  </si>
  <si>
    <t>MINNIKANTIGOPICHAND</t>
  </si>
  <si>
    <t>MohammadBilalShaikh</t>
  </si>
  <si>
    <t>SUNITASWAPNILSHINDE</t>
  </si>
  <si>
    <t>SURAGAMVENKATAGANESHBABU</t>
  </si>
  <si>
    <t>PEDAPUDISRINU</t>
  </si>
  <si>
    <t>MOHAMMEDMOIZKHAN</t>
  </si>
  <si>
    <t>SAMBARPRABHUKUMAR</t>
  </si>
  <si>
    <t>MOHAMMEDOMERULHAQ</t>
  </si>
  <si>
    <t>PAWANKUMARSHARMA</t>
  </si>
  <si>
    <t>SANATHKUMARN</t>
  </si>
  <si>
    <t>PARVATHISUBRAMANYAM</t>
  </si>
  <si>
    <t>MohammedAshick</t>
  </si>
  <si>
    <t>SalmanShaik</t>
  </si>
  <si>
    <t>KarteekBandapelli</t>
  </si>
  <si>
    <t>ChakradharVakaReddy</t>
  </si>
  <si>
    <t>SudeekshaSShetty</t>
  </si>
  <si>
    <t>Rajshekharkothapalli</t>
  </si>
  <si>
    <t>HAJIUDUMAN</t>
  </si>
  <si>
    <t>JDENNISVIMALAN</t>
  </si>
  <si>
    <t>HemanthBapuram</t>
  </si>
  <si>
    <t>RUNALIDINKARBHOSALE</t>
  </si>
  <si>
    <t>NITISHAAGARWAL</t>
  </si>
  <si>
    <t>MOHAMEDSALIHALAMEENSYEDIBRAHIM</t>
  </si>
  <si>
    <t>BANDIMYSURAREDDY</t>
  </si>
  <si>
    <t>PUJARILOKESH</t>
  </si>
  <si>
    <t>VimalanArul</t>
  </si>
  <si>
    <t>24-TF08004429</t>
  </si>
  <si>
    <t>24-TF06003214</t>
  </si>
  <si>
    <t>24-TT08004821</t>
  </si>
  <si>
    <t>24-TT08004822</t>
  </si>
  <si>
    <t>24-TT08004823</t>
  </si>
  <si>
    <t>24-TT08004824</t>
  </si>
  <si>
    <t>24-TT08004846</t>
  </si>
  <si>
    <t>24-TT08004847</t>
  </si>
  <si>
    <t>24-TT08004825</t>
  </si>
  <si>
    <t>24-TT08004826</t>
  </si>
  <si>
    <t>24-TT08004827</t>
  </si>
  <si>
    <t>24-TT08004828</t>
  </si>
  <si>
    <t>24-TT08004829</t>
  </si>
  <si>
    <t>24-TT08004830</t>
  </si>
  <si>
    <t>24-TT08004831</t>
  </si>
  <si>
    <t>24-TT08004832</t>
  </si>
  <si>
    <t>24-TT08004833</t>
  </si>
  <si>
    <t>24-TT08004834</t>
  </si>
  <si>
    <t>24-TT08004835</t>
  </si>
  <si>
    <t>24-TT08004837</t>
  </si>
  <si>
    <t>24-TT08004838</t>
  </si>
  <si>
    <t>24-TT08004839</t>
  </si>
  <si>
    <t>24-TT08004840</t>
  </si>
  <si>
    <t>24-TT08004841</t>
  </si>
  <si>
    <t>24-TT08004842</t>
  </si>
  <si>
    <t>24-TT08004843</t>
  </si>
  <si>
    <t>24-TT08004844</t>
  </si>
  <si>
    <t>24-TT08004845</t>
  </si>
  <si>
    <t>24-TT08005028</t>
  </si>
  <si>
    <t>24-TT08005029</t>
  </si>
  <si>
    <t>24-TT08005030</t>
  </si>
  <si>
    <t>24-TT08005031</t>
  </si>
  <si>
    <t>24-TT07004688</t>
  </si>
  <si>
    <t>24-TT07004689</t>
  </si>
  <si>
    <t>24-TT08004800</t>
  </si>
  <si>
    <t>24-TT08004801</t>
  </si>
  <si>
    <t>24-TT08004802</t>
  </si>
  <si>
    <t>24-TT08004803</t>
  </si>
  <si>
    <t>24-TT08004804</t>
  </si>
  <si>
    <t>24-TT08004805</t>
  </si>
  <si>
    <t>24-TT08004806</t>
  </si>
  <si>
    <t>24-TT08004807</t>
  </si>
  <si>
    <t>24-TT08004808</t>
  </si>
  <si>
    <t>24-TT08004809</t>
  </si>
  <si>
    <t>24-TT08004810</t>
  </si>
  <si>
    <t>24-TT08004811</t>
  </si>
  <si>
    <t>24-TT08004812</t>
  </si>
  <si>
    <t>24-TT08004813</t>
  </si>
  <si>
    <t>24-TT08004814</t>
  </si>
  <si>
    <t>24-TT08004815</t>
  </si>
  <si>
    <t>24-TT08004816</t>
  </si>
  <si>
    <t>24-TT08004817</t>
  </si>
  <si>
    <t>24-TT08004818</t>
  </si>
  <si>
    <t>24-TT08004819</t>
  </si>
  <si>
    <t>24-TT08005016</t>
  </si>
  <si>
    <t>VSS/24-25/01</t>
  </si>
  <si>
    <t>ATIPL/24-25/001</t>
  </si>
  <si>
    <t>SIYA-24-1037</t>
  </si>
  <si>
    <t>2024-25/027</t>
  </si>
  <si>
    <t>2024-25/028</t>
  </si>
  <si>
    <t>2024-25/029</t>
  </si>
  <si>
    <t>INV/24-25/27</t>
  </si>
  <si>
    <t>INV/24-25/28</t>
  </si>
  <si>
    <t>INV/24-25/29</t>
  </si>
  <si>
    <t>INV/24-25/30</t>
  </si>
  <si>
    <t>INV/24-25/31</t>
  </si>
  <si>
    <t>INV/24-25/32</t>
  </si>
  <si>
    <t>INV/24-25/33</t>
  </si>
  <si>
    <t>INV/24-25/34</t>
  </si>
  <si>
    <t>INV/24-25/35</t>
  </si>
  <si>
    <t>INV/24-25/37</t>
  </si>
  <si>
    <t>MARQUEE/114/2024</t>
  </si>
  <si>
    <t>MARQUEE/115/2024</t>
  </si>
  <si>
    <t>MARQUEE/116/2024</t>
  </si>
  <si>
    <t>MARQUEE/121/2024</t>
  </si>
  <si>
    <t>MARQUEE/128/2024</t>
  </si>
  <si>
    <t>MARQUEE/122/2024</t>
  </si>
  <si>
    <t>MARQUEE/124/2024</t>
  </si>
  <si>
    <t>MARQUEE/126/2024</t>
  </si>
  <si>
    <t>MARQUEE/127/2024</t>
  </si>
  <si>
    <t>MARQUEE/123/2024</t>
  </si>
  <si>
    <t>MARQUEE/125/2024</t>
  </si>
  <si>
    <t>MARQUEE/118/2024</t>
  </si>
  <si>
    <t>MARQUEE/120/2024</t>
  </si>
  <si>
    <t>MARQUEE/119/2024</t>
  </si>
  <si>
    <t>MARQUEE/117/2024</t>
  </si>
  <si>
    <t>ATBZ125-24/25</t>
  </si>
  <si>
    <t>ATBZ126-24/25</t>
  </si>
  <si>
    <t>ATBZ127-24/25</t>
  </si>
  <si>
    <t>ATBZ128-24/25</t>
  </si>
  <si>
    <t>ATBZ129-24/25</t>
  </si>
  <si>
    <t>ATBZ130-24/25</t>
  </si>
  <si>
    <t>ATBZ131-24/25</t>
  </si>
  <si>
    <t>ATBZ132-24/25</t>
  </si>
  <si>
    <t>ATBZ133-24/25</t>
  </si>
  <si>
    <t>ATBZ134-24/25</t>
  </si>
  <si>
    <t>ATBZ135-24/25</t>
  </si>
  <si>
    <t>ATBZ136-24/25</t>
  </si>
  <si>
    <t>ATBZ138-24/25</t>
  </si>
  <si>
    <t>ATBZ139-24/25</t>
  </si>
  <si>
    <t>ATBZ140-24/25</t>
  </si>
  <si>
    <t>ATBZ141-24/25</t>
  </si>
  <si>
    <t>ATBZ142-24/25</t>
  </si>
  <si>
    <t>ATBZ144-24/25</t>
  </si>
  <si>
    <t>ATBZ143-24/25</t>
  </si>
  <si>
    <t>ATBZ145-24/25</t>
  </si>
  <si>
    <t>22-09-204</t>
  </si>
  <si>
    <t>CT-2425-ACE-24</t>
  </si>
  <si>
    <t>CT-2425-ACE-25</t>
  </si>
  <si>
    <t>RAKSHITHAR</t>
  </si>
  <si>
    <t>GURLEENKAUR</t>
  </si>
  <si>
    <t>IMRANMOHAMMEDANWARSHAIKH</t>
  </si>
  <si>
    <t>Dayanand Konnur</t>
  </si>
  <si>
    <t>HARSHITA YADAV</t>
  </si>
  <si>
    <t>KAUSHAL AJMERA</t>
  </si>
  <si>
    <t>HUMERA HARUN HARKARE</t>
  </si>
  <si>
    <t>HRITHIK SHARMA</t>
  </si>
  <si>
    <t>24-TT05004792</t>
  </si>
  <si>
    <t>24-TT05004793</t>
  </si>
  <si>
    <t>24-TT07004923</t>
  </si>
  <si>
    <t>24-TT07004924</t>
  </si>
  <si>
    <t>24-TT07004925</t>
  </si>
  <si>
    <t>24-TT07004926</t>
  </si>
  <si>
    <t>24-TT07004927</t>
  </si>
  <si>
    <t>24-TT07004928</t>
  </si>
  <si>
    <t>24-TT07004929</t>
  </si>
  <si>
    <t>24-TT07004930</t>
  </si>
  <si>
    <t>24-TT07004931</t>
  </si>
  <si>
    <t>24-TT07004932</t>
  </si>
  <si>
    <t>24-TT07004933</t>
  </si>
  <si>
    <t>24-TT07004934</t>
  </si>
  <si>
    <t>24-TT07004935</t>
  </si>
  <si>
    <t>24-TT07004936</t>
  </si>
  <si>
    <t>24-TT07004937</t>
  </si>
  <si>
    <t>24-TT07004938</t>
  </si>
  <si>
    <t>24-TT07004939</t>
  </si>
  <si>
    <t>24-TT07004940</t>
  </si>
  <si>
    <t>24-TT07004941</t>
  </si>
  <si>
    <t>24-TT07004942</t>
  </si>
  <si>
    <t>24-TT07004943</t>
  </si>
  <si>
    <t>24-TT07004944</t>
  </si>
  <si>
    <t>24-TT07004945</t>
  </si>
  <si>
    <t>24-TT07004946</t>
  </si>
  <si>
    <t>24-TT07004947</t>
  </si>
  <si>
    <t>24-TT07004948</t>
  </si>
  <si>
    <t>24-TT07004949</t>
  </si>
  <si>
    <t>24-TT07004950</t>
  </si>
  <si>
    <t>24-TT07004951</t>
  </si>
  <si>
    <t>24-TT07004952</t>
  </si>
  <si>
    <t>24-TT07004953</t>
  </si>
  <si>
    <t>24-TT07004954</t>
  </si>
  <si>
    <t>24-TT07004955</t>
  </si>
  <si>
    <t>24-TT07004956</t>
  </si>
  <si>
    <t>24-TT07004957</t>
  </si>
  <si>
    <t>24-TT07004959</t>
  </si>
  <si>
    <t>24-TT07004960</t>
  </si>
  <si>
    <t>24-TT07004961</t>
  </si>
  <si>
    <t>24-TT07004962</t>
  </si>
  <si>
    <t>24-TT07004963</t>
  </si>
  <si>
    <t>24-TT07004964</t>
  </si>
  <si>
    <t>24-TT07004965</t>
  </si>
  <si>
    <t>24-TT07004966</t>
  </si>
  <si>
    <t>24-TT07004967</t>
  </si>
  <si>
    <t>24-TT07004968</t>
  </si>
  <si>
    <t>24-TT08004973</t>
  </si>
  <si>
    <t>24-TT08004974</t>
  </si>
  <si>
    <t>24-TT08004975</t>
  </si>
  <si>
    <t>24-TT08004976</t>
  </si>
  <si>
    <t>24-TT08004977</t>
  </si>
  <si>
    <t>24-TT08004978</t>
  </si>
  <si>
    <t>24-TT08004979</t>
  </si>
  <si>
    <t>24-TT08004980</t>
  </si>
  <si>
    <t>24-TT08004981</t>
  </si>
  <si>
    <t>24-TT08004982</t>
  </si>
  <si>
    <t>24-TT08004983</t>
  </si>
  <si>
    <t>24-TT08004984</t>
  </si>
  <si>
    <t>24-TT08004986</t>
  </si>
  <si>
    <t>24-TT08004987</t>
  </si>
  <si>
    <t>24-TT08004988</t>
  </si>
  <si>
    <t>24-TT08004989</t>
  </si>
  <si>
    <t>24-TT08004990</t>
  </si>
  <si>
    <t>24-TT08004991</t>
  </si>
  <si>
    <t>24-TT08004993</t>
  </si>
  <si>
    <t>24-TT08004994</t>
  </si>
  <si>
    <t>24-TT08004995</t>
  </si>
  <si>
    <t>24-TT08004996</t>
  </si>
  <si>
    <t>24-TT08004997</t>
  </si>
  <si>
    <t>24-TT08004998</t>
  </si>
  <si>
    <t>24-TT08004999</t>
  </si>
  <si>
    <t>24-TT08005000</t>
  </si>
  <si>
    <t>24-TT08005001</t>
  </si>
  <si>
    <t>24-TT08005002</t>
  </si>
  <si>
    <t>24-TT08005003</t>
  </si>
  <si>
    <t>24-TT08005004</t>
  </si>
  <si>
    <t>24-TT08005005</t>
  </si>
  <si>
    <t>24-TT08005006</t>
  </si>
  <si>
    <t>24-TT08005007</t>
  </si>
  <si>
    <t>24-TT08005008</t>
  </si>
  <si>
    <t>24-TT08005009</t>
  </si>
  <si>
    <t>24-TT08005010</t>
  </si>
  <si>
    <t>24-TT08005011</t>
  </si>
  <si>
    <t>24-TT08005012</t>
  </si>
  <si>
    <t>24-TT08005013</t>
  </si>
  <si>
    <t>24-TT08005014</t>
  </si>
  <si>
    <t>24-TT08005015</t>
  </si>
  <si>
    <t>24-TT08005017</t>
  </si>
  <si>
    <t>24-TT08005055</t>
  </si>
  <si>
    <t>24-TT07005056</t>
  </si>
  <si>
    <t>24-TT07005057</t>
  </si>
  <si>
    <t>24-TT07005058</t>
  </si>
  <si>
    <t>24-TT07005059</t>
  </si>
  <si>
    <t>24-TT08004969</t>
  </si>
  <si>
    <t>24-TT08004970</t>
  </si>
  <si>
    <t>24-TT08004971</t>
  </si>
  <si>
    <t>24-TT08004972</t>
  </si>
  <si>
    <t>CT-2425-ACE-23</t>
  </si>
  <si>
    <t>INV-000805</t>
  </si>
  <si>
    <t>INV-000803</t>
  </si>
  <si>
    <t>INV-000802</t>
  </si>
  <si>
    <t>INV-000804</t>
  </si>
  <si>
    <t>INV-000809</t>
  </si>
  <si>
    <t>INV-000807</t>
  </si>
  <si>
    <t>INV-000806</t>
  </si>
  <si>
    <t>INV-000808</t>
  </si>
  <si>
    <t>Abhishek Mukhedkar</t>
  </si>
  <si>
    <t>CT-2425-ACE-26</t>
  </si>
  <si>
    <t>FV8525012645</t>
  </si>
  <si>
    <t>RECEVED IN SEPT 2024</t>
  </si>
  <si>
    <t>S. Hemanth Reddy</t>
  </si>
  <si>
    <t>Nandkumar Dethe</t>
  </si>
  <si>
    <t>Vamsikrishna Srinivasarao Chintada</t>
  </si>
  <si>
    <t>Monisha L</t>
  </si>
  <si>
    <t>Milin Raijada</t>
  </si>
  <si>
    <t>Vaishali Garg</t>
  </si>
  <si>
    <t>Ruchi Misra</t>
  </si>
  <si>
    <t>Suraj Ramaswamy</t>
  </si>
  <si>
    <t>-</t>
  </si>
  <si>
    <t>Pradip Bhate</t>
  </si>
  <si>
    <t>24-TT08004205</t>
  </si>
  <si>
    <t>24-TT07004634</t>
  </si>
  <si>
    <t>24-TT08004635</t>
  </si>
  <si>
    <t>24-TT09004525</t>
  </si>
  <si>
    <t>24-TT09005039</t>
  </si>
  <si>
    <t>24-TT09005041</t>
  </si>
  <si>
    <t>24-TT09005040</t>
  </si>
  <si>
    <t>24-TT09005042</t>
  </si>
  <si>
    <t>24-TT07004431</t>
  </si>
  <si>
    <t>24-TT07004434</t>
  </si>
  <si>
    <t>24-TT08004432</t>
  </si>
  <si>
    <t>0026/GST/2024-25</t>
  </si>
  <si>
    <t>SI/MS/2425/G0957</t>
  </si>
  <si>
    <t>SI/MS/2425/G0958</t>
  </si>
  <si>
    <t>SI/MS/2425/G0959</t>
  </si>
  <si>
    <t>SI/MS/2425/G0960</t>
  </si>
  <si>
    <t>SI/MS/2425/G0961</t>
  </si>
  <si>
    <t>SI/MS/2425/G0962</t>
  </si>
  <si>
    <t>SI/MS/2425/G0963</t>
  </si>
  <si>
    <t>SI/MS/2425/G0936</t>
  </si>
  <si>
    <t>SI/MS/2425/G0937</t>
  </si>
  <si>
    <t>CPLD/027/24-25</t>
  </si>
  <si>
    <t>CPLD/029/24-25</t>
  </si>
  <si>
    <t>CPLD/030/24-25</t>
  </si>
  <si>
    <t>CPLD/031/24-25</t>
  </si>
  <si>
    <t>CPLD/032/24-25</t>
  </si>
  <si>
    <t>DI-25-1782</t>
  </si>
  <si>
    <t>DI-25-1783</t>
  </si>
  <si>
    <t>DI-25-1784</t>
  </si>
  <si>
    <t>PDT/24-25/00870</t>
  </si>
  <si>
    <t xml:space="preserve">24-TT06002479 </t>
  </si>
  <si>
    <t xml:space="preserve">24-TT06002841 </t>
  </si>
  <si>
    <t xml:space="preserve">24-TS06002843 </t>
  </si>
  <si>
    <t>24-TT07004794</t>
  </si>
  <si>
    <t>*</t>
  </si>
  <si>
    <t>PROEFFICO SOLUTIONS PVT. LTD.</t>
  </si>
  <si>
    <t>EPIROCKS CONSULTING (OPC) PRIVATE LIMITED</t>
  </si>
  <si>
    <t>Naman Gupta</t>
  </si>
  <si>
    <t>09-08-2024 to 31-12-24</t>
  </si>
  <si>
    <t>30-09-2024 to 07-10-24</t>
  </si>
  <si>
    <t>01-Sep-24 to 06-Sep-24</t>
  </si>
  <si>
    <t>07-Sep-24 to 30-Sep-24</t>
  </si>
  <si>
    <t>24-TT08005081</t>
  </si>
  <si>
    <t>24-TT09005973</t>
  </si>
  <si>
    <t>24-TT09005162</t>
  </si>
  <si>
    <t>24-TT09005164</t>
  </si>
  <si>
    <t>24-TS09005616</t>
  </si>
  <si>
    <t>24-TT09005163</t>
  </si>
  <si>
    <t>24-TS09005614</t>
  </si>
  <si>
    <t>24-TT09005165</t>
  </si>
  <si>
    <t>24-TS09005615</t>
  </si>
  <si>
    <t>Proe/24-25/118</t>
  </si>
  <si>
    <t>Proe/24-25/119</t>
  </si>
  <si>
    <t>Proe/24-25/120</t>
  </si>
  <si>
    <t>DI-25-2161</t>
  </si>
  <si>
    <t>DI-25-2162</t>
  </si>
  <si>
    <t>2024-25/005</t>
  </si>
  <si>
    <t>SI/MS/2425/G1196</t>
  </si>
  <si>
    <t>SI/MS/2425/G1197</t>
  </si>
  <si>
    <t>SI/MS/2425/G1276</t>
  </si>
  <si>
    <t>PDT/24-25/01033</t>
  </si>
  <si>
    <t>FV8525013931</t>
  </si>
  <si>
    <t>CDI/24-25/025</t>
  </si>
  <si>
    <t>CSR/24-25/044</t>
  </si>
  <si>
    <t>CSR/24-25/045 &amp; CSR/24-25/046&amp;CSR/24-25/047</t>
  </si>
  <si>
    <t>CDI/24-25/027</t>
  </si>
  <si>
    <t>08-10-204</t>
  </si>
  <si>
    <t>Reqpedia Technologies Private Limited</t>
  </si>
  <si>
    <t>Rayven IT Solutions Private Limited</t>
  </si>
  <si>
    <t>SAVEN NOVA TECHNOLOGIES PVT. LTD</t>
  </si>
  <si>
    <t>LOWCODE MINDS TECHNOLOGY PRIVATE LIMITED</t>
  </si>
  <si>
    <t>SHUBHAM MISHRA</t>
  </si>
  <si>
    <t>ARLE SAI SEKHAR RAO</t>
  </si>
  <si>
    <t>Ritesh Mani</t>
  </si>
  <si>
    <t>SALLA SHYAMPRASAD</t>
  </si>
  <si>
    <t>Sai Charen V</t>
  </si>
  <si>
    <t>Purna Reddy</t>
  </si>
  <si>
    <t>ASHISH KUMAR LATA</t>
  </si>
  <si>
    <t>Vimalan Arul</t>
  </si>
  <si>
    <t>24-TT09005842</t>
  </si>
  <si>
    <t>24-TT09005820</t>
  </si>
  <si>
    <t>24-TT08005502</t>
  </si>
  <si>
    <t>24-TT08005264</t>
  </si>
  <si>
    <t>24-TT09005794</t>
  </si>
  <si>
    <t>24-TT09005795</t>
  </si>
  <si>
    <t>24-TT09005796</t>
  </si>
  <si>
    <t>24-TT09005797</t>
  </si>
  <si>
    <t>24-TT09005798</t>
  </si>
  <si>
    <t>24-TT09005799</t>
  </si>
  <si>
    <t>24-TT09005800</t>
  </si>
  <si>
    <t>24-TT09005801</t>
  </si>
  <si>
    <t>24-TT09005802</t>
  </si>
  <si>
    <t>24-TT09005803</t>
  </si>
  <si>
    <t>24-TT09005804</t>
  </si>
  <si>
    <t>24-TT09005805</t>
  </si>
  <si>
    <t>24-TT09005806</t>
  </si>
  <si>
    <t>24-TT09005807</t>
  </si>
  <si>
    <t>24-TT09005808</t>
  </si>
  <si>
    <t>24-TT09005809</t>
  </si>
  <si>
    <t>24-TT08005975</t>
  </si>
  <si>
    <t>24-TT08005953</t>
  </si>
  <si>
    <t>24-TT09005954</t>
  </si>
  <si>
    <t>24-TT09005961</t>
  </si>
  <si>
    <t>24-TT09005962</t>
  </si>
  <si>
    <t>24-TT09005924</t>
  </si>
  <si>
    <t>24-TT09005925</t>
  </si>
  <si>
    <t>24-TT09005926</t>
  </si>
  <si>
    <t>24-TT09005927</t>
  </si>
  <si>
    <t>24-TT09005928</t>
  </si>
  <si>
    <t>24-TT09005929</t>
  </si>
  <si>
    <t>24-TT09005930</t>
  </si>
  <si>
    <t>24-TT09005931</t>
  </si>
  <si>
    <t>24-TT09005932</t>
  </si>
  <si>
    <t>24-TT09005933</t>
  </si>
  <si>
    <t>24-TT09005934</t>
  </si>
  <si>
    <t>24-TT09005935</t>
  </si>
  <si>
    <t>24-TT09005936</t>
  </si>
  <si>
    <t>24-TT09005937</t>
  </si>
  <si>
    <t>24-TT09005938</t>
  </si>
  <si>
    <t>24-TT09005939</t>
  </si>
  <si>
    <t>24-TT09005810</t>
  </si>
  <si>
    <t>24-TT09005811</t>
  </si>
  <si>
    <t>24-TT09005812</t>
  </si>
  <si>
    <t>24-TT09005813</t>
  </si>
  <si>
    <t>24-TT09005855</t>
  </si>
  <si>
    <t>24-TT09005833</t>
  </si>
  <si>
    <t>24-TT09005848</t>
  </si>
  <si>
    <t>24-TT09005836</t>
  </si>
  <si>
    <t>24-TT09005825</t>
  </si>
  <si>
    <t>24-TT09005839</t>
  </si>
  <si>
    <t>24-TT09005831</t>
  </si>
  <si>
    <t>24-TT09005837</t>
  </si>
  <si>
    <t>24-TT09005818</t>
  </si>
  <si>
    <t>24-TT09005853</t>
  </si>
  <si>
    <t>24-TT09005976</t>
  </si>
  <si>
    <t>24-TT09005830</t>
  </si>
  <si>
    <t>24-TT09005849</t>
  </si>
  <si>
    <t>24-TT09005815</t>
  </si>
  <si>
    <t>24-TT09005829</t>
  </si>
  <si>
    <t>24-TT09005816</t>
  </si>
  <si>
    <t>24-TT09005821</t>
  </si>
  <si>
    <t>24-TT09005828</t>
  </si>
  <si>
    <t>24-TT09005840</t>
  </si>
  <si>
    <t>24-TT09005822</t>
  </si>
  <si>
    <t>24-TT09005835</t>
  </si>
  <si>
    <t>24-TT09005846</t>
  </si>
  <si>
    <t>24-TT09005841</t>
  </si>
  <si>
    <t>24-TT09005844</t>
  </si>
  <si>
    <t>24-TT09005826</t>
  </si>
  <si>
    <t>24-TT09005832</t>
  </si>
  <si>
    <t>24-TT09005817</t>
  </si>
  <si>
    <t>24-TT09005847</t>
  </si>
  <si>
    <t>24-TT09005850</t>
  </si>
  <si>
    <t>24-TT09005854</t>
  </si>
  <si>
    <t>24-TT09005834</t>
  </si>
  <si>
    <t>24-TT09005814</t>
  </si>
  <si>
    <t>24-TT09005845</t>
  </si>
  <si>
    <t>24-TT09005823</t>
  </si>
  <si>
    <t>24-TT09005824</t>
  </si>
  <si>
    <t>24-TT09005827</t>
  </si>
  <si>
    <t>24-TT09005851</t>
  </si>
  <si>
    <t>24-TT09005843</t>
  </si>
  <si>
    <t>24-TT08005784</t>
  </si>
  <si>
    <t>24-TT09005852</t>
  </si>
  <si>
    <t>24-TT09005819</t>
  </si>
  <si>
    <t>24-TT08005512</t>
  </si>
  <si>
    <t>24-TT09005513</t>
  </si>
  <si>
    <t>24-TT10005514</t>
  </si>
  <si>
    <t>24-TT09005905</t>
  </si>
  <si>
    <t>24-TT09005906</t>
  </si>
  <si>
    <t>24-TT09005907</t>
  </si>
  <si>
    <t>24-TT09005908</t>
  </si>
  <si>
    <t>24-TT09005909</t>
  </si>
  <si>
    <t>24-TT09005910</t>
  </si>
  <si>
    <t>24-TT09005916</t>
  </si>
  <si>
    <t>24-TT09005917</t>
  </si>
  <si>
    <t>24-TT09005918</t>
  </si>
  <si>
    <t>24-TT09005919</t>
  </si>
  <si>
    <t>24-TT09005920</t>
  </si>
  <si>
    <t>24-TT09005921</t>
  </si>
  <si>
    <t>24-TT09005922</t>
  </si>
  <si>
    <t>24-TT09005923</t>
  </si>
  <si>
    <t>24-TT12005785</t>
  </si>
  <si>
    <t>24-TT09005904</t>
  </si>
  <si>
    <t>24-TT09005912</t>
  </si>
  <si>
    <t>24-TT09005913</t>
  </si>
  <si>
    <t>24-TT09005914</t>
  </si>
  <si>
    <t>24-TT09005915</t>
  </si>
  <si>
    <t>CT-2425-ACE-27</t>
  </si>
  <si>
    <t>INV/24-25/53</t>
  </si>
  <si>
    <t>SIYA-24-1043</t>
  </si>
  <si>
    <t>2024-25/034</t>
  </si>
  <si>
    <t>2024-25/035</t>
  </si>
  <si>
    <t>2024-25/036</t>
  </si>
  <si>
    <t>INV/24-25/39</t>
  </si>
  <si>
    <t>INV/24-25/40</t>
  </si>
  <si>
    <t>INV/24-25/41</t>
  </si>
  <si>
    <t>INV/24-25/42</t>
  </si>
  <si>
    <t>INV/24-25/43</t>
  </si>
  <si>
    <t>INV/24-25/44</t>
  </si>
  <si>
    <t>INV/24-25/45</t>
  </si>
  <si>
    <t>INV/24-25/46</t>
  </si>
  <si>
    <t>INV/24-25/47</t>
  </si>
  <si>
    <t>INV/24-25/49</t>
  </si>
  <si>
    <t>INV/24-25/48</t>
  </si>
  <si>
    <t>INV/24-25/50</t>
  </si>
  <si>
    <t>INV/24-25/36</t>
  </si>
  <si>
    <t>SNT/24-25/00789</t>
  </si>
  <si>
    <t>SNT/24-25/00790</t>
  </si>
  <si>
    <t>MARQUEE/129/2024</t>
  </si>
  <si>
    <t>MARQUEE/131/2024</t>
  </si>
  <si>
    <t>MARQUEE/136/2024</t>
  </si>
  <si>
    <t>MARQUEE/143/2024</t>
  </si>
  <si>
    <t>MARQUEE/137/2024</t>
  </si>
  <si>
    <t>MARQUEE/139/2024</t>
  </si>
  <si>
    <t>MARQUEE/141/2024</t>
  </si>
  <si>
    <t>MARQUEE/142/2024</t>
  </si>
  <si>
    <t>MARQUEE/138/2024</t>
  </si>
  <si>
    <t>MARQUEE/140/2024</t>
  </si>
  <si>
    <t>MARQUEE/133/2024</t>
  </si>
  <si>
    <t>MARQUEE/135/2024</t>
  </si>
  <si>
    <t>MARQUEE/134/2024</t>
  </si>
  <si>
    <t>MARQUEE/132/2024</t>
  </si>
  <si>
    <t>MARQUEE/130/2024</t>
  </si>
  <si>
    <t>MARQUEE/144/2024</t>
  </si>
  <si>
    <t>INV-000836</t>
  </si>
  <si>
    <t>INV-000834</t>
  </si>
  <si>
    <t>INV-000835</t>
  </si>
  <si>
    <t>INV-000833</t>
  </si>
  <si>
    <t>CT-2425-ACE-28</t>
  </si>
  <si>
    <t>ATBZ169-24/25</t>
  </si>
  <si>
    <t>ATBZ170-24/25</t>
  </si>
  <si>
    <t>ATBZ171-24/25</t>
  </si>
  <si>
    <t>ATBZ148-24/25</t>
  </si>
  <si>
    <t>ATBZ149-24/25</t>
  </si>
  <si>
    <t>ATBZ151-24/25</t>
  </si>
  <si>
    <t>ATBZ152-24/25</t>
  </si>
  <si>
    <t>ATBZ153-24/25</t>
  </si>
  <si>
    <t>ATBZ154-24/25</t>
  </si>
  <si>
    <t>ATBZ155-24/25</t>
  </si>
  <si>
    <t>ATBZ160-24/25</t>
  </si>
  <si>
    <t>ATBZ161-24/25</t>
  </si>
  <si>
    <t>ATBZ162-24/25</t>
  </si>
  <si>
    <t>ATBZ163-24/25</t>
  </si>
  <si>
    <t>ATBZ167-24/25</t>
  </si>
  <si>
    <t>ATBZ165-24/25</t>
  </si>
  <si>
    <t>ATBZ164-24/25</t>
  </si>
  <si>
    <t>ATBZ166-24/25</t>
  </si>
  <si>
    <t>24-TT08005263</t>
  </si>
  <si>
    <t>CT-2425-ACE-29</t>
  </si>
  <si>
    <t>YET TOBE GET VEND INV</t>
  </si>
  <si>
    <t>Sarup Mohan Dhaiphule</t>
  </si>
  <si>
    <t>DI-25-1895</t>
  </si>
  <si>
    <t>DI-25-2286</t>
  </si>
  <si>
    <t>RECEIVED ON OCT 2024</t>
  </si>
  <si>
    <t>VAICHITRYA SOFTTECH SOLUTIONS (ASIA) PRIVATE LIMITED</t>
  </si>
  <si>
    <t>24-TT05003950</t>
  </si>
  <si>
    <t>24-TT06003952</t>
  </si>
  <si>
    <t>24-TT09004906</t>
  </si>
  <si>
    <t>08/24-25</t>
  </si>
  <si>
    <t>CLOSED / ABCSCONDING</t>
  </si>
  <si>
    <t>Vivek S</t>
  </si>
  <si>
    <t>24-TT10006079</t>
  </si>
  <si>
    <t>FV8525014638</t>
  </si>
  <si>
    <t>24-TT10006081</t>
  </si>
  <si>
    <t>CDI/24-25/029</t>
  </si>
  <si>
    <t>24-TS10006291</t>
  </si>
  <si>
    <t>24-TT10006080</t>
  </si>
  <si>
    <t>CSR/24-25/051</t>
  </si>
  <si>
    <t>24-TS10006289</t>
  </si>
  <si>
    <t>CSR/24-25/052 &amp; CSR/24-25/053 &amp; CSR/24-25/054</t>
  </si>
  <si>
    <t>24-TT10006082</t>
  </si>
  <si>
    <t>CDI/24-25/030</t>
  </si>
  <si>
    <t>24-TS10006290</t>
  </si>
  <si>
    <t>24-TT09005964</t>
  </si>
  <si>
    <t>SI/MS/2425/G1449</t>
  </si>
  <si>
    <t>Chintada Vamsi Krishna</t>
  </si>
  <si>
    <t>DI-25-2519</t>
  </si>
  <si>
    <t>DI-25-2520</t>
  </si>
  <si>
    <t>PDT/24-25/01256</t>
  </si>
  <si>
    <t>Narayan Dashrath Jadhav</t>
  </si>
  <si>
    <t>24-TF10006820</t>
  </si>
  <si>
    <t>VSS/24-25/04</t>
  </si>
  <si>
    <t>Rinkesh Dua</t>
  </si>
  <si>
    <t>24-TF10006823</t>
  </si>
  <si>
    <t>V018</t>
  </si>
  <si>
    <t>RECEIVED IN THE MONTH OF AUG 2024</t>
  </si>
  <si>
    <t>ATBZ202-24/25</t>
  </si>
  <si>
    <t>ATBZ205-24/25</t>
  </si>
  <si>
    <t>ATBZ203-24/25</t>
  </si>
  <si>
    <t>ATBZ204-24/25</t>
  </si>
  <si>
    <t>ATBZ206-24/25</t>
  </si>
  <si>
    <t>24-TT08005265</t>
  </si>
  <si>
    <t>Siyaton Software Solutions Pvt Ltd</t>
  </si>
  <si>
    <t>24-TT09006647</t>
  </si>
  <si>
    <t>24-TT09006648</t>
  </si>
  <si>
    <t>24-TT10006580</t>
  </si>
  <si>
    <t>SIYA-24-1048</t>
  </si>
  <si>
    <t>24-TT10006581</t>
  </si>
  <si>
    <t>SNT/24-25/001038</t>
  </si>
  <si>
    <t>24-TT10006582</t>
  </si>
  <si>
    <t>INV-000867</t>
  </si>
  <si>
    <t>24-TT10006583</t>
  </si>
  <si>
    <t>INV-000865</t>
  </si>
  <si>
    <t>24-TT10006584</t>
  </si>
  <si>
    <t>INV-000866</t>
  </si>
  <si>
    <t>24-TT10006585</t>
  </si>
  <si>
    <t>INV-000864</t>
  </si>
  <si>
    <t>24-TT10006597</t>
  </si>
  <si>
    <t>MARQUEE/145/2024</t>
  </si>
  <si>
    <t>24-TT10006598</t>
  </si>
  <si>
    <t>MARQUEE/147/2024</t>
  </si>
  <si>
    <t>24-TT10006599</t>
  </si>
  <si>
    <t>MARQUEE/152/2024</t>
  </si>
  <si>
    <t>24-TT10006600</t>
  </si>
  <si>
    <t>MARQUEE/159/2024</t>
  </si>
  <si>
    <t>24-TT10006601</t>
  </si>
  <si>
    <t>MARQUEE/153/2024</t>
  </si>
  <si>
    <t>24-TT10006602</t>
  </si>
  <si>
    <t>MARQUEE/155/2024</t>
  </si>
  <si>
    <t>24-TT10006603</t>
  </si>
  <si>
    <t>MARQUEE/157/2024</t>
  </si>
  <si>
    <t>24-TT10006604</t>
  </si>
  <si>
    <t>MARQUEE/158/2024</t>
  </si>
  <si>
    <t>24-TT10006605</t>
  </si>
  <si>
    <t>MARQUEE/154/2024</t>
  </si>
  <si>
    <t>24-TT10006606</t>
  </si>
  <si>
    <t>MARQUEE/156/2024</t>
  </si>
  <si>
    <t>24-TT10006607</t>
  </si>
  <si>
    <t>MARQUEE/149/2024</t>
  </si>
  <si>
    <t>24-TT10006608</t>
  </si>
  <si>
    <t>MARQUEE/151/2024</t>
  </si>
  <si>
    <t>24-TT10006609</t>
  </si>
  <si>
    <t>MARQUEE/150/2024</t>
  </si>
  <si>
    <t>24-TT10006610</t>
  </si>
  <si>
    <t>MARQUEE/148/2024</t>
  </si>
  <si>
    <t>24-TT10006611</t>
  </si>
  <si>
    <t>MARQUEE/146/2024</t>
  </si>
  <si>
    <t>24-TT10006612</t>
  </si>
  <si>
    <t>MARQUEE/160/2024</t>
  </si>
  <si>
    <t>24-TT10006783</t>
  </si>
  <si>
    <t>2024-25/039</t>
  </si>
  <si>
    <t>24-TT10006784</t>
  </si>
  <si>
    <t>2024-25/040</t>
  </si>
  <si>
    <t>24-TT10006785</t>
  </si>
  <si>
    <t>2024-25/041</t>
  </si>
  <si>
    <t>KATAKAM VEERA VENKATA SATYA SAIBABU</t>
  </si>
  <si>
    <t>24-TT09006644</t>
  </si>
  <si>
    <t>INV/24-25/54</t>
  </si>
  <si>
    <t>RANJAN KUMAR YADAV</t>
  </si>
  <si>
    <t>24-TT10006819</t>
  </si>
  <si>
    <t>INV/24-25/55</t>
  </si>
  <si>
    <t>SHALINI CHOUHAN</t>
  </si>
  <si>
    <t>24-TT09006646</t>
  </si>
  <si>
    <t>INV/24-25/56</t>
  </si>
  <si>
    <t>24-TT10006650</t>
  </si>
  <si>
    <t>INV/24-25/57</t>
  </si>
  <si>
    <t>24-TT10006651</t>
  </si>
  <si>
    <t>INV/24-25/58</t>
  </si>
  <si>
    <t>24-TT10006652</t>
  </si>
  <si>
    <t>INV/24-25/59</t>
  </si>
  <si>
    <t>24-TT10006653</t>
  </si>
  <si>
    <t>INV/24-25/60</t>
  </si>
  <si>
    <t>24-TT10006654</t>
  </si>
  <si>
    <t>INV/24-25/61</t>
  </si>
  <si>
    <t>24-TT10006655</t>
  </si>
  <si>
    <t>INV/24-25/62</t>
  </si>
  <si>
    <t>24-TT10006656</t>
  </si>
  <si>
    <t>INV/24-25/63</t>
  </si>
  <si>
    <t>24-TT10006657</t>
  </si>
  <si>
    <t>INV/24-25/64</t>
  </si>
  <si>
    <t>24-TT10006658</t>
  </si>
  <si>
    <t>INV/24-25/65</t>
  </si>
  <si>
    <t>24-TT10006659</t>
  </si>
  <si>
    <t>INV/24-25/67</t>
  </si>
  <si>
    <t>24-TT10006660</t>
  </si>
  <si>
    <t>INV/24-25/66</t>
  </si>
  <si>
    <t>24-TT10006661</t>
  </si>
  <si>
    <t>INV/24-25/68</t>
  </si>
  <si>
    <t>SARTHAK ARYA</t>
  </si>
  <si>
    <t>24-TT10006662</t>
  </si>
  <si>
    <t>INV/24-25/73</t>
  </si>
  <si>
    <t>GULSHAN GUPTA</t>
  </si>
  <si>
    <t>24-TT10006663</t>
  </si>
  <si>
    <t>INV/24-25/74</t>
  </si>
  <si>
    <t>24-TT10006664</t>
  </si>
  <si>
    <t>INV/24-25/69</t>
  </si>
  <si>
    <t>24-TT10006818</t>
  </si>
  <si>
    <t>INV/24-25/70</t>
  </si>
  <si>
    <t>24-TT10006666</t>
  </si>
  <si>
    <t>INV/24-25/72</t>
  </si>
  <si>
    <t>24-TT07006139</t>
  </si>
  <si>
    <t>ATBZ198-24/25</t>
  </si>
  <si>
    <t>24-TT09006140</t>
  </si>
  <si>
    <t>ATBZ194-24/25</t>
  </si>
  <si>
    <t>24-TT10006613</t>
  </si>
  <si>
    <t>ATBZ173-24/25</t>
  </si>
  <si>
    <t>24-TT10006614</t>
  </si>
  <si>
    <t>ATBZ174-24/25</t>
  </si>
  <si>
    <t>24-TT10006615</t>
  </si>
  <si>
    <t>ATBZ175-24/25</t>
  </si>
  <si>
    <t>24-TT10006616</t>
  </si>
  <si>
    <t>ATBZ177-24/25</t>
  </si>
  <si>
    <t>24-TT10006617</t>
  </si>
  <si>
    <t>ATBZ178-24/25</t>
  </si>
  <si>
    <t>24-TT10006618</t>
  </si>
  <si>
    <t>ATBZ179-24/25</t>
  </si>
  <si>
    <t>24-TT10006619</t>
  </si>
  <si>
    <t>ATBZ180-24/25</t>
  </si>
  <si>
    <t>24-TT10006620</t>
  </si>
  <si>
    <t>ATBZ182-24/25</t>
  </si>
  <si>
    <t>24-TT10006621</t>
  </si>
  <si>
    <t>ATBZ183-24/25</t>
  </si>
  <si>
    <t>24-TT10006622</t>
  </si>
  <si>
    <t>ATBZ184-24/25</t>
  </si>
  <si>
    <t>24-TT10006623</t>
  </si>
  <si>
    <t>ATBZ185-24/25</t>
  </si>
  <si>
    <t>24-TT10006624</t>
  </si>
  <si>
    <t>ATBZ186-24/25</t>
  </si>
  <si>
    <t>24-TT10006625</t>
  </si>
  <si>
    <t>ATBZ187-24/25</t>
  </si>
  <si>
    <t>24-TT10006626</t>
  </si>
  <si>
    <t>ATBZ188-24/25</t>
  </si>
  <si>
    <t>24-TT10006627</t>
  </si>
  <si>
    <t>ATBZ189-24/25</t>
  </si>
  <si>
    <t>24-TT10006628</t>
  </si>
  <si>
    <t>ATBZ190-24/25</t>
  </si>
  <si>
    <t>24-TT10006629</t>
  </si>
  <si>
    <t>ATBZ192-24/25</t>
  </si>
  <si>
    <t>24-TT10006630</t>
  </si>
  <si>
    <t>ATBZ191-24/25</t>
  </si>
  <si>
    <t>24-TT10006631</t>
  </si>
  <si>
    <t>ATBZ193-24/25</t>
  </si>
  <si>
    <t>24-TT10006632</t>
  </si>
  <si>
    <t>ATBZ181-24/25</t>
  </si>
  <si>
    <t>HANUMANTHA SANGAPPA YARAZARI</t>
  </si>
  <si>
    <t>24-TT10006633</t>
  </si>
  <si>
    <t>ATBZ195-24/25</t>
  </si>
  <si>
    <t>LAKSHMI V</t>
  </si>
  <si>
    <t>24-TT10006634</t>
  </si>
  <si>
    <t>ATBZ196-24/25</t>
  </si>
  <si>
    <t>DEBADATTA DAS</t>
  </si>
  <si>
    <t>24-TT10006635</t>
  </si>
  <si>
    <t>ATBZ197-24/25</t>
  </si>
  <si>
    <t>SACHIN KUMAR DUBEY</t>
  </si>
  <si>
    <t>24-TT10006636</t>
  </si>
  <si>
    <t>ATBZ199-24/25</t>
  </si>
  <si>
    <t>GAJENDRA KUMAR</t>
  </si>
  <si>
    <t>24-TT10006637</t>
  </si>
  <si>
    <t>ATBZ200-24/25</t>
  </si>
  <si>
    <t>AMEER SHATHALI</t>
  </si>
  <si>
    <t>24-TT10006778</t>
  </si>
  <si>
    <t>ATBZ201-24/25</t>
  </si>
  <si>
    <t>RECEIVED ON NOVE 2024</t>
  </si>
  <si>
    <t>24-TS03000324</t>
  </si>
  <si>
    <t>24-TS03000325</t>
  </si>
  <si>
    <t>24-TT03000117</t>
  </si>
  <si>
    <t>24-TT03000118</t>
  </si>
  <si>
    <t>CDI/24-25/003</t>
  </si>
  <si>
    <t>CDI/24-25/002</t>
  </si>
  <si>
    <t>ATBZ109-24/25 / ATBZ208-24/25</t>
  </si>
  <si>
    <t>ATBZ137-24/25 / ATBZ207-24/25</t>
  </si>
  <si>
    <t>Nehal Ahmed</t>
  </si>
  <si>
    <t>Pragallapati Anirudh</t>
  </si>
  <si>
    <t>TD29T2425-22435</t>
  </si>
  <si>
    <t>TD29T2425-22437</t>
  </si>
  <si>
    <t>TD29T2425-22438</t>
  </si>
  <si>
    <t>TD29T2425-22439</t>
  </si>
  <si>
    <t>VDart Software Services Private Limited</t>
  </si>
  <si>
    <t>Rahul S Nair</t>
  </si>
  <si>
    <t>Gursharan Singh Rana</t>
  </si>
  <si>
    <t>24-TF04001520</t>
  </si>
  <si>
    <t>24-TF05002270</t>
  </si>
  <si>
    <t>VDSS-GST-24-0041</t>
  </si>
  <si>
    <t>AISHWARYA D</t>
  </si>
  <si>
    <t>AMRITHA CHANDRAN</t>
  </si>
  <si>
    <t>B N SHIVANGI</t>
  </si>
  <si>
    <t>LEANDER PAUL</t>
  </si>
  <si>
    <t>MANASA D M</t>
  </si>
  <si>
    <t>MANJUNATHA RESHMA</t>
  </si>
  <si>
    <t>NIHARIKA K P</t>
  </si>
  <si>
    <t>OVIYAA G</t>
  </si>
  <si>
    <t>R SHALINE</t>
  </si>
  <si>
    <t>SHEKAR SIVAKUMAR</t>
  </si>
  <si>
    <t>SHIREEN MARIYAM K K</t>
  </si>
  <si>
    <t>SIDDHALING</t>
  </si>
  <si>
    <t>VINITHA V</t>
  </si>
  <si>
    <t>VISMAYA VINOD NAIR</t>
  </si>
  <si>
    <t>ALS/18475</t>
  </si>
  <si>
    <t>ALS/18462</t>
  </si>
  <si>
    <t>ALS/18468</t>
  </si>
  <si>
    <t>ALS/18461</t>
  </si>
  <si>
    <t>ALS/18464</t>
  </si>
  <si>
    <t>ALS/18473</t>
  </si>
  <si>
    <t>ALS/18471</t>
  </si>
  <si>
    <t>ALS/18465</t>
  </si>
  <si>
    <t>ALS/18472</t>
  </si>
  <si>
    <t>ALS/18467</t>
  </si>
  <si>
    <t>ALS/18474</t>
  </si>
  <si>
    <t>ALS/18469</t>
  </si>
  <si>
    <t>ALS/18466</t>
  </si>
  <si>
    <t>ALS/18470</t>
  </si>
  <si>
    <t>ETUPIN242503527</t>
  </si>
  <si>
    <t>24-TT10006478</t>
  </si>
  <si>
    <t>Trasition  Charges on ctc</t>
  </si>
  <si>
    <t>ATIPL INV YET TOBE RECEIVE</t>
  </si>
  <si>
    <t>24-TT11006919</t>
  </si>
  <si>
    <t>24-TT11006920</t>
  </si>
  <si>
    <t>24-TT11006921</t>
  </si>
  <si>
    <t>24-TS11006979</t>
  </si>
  <si>
    <t>24-TS11006980</t>
  </si>
  <si>
    <t>24-TT11007669</t>
  </si>
  <si>
    <t>24-TS11007530</t>
  </si>
  <si>
    <t>24-TT10006826</t>
  </si>
  <si>
    <t>Anirudh P</t>
  </si>
  <si>
    <t>Ratna Priya</t>
  </si>
  <si>
    <t>Bharti Sharma</t>
  </si>
  <si>
    <t>FV8525015168</t>
  </si>
  <si>
    <t>CDI/24-25/033</t>
  </si>
  <si>
    <t>CSR/24-25/059&amp;CSR/24-25/060CSR/24-25/061</t>
  </si>
  <si>
    <t>CDI/24-25/032</t>
  </si>
  <si>
    <t>SI/MS/2425/G1560</t>
  </si>
  <si>
    <t>DI-25-2828</t>
  </si>
  <si>
    <t>DI-25-2829</t>
  </si>
  <si>
    <t># PDT/24-25/01404</t>
  </si>
  <si>
    <t>TD29T2425-23448</t>
  </si>
  <si>
    <t>Akash Chaudhary</t>
  </si>
  <si>
    <t>KAUSHAL KISHORE SARASWAT</t>
  </si>
  <si>
    <t>24-TF11007261</t>
  </si>
  <si>
    <t>24-TT11007274</t>
  </si>
  <si>
    <t>24-TT11007275</t>
  </si>
  <si>
    <t>24-TT11007276</t>
  </si>
  <si>
    <t>24-TT11007277</t>
  </si>
  <si>
    <t>24-TT11007278</t>
  </si>
  <si>
    <t>24-TT11007279</t>
  </si>
  <si>
    <t>24-TT11007280</t>
  </si>
  <si>
    <t>24-TT11007281</t>
  </si>
  <si>
    <t>24-TT11007339</t>
  </si>
  <si>
    <t>24-TT11007282</t>
  </si>
  <si>
    <t>24-TT11007283</t>
  </si>
  <si>
    <t>24-TT11007284</t>
  </si>
  <si>
    <t>24-TT11007285</t>
  </si>
  <si>
    <t>24-TT11007286</t>
  </si>
  <si>
    <t>24-TT11007287</t>
  </si>
  <si>
    <t>24-TT11007288</t>
  </si>
  <si>
    <t>24-TT11007289</t>
  </si>
  <si>
    <t>24-TT11007290</t>
  </si>
  <si>
    <t>24-TT11007291</t>
  </si>
  <si>
    <t>24-TT11007292</t>
  </si>
  <si>
    <t>24-TT11007293</t>
  </si>
  <si>
    <t>24-TT11007294</t>
  </si>
  <si>
    <t>24-TT11007295</t>
  </si>
  <si>
    <t>24-TT11007296</t>
  </si>
  <si>
    <t>24-TT11007297</t>
  </si>
  <si>
    <t>24-TT11007298</t>
  </si>
  <si>
    <t>24-TT09007403</t>
  </si>
  <si>
    <t>24-TT10007404</t>
  </si>
  <si>
    <t>24-TT11007405</t>
  </si>
  <si>
    <t>24-TT11007407</t>
  </si>
  <si>
    <t>24-TT11007409</t>
  </si>
  <si>
    <t>24-TT11007411</t>
  </si>
  <si>
    <t>24-TT11007412</t>
  </si>
  <si>
    <t>24-TT11007415</t>
  </si>
  <si>
    <t>24-TT11007416</t>
  </si>
  <si>
    <t>24-TT11007417</t>
  </si>
  <si>
    <t>24-TT11007418</t>
  </si>
  <si>
    <t>24-TT11007419</t>
  </si>
  <si>
    <t>24-TT11007420</t>
  </si>
  <si>
    <t>24-TT11007421</t>
  </si>
  <si>
    <t>24-TT11007422</t>
  </si>
  <si>
    <t>24-TT11007423</t>
  </si>
  <si>
    <t>24-TT11007424</t>
  </si>
  <si>
    <t>24-TT11007425</t>
  </si>
  <si>
    <t>24-TT11007426</t>
  </si>
  <si>
    <t>24-TT11007427</t>
  </si>
  <si>
    <t>24-TT11007428</t>
  </si>
  <si>
    <t>24-TT11007406</t>
  </si>
  <si>
    <t>24-TT11007408</t>
  </si>
  <si>
    <t>24-TT11007410</t>
  </si>
  <si>
    <t>24-TT11007413</t>
  </si>
  <si>
    <t>24-TT11007414</t>
  </si>
  <si>
    <t>24-TT11007494</t>
  </si>
  <si>
    <t>24-TT11007495</t>
  </si>
  <si>
    <t>24-TT11007496</t>
  </si>
  <si>
    <t>24-TT11007497</t>
  </si>
  <si>
    <t>24-TT11007498</t>
  </si>
  <si>
    <t>24-TT11007499</t>
  </si>
  <si>
    <t>24-TT11007500</t>
  </si>
  <si>
    <t>24-TT11007501</t>
  </si>
  <si>
    <t>24-TT11007502</t>
  </si>
  <si>
    <t>24-TT11007503</t>
  </si>
  <si>
    <t>24-TT11007504</t>
  </si>
  <si>
    <t>24-TT11007505</t>
  </si>
  <si>
    <t>24-TT11007506</t>
  </si>
  <si>
    <t>24-TT11007507</t>
  </si>
  <si>
    <t>24-TT11007508</t>
  </si>
  <si>
    <t>24-TT11007509</t>
  </si>
  <si>
    <t>SNT/24-25/001163</t>
  </si>
  <si>
    <t>INV-000904</t>
  </si>
  <si>
    <t>INV-000902</t>
  </si>
  <si>
    <t>INV-000903</t>
  </si>
  <si>
    <t>INV-000901</t>
  </si>
  <si>
    <t>2024-25/046</t>
  </si>
  <si>
    <t>2024-25/047</t>
  </si>
  <si>
    <t>2024-25/048</t>
  </si>
  <si>
    <t>SIYA-24-1054</t>
  </si>
  <si>
    <t>INV/24-25/75</t>
  </si>
  <si>
    <t>INV/24-25/76</t>
  </si>
  <si>
    <t>INV/24-25/77</t>
  </si>
  <si>
    <t>INV/24-25/78</t>
  </si>
  <si>
    <t>INV/24-25/79</t>
  </si>
  <si>
    <t>INV/24-25/80</t>
  </si>
  <si>
    <t>INV/24-25/81</t>
  </si>
  <si>
    <t>INV/24-25/82</t>
  </si>
  <si>
    <t>INV/24-25/83</t>
  </si>
  <si>
    <t>INV/24-25/84</t>
  </si>
  <si>
    <t>INV/24-25/85</t>
  </si>
  <si>
    <t>INV/24-25/89</t>
  </si>
  <si>
    <t>INV/24-25/90</t>
  </si>
  <si>
    <t>INV/24-25/86</t>
  </si>
  <si>
    <t>INV/24-25/88</t>
  </si>
  <si>
    <t>INV/24-25/87</t>
  </si>
  <si>
    <t>INV/24-25/91</t>
  </si>
  <si>
    <t>ATBZ235-24/25</t>
  </si>
  <si>
    <t>ATBZ236-24/25</t>
  </si>
  <si>
    <t>ATBZ211-24/25</t>
  </si>
  <si>
    <t>ATBZ213-24/25</t>
  </si>
  <si>
    <t>ATBZ216-24/25</t>
  </si>
  <si>
    <t>ATBZ218-24/25</t>
  </si>
  <si>
    <t>ATBZ220-24/25</t>
  </si>
  <si>
    <t>ATBZ223-24/25</t>
  </si>
  <si>
    <t>ATBZ224-24/25</t>
  </si>
  <si>
    <t>ATBZ225-24/25</t>
  </si>
  <si>
    <t>ATBZ226-24/25</t>
  </si>
  <si>
    <t>ATBZ227-24/25</t>
  </si>
  <si>
    <t>ATBZ229-24/25</t>
  </si>
  <si>
    <t>ATBZ228-24/25</t>
  </si>
  <si>
    <t>ATBZ230-24/25</t>
  </si>
  <si>
    <t>ATBZ219-24/25</t>
  </si>
  <si>
    <t>ATBZ231-24/25</t>
  </si>
  <si>
    <t>ATBZ232-24/25</t>
  </si>
  <si>
    <t>ATBZ233-24/25</t>
  </si>
  <si>
    <t>ATBZ234-24/25</t>
  </si>
  <si>
    <t>ATBZ214-24/25</t>
  </si>
  <si>
    <t>MARQUEE/162/2024</t>
  </si>
  <si>
    <t>MARQUEE/164/2024</t>
  </si>
  <si>
    <t>MARQUEE/169/2024</t>
  </si>
  <si>
    <t>MARQUEE/176/2024</t>
  </si>
  <si>
    <t>MARQUEE/170/2024</t>
  </si>
  <si>
    <t>MARQUEE/172/2024</t>
  </si>
  <si>
    <t>MARQUEE/174/2024</t>
  </si>
  <si>
    <t>MARQUEE/175/2024</t>
  </si>
  <si>
    <t>MARQUEE/171/2024</t>
  </si>
  <si>
    <t>MARQUEE/173/2024</t>
  </si>
  <si>
    <t>MARQUEE/166/2024</t>
  </si>
  <si>
    <t>MARQUEE/168/2024</t>
  </si>
  <si>
    <t>MARQUEE/167/2024</t>
  </si>
  <si>
    <t>MARQUEE/165/2024</t>
  </si>
  <si>
    <t>MARQUEE/163/2024</t>
  </si>
  <si>
    <t>MARQUEE/177/2024</t>
  </si>
  <si>
    <t>TD29T2425-25101</t>
  </si>
  <si>
    <t>TD29T2425-25102</t>
  </si>
  <si>
    <t>TD29T2425-25103</t>
  </si>
  <si>
    <t>TD29T2425-25104</t>
  </si>
  <si>
    <t>CSR/24-25/058</t>
  </si>
  <si>
    <t>EVORISE LIMITED</t>
  </si>
  <si>
    <t>Naresh Kumar Mahto</t>
  </si>
  <si>
    <t>24-TT09007789</t>
  </si>
  <si>
    <t>24-TT10007791</t>
  </si>
  <si>
    <t>ATL/202425/00582</t>
  </si>
  <si>
    <t>RECEIVED ON 20122024</t>
  </si>
  <si>
    <t>RECEIVED ON 31122024</t>
  </si>
  <si>
    <t>ATBZ83-24/25 / ATBZ209-24/25</t>
  </si>
  <si>
    <t>463595/464048</t>
  </si>
  <si>
    <t>464332/464048</t>
  </si>
  <si>
    <t>464368/464048</t>
  </si>
  <si>
    <t>NZ MINDS</t>
  </si>
  <si>
    <t>Archit Srivastava</t>
  </si>
  <si>
    <t xml:space="preserve">Shahnawaz Ansari </t>
  </si>
  <si>
    <t>24-TT12008184</t>
  </si>
  <si>
    <t>24-TT12007909</t>
  </si>
  <si>
    <t>24-TT12007910</t>
  </si>
  <si>
    <t>24-TT12007911</t>
  </si>
  <si>
    <t>24-TS12007889</t>
  </si>
  <si>
    <t>24-TS12007890</t>
  </si>
  <si>
    <t>24-TS12007891</t>
  </si>
  <si>
    <t>24-TT11007706</t>
  </si>
  <si>
    <t>24-TT11008012</t>
  </si>
  <si>
    <t>24-TT11008013</t>
  </si>
  <si>
    <t>24-TT11008014</t>
  </si>
  <si>
    <t>MARQUEE SOFTWARE SOLUTIONS Pvt Ltd</t>
  </si>
  <si>
    <t>Jaya Yesubabu Paluri</t>
  </si>
  <si>
    <t> Punit Kumar Singh</t>
  </si>
  <si>
    <t>Shagun Arora</t>
  </si>
  <si>
    <t>CHANDINI S</t>
  </si>
  <si>
    <t>AYUSH MATHUR</t>
  </si>
  <si>
    <t>AYISHA BEGUM R</t>
  </si>
  <si>
    <t>AMEERUDDIN</t>
  </si>
  <si>
    <t>NELLUTLA PHANI KUMAR</t>
  </si>
  <si>
    <t>24-TT10008006</t>
  </si>
  <si>
    <t>24-TF12008119</t>
  </si>
  <si>
    <t>24-TF12008120</t>
  </si>
  <si>
    <t>24-TF12008121</t>
  </si>
  <si>
    <t>24-TT12008563</t>
  </si>
  <si>
    <t>24-TT12008564</t>
  </si>
  <si>
    <t>24-TT12008565</t>
  </si>
  <si>
    <t>24-TT12008566</t>
  </si>
  <si>
    <t>24-TT12008567</t>
  </si>
  <si>
    <t>24-TT12008568</t>
  </si>
  <si>
    <t>24-TT12008569</t>
  </si>
  <si>
    <t>24-TT12008570</t>
  </si>
  <si>
    <t>24-TT12008571</t>
  </si>
  <si>
    <t>24-TT12008572</t>
  </si>
  <si>
    <t>24-TT12008573</t>
  </si>
  <si>
    <t>24-TT12008574</t>
  </si>
  <si>
    <t>24-TT12008575</t>
  </si>
  <si>
    <t>24-TT12008576</t>
  </si>
  <si>
    <t>24-TT12008577</t>
  </si>
  <si>
    <t>24-TT12008578</t>
  </si>
  <si>
    <t>24-TT12008579</t>
  </si>
  <si>
    <t>24-TT12008580</t>
  </si>
  <si>
    <t>24-TT12008581</t>
  </si>
  <si>
    <t>24-TT12008582</t>
  </si>
  <si>
    <t>24-TT12008583</t>
  </si>
  <si>
    <t>24-TT12008584</t>
  </si>
  <si>
    <t>24-TT12008585</t>
  </si>
  <si>
    <t>24-TT12008586</t>
  </si>
  <si>
    <t>24-TT12008587</t>
  </si>
  <si>
    <t>24-TT12008588</t>
  </si>
  <si>
    <t>24-TT12008589</t>
  </si>
  <si>
    <t>24-TT12008590</t>
  </si>
  <si>
    <t>24-TT12008591</t>
  </si>
  <si>
    <t>24-TT12008592</t>
  </si>
  <si>
    <t>24-TT12008593</t>
  </si>
  <si>
    <t>24-TT12008594</t>
  </si>
  <si>
    <t>24-TT12008595</t>
  </si>
  <si>
    <t>24-TT12008596</t>
  </si>
  <si>
    <t>24-TT12008597</t>
  </si>
  <si>
    <t>24-TT12008598</t>
  </si>
  <si>
    <t>24-TT12008599</t>
  </si>
  <si>
    <t>24-TT12008600</t>
  </si>
  <si>
    <t>24-TT12008601</t>
  </si>
  <si>
    <t>24-TT12008602</t>
  </si>
  <si>
    <t>24-TT12008603</t>
  </si>
  <si>
    <t>24-TT12008604</t>
  </si>
  <si>
    <t>24-TT12008663</t>
  </si>
  <si>
    <t>24-TT12008606</t>
  </si>
  <si>
    <t>24-TT12008607</t>
  </si>
  <si>
    <t>24-TT12008608</t>
  </si>
  <si>
    <t>24-TT12008609</t>
  </si>
  <si>
    <t>24-TT12008610</t>
  </si>
  <si>
    <t>24-TT12008611</t>
  </si>
  <si>
    <t>24-TT12008612</t>
  </si>
  <si>
    <t>24-TT12008613</t>
  </si>
  <si>
    <t>24-TT12008614</t>
  </si>
  <si>
    <t>24-TT12008615</t>
  </si>
  <si>
    <t>24-TT12008616</t>
  </si>
  <si>
    <t>24-TT12008617</t>
  </si>
  <si>
    <t>24-TT12008618</t>
  </si>
  <si>
    <t>24-TT12008619</t>
  </si>
  <si>
    <t>24-TT12008620</t>
  </si>
  <si>
    <t>24-TT12008621</t>
  </si>
  <si>
    <t>24-TT12008622</t>
  </si>
  <si>
    <t>24-TT12008623</t>
  </si>
  <si>
    <t>24-TT12008624</t>
  </si>
  <si>
    <t>24-TT12008625</t>
  </si>
  <si>
    <t>24-TT12008626</t>
  </si>
  <si>
    <t>24-TT12008627</t>
  </si>
  <si>
    <t>24-TT12008628</t>
  </si>
  <si>
    <t>24-TT12008629</t>
  </si>
  <si>
    <t>24-TT12008630</t>
  </si>
  <si>
    <t>24-TT12008631</t>
  </si>
  <si>
    <t>YET TOBE CHECK</t>
  </si>
  <si>
    <t>CDI/24-25/034</t>
  </si>
  <si>
    <t>CDI/24-25/035</t>
  </si>
  <si>
    <t>CSR/24-25/067</t>
  </si>
  <si>
    <t>CSR/24-25/068,069 &amp;070</t>
  </si>
  <si>
    <t>RECEIVED /  YETOTBE DISCUSS AGAINST MARGIN</t>
  </si>
  <si>
    <t>DI-25-3251</t>
  </si>
  <si>
    <t>DI-25-3252</t>
  </si>
  <si>
    <t>ATL/202425/00609</t>
  </si>
  <si>
    <t>ATL/202425/00610</t>
  </si>
  <si>
    <t>ATL/202425/00611</t>
  </si>
  <si>
    <t>ATL/202425/00613</t>
  </si>
  <si>
    <t>RECEIVED ON JAN 2025</t>
  </si>
  <si>
    <t>SI/MS/2425/G1918</t>
  </si>
  <si>
    <t>FV8525015779</t>
  </si>
  <si>
    <t>010/NZM/24-25</t>
  </si>
  <si>
    <t>#PDT/24-25/02292</t>
  </si>
  <si>
    <t>TD29T2425-27266</t>
  </si>
  <si>
    <t>TD29T2425-27267</t>
  </si>
  <si>
    <t>TD29T2425-27268</t>
  </si>
  <si>
    <t>TD29T2425-27269</t>
  </si>
  <si>
    <t>ATBZ237-24/25</t>
  </si>
  <si>
    <t>ATBZ238-24/25</t>
  </si>
  <si>
    <t>ATBZ239-24/25</t>
  </si>
  <si>
    <t>ATBZ240-24/25</t>
  </si>
  <si>
    <t>ATBZ241-24/25</t>
  </si>
  <si>
    <t>ATBZ242-24/25</t>
  </si>
  <si>
    <t>ATBZ243-24/25</t>
  </si>
  <si>
    <t>ATBZ244-24/25</t>
  </si>
  <si>
    <t>ATBZ245-24/25</t>
  </si>
  <si>
    <t>ATBZ246-24/25</t>
  </si>
  <si>
    <t>ATBZ247-24/25</t>
  </si>
  <si>
    <t>ATBZ248-24/25</t>
  </si>
  <si>
    <t>ATBZ249-24/25</t>
  </si>
  <si>
    <t>ATBZ250-24/25</t>
  </si>
  <si>
    <t>ATBZ251-24/25</t>
  </si>
  <si>
    <t>ATBZ252-24/25</t>
  </si>
  <si>
    <t>ATBZ253-24/25</t>
  </si>
  <si>
    <t>ATBZ254-24/25</t>
  </si>
  <si>
    <t>ATBZ255-24/25</t>
  </si>
  <si>
    <t>ATBZ256-24/25</t>
  </si>
  <si>
    <t>ATBZ257-24/25</t>
  </si>
  <si>
    <t>ATBZ258-24/25</t>
  </si>
  <si>
    <t>ATBZ259-24/25</t>
  </si>
  <si>
    <t>ATIPL/24-25/003</t>
  </si>
  <si>
    <t>INV-000936</t>
  </si>
  <si>
    <t>INV-000937</t>
  </si>
  <si>
    <t>INV-000938</t>
  </si>
  <si>
    <t>INV-000939</t>
  </si>
  <si>
    <t>MARQUEE/178/2024</t>
  </si>
  <si>
    <t>MARQUEE/179/2024</t>
  </si>
  <si>
    <t>MARQUEE/180/2024</t>
  </si>
  <si>
    <t>MARQUEE/181/2024</t>
  </si>
  <si>
    <t>MARQUEE/182/2024</t>
  </si>
  <si>
    <t>MARQUEE/183/2024</t>
  </si>
  <si>
    <t>MARQUEE/184/2024</t>
  </si>
  <si>
    <t>MARQUEE/185/2024</t>
  </si>
  <si>
    <t>MARQUEE/186/2024</t>
  </si>
  <si>
    <t>MARQUEE/187/2024</t>
  </si>
  <si>
    <t>MARQUEE/188/2024</t>
  </si>
  <si>
    <t>MARQUEE/189/2024</t>
  </si>
  <si>
    <t>MARQUEE/190/2024</t>
  </si>
  <si>
    <t>MARQUEE/191/2024</t>
  </si>
  <si>
    <t>MARQUEE/192/2024</t>
  </si>
  <si>
    <t>MARQUEE/193/2024</t>
  </si>
  <si>
    <t>MARQUEE/194/2024</t>
  </si>
  <si>
    <t>MARQUEE/195/2024</t>
  </si>
  <si>
    <t>MARQUEE/196/2024</t>
  </si>
  <si>
    <t>CT-2425-ACE-35</t>
  </si>
  <si>
    <t>2024-25/053</t>
  </si>
  <si>
    <t>2024-25/054</t>
  </si>
  <si>
    <t>INV/24-25/93</t>
  </si>
  <si>
    <t>INV/24-25/95</t>
  </si>
  <si>
    <t>INV/24-25/96</t>
  </si>
  <si>
    <t>INV/24-25/97</t>
  </si>
  <si>
    <t>INV/24-25/98</t>
  </si>
  <si>
    <t>INV/24-25/99</t>
  </si>
  <si>
    <t>INV/24-25/100</t>
  </si>
  <si>
    <t>INV/24-25/101</t>
  </si>
  <si>
    <t>INV/24-25/103</t>
  </si>
  <si>
    <t>INV/24-25/102</t>
  </si>
  <si>
    <t>INV/24-25/104</t>
  </si>
  <si>
    <t>INV/24-25/105</t>
  </si>
  <si>
    <t>INV/24-25/106</t>
  </si>
  <si>
    <t>INV/24-25/107</t>
  </si>
  <si>
    <t>INV/24-25/108</t>
  </si>
  <si>
    <t>INV/24-25/109</t>
  </si>
  <si>
    <t>INV/24-25/110</t>
  </si>
  <si>
    <t>SNT/24-25/001348</t>
  </si>
  <si>
    <t>SIYA-24-1058</t>
  </si>
  <si>
    <t>ATBZ212-24/25</t>
  </si>
  <si>
    <t>ATBZ215-24/25</t>
  </si>
  <si>
    <t>ATBZ217-24/25</t>
  </si>
  <si>
    <t>ATBZ221-24/25</t>
  </si>
  <si>
    <t>ATBZ222-24/25</t>
  </si>
  <si>
    <t>CitiusTech Healthcare Technology Private Limited</t>
  </si>
  <si>
    <t>Karan Dev</t>
  </si>
  <si>
    <t>Hitesh Kumar</t>
  </si>
  <si>
    <t>24-TT10007340</t>
  </si>
  <si>
    <t>24-TT10007341</t>
  </si>
  <si>
    <t>24-TT10007342</t>
  </si>
  <si>
    <t>24-TT10007343</t>
  </si>
  <si>
    <t>24-TT10007344</t>
  </si>
  <si>
    <t>24-TT10007345</t>
  </si>
  <si>
    <t>24-TT10007346</t>
  </si>
  <si>
    <t>24-TT10007347</t>
  </si>
  <si>
    <t>24-TT10007348</t>
  </si>
  <si>
    <t>24-TT10007349</t>
  </si>
  <si>
    <t>24-TT10007350</t>
  </si>
  <si>
    <t>24-TT10007351</t>
  </si>
  <si>
    <t>24-TT10007352</t>
  </si>
  <si>
    <t>24-TT10007353</t>
  </si>
  <si>
    <t>24-TT10007354</t>
  </si>
  <si>
    <t>24-TT10007355</t>
  </si>
  <si>
    <t>24-TT10007356</t>
  </si>
  <si>
    <t>24-TT10007357</t>
  </si>
  <si>
    <t>24-TT10007358</t>
  </si>
  <si>
    <t>24-TT10007359</t>
  </si>
  <si>
    <t>24-TT10007360</t>
  </si>
  <si>
    <t>24-TT10007757</t>
  </si>
  <si>
    <t>24-TT10007758</t>
  </si>
  <si>
    <t>24-TT10007759</t>
  </si>
  <si>
    <t>24-TT10007760</t>
  </si>
  <si>
    <t>24-TT10007761</t>
  </si>
  <si>
    <t>24-TT10007762</t>
  </si>
  <si>
    <t>24-TT10007763</t>
  </si>
  <si>
    <t>24-TT10007764</t>
  </si>
  <si>
    <t>24-TT10007765</t>
  </si>
  <si>
    <t>24-TT10007766</t>
  </si>
  <si>
    <t>24-TT10007767</t>
  </si>
  <si>
    <t>24-TT10007768</t>
  </si>
  <si>
    <t>24-TT10007769</t>
  </si>
  <si>
    <t>24-TT10007783</t>
  </si>
  <si>
    <t>24-TT10007784</t>
  </si>
  <si>
    <t>24-TT10007797</t>
  </si>
  <si>
    <t>24-TT11007585</t>
  </si>
  <si>
    <t>24-TT11007586</t>
  </si>
  <si>
    <t>24-TT11007587</t>
  </si>
  <si>
    <t>24-TT11007588</t>
  </si>
  <si>
    <t>24-TT11007589</t>
  </si>
  <si>
    <t>24-TT11007590</t>
  </si>
  <si>
    <t>24-TT11007591</t>
  </si>
  <si>
    <t>24-TT11007592</t>
  </si>
  <si>
    <t>24-TT11007593</t>
  </si>
  <si>
    <t>24-TT11007594</t>
  </si>
  <si>
    <t>24-TT11007595</t>
  </si>
  <si>
    <t>24-TT11007596</t>
  </si>
  <si>
    <t>24-TT11007597</t>
  </si>
  <si>
    <t>24-TT11007598</t>
  </si>
  <si>
    <t>24-TT11007599</t>
  </si>
  <si>
    <t>24-TT11007600</t>
  </si>
  <si>
    <t>24-TT11007601</t>
  </si>
  <si>
    <t>24-TT11007602</t>
  </si>
  <si>
    <t>24-TT11007603</t>
  </si>
  <si>
    <t>24-TT11007604</t>
  </si>
  <si>
    <t>24-TT11007770</t>
  </si>
  <si>
    <t>24-TT11007771</t>
  </si>
  <si>
    <t>24-TT11007773</t>
  </si>
  <si>
    <t>24-TT11007774</t>
  </si>
  <si>
    <t>24-TT11007775</t>
  </si>
  <si>
    <t>24-TT11007776</t>
  </si>
  <si>
    <t>24-TT11007777</t>
  </si>
  <si>
    <t>24-TT11007778</t>
  </si>
  <si>
    <t>24-TT11007779</t>
  </si>
  <si>
    <t>24-TT11007780</t>
  </si>
  <si>
    <t>24-TT11007782</t>
  </si>
  <si>
    <t>24-TT11008562</t>
  </si>
  <si>
    <t>24-TT03008671</t>
  </si>
  <si>
    <t>24-TT10008665</t>
  </si>
  <si>
    <t>24-TT10008666</t>
  </si>
  <si>
    <t>24-TT11008667</t>
  </si>
  <si>
    <t>24-TT11008668</t>
  </si>
  <si>
    <t>24-TT12008634</t>
  </si>
  <si>
    <t>24-TT12008635</t>
  </si>
  <si>
    <t>24-TT12008636</t>
  </si>
  <si>
    <t>24-TT12008637</t>
  </si>
  <si>
    <t>24-TT12008638</t>
  </si>
  <si>
    <t>24-TT12008639</t>
  </si>
  <si>
    <t>24-TT12008640</t>
  </si>
  <si>
    <t>24-TT12008641</t>
  </si>
  <si>
    <t>24-TT12008642</t>
  </si>
  <si>
    <t>24-TT12008643</t>
  </si>
  <si>
    <t>24-TT12008644</t>
  </si>
  <si>
    <t>24-TT12008645</t>
  </si>
  <si>
    <t>24-TT12008646</t>
  </si>
  <si>
    <t>24-TT12008647</t>
  </si>
  <si>
    <t>24-TT12008648</t>
  </si>
  <si>
    <t>24-TT12008649</t>
  </si>
  <si>
    <t>24-TT12008650</t>
  </si>
  <si>
    <t>24-TT12008651</t>
  </si>
  <si>
    <t>24-TT12008652</t>
  </si>
  <si>
    <t>24-TT12008653</t>
  </si>
  <si>
    <t>24-TT12008654</t>
  </si>
  <si>
    <t>24-TT12008655</t>
  </si>
  <si>
    <t>24-TT12008656</t>
  </si>
  <si>
    <t>24-TT12008657</t>
  </si>
  <si>
    <t>24-TT12008658</t>
  </si>
  <si>
    <t>24-TT12008659</t>
  </si>
  <si>
    <t>24-TT12008660</t>
  </si>
  <si>
    <t>24-TT12008661</t>
  </si>
  <si>
    <t>24-TT12008662</t>
  </si>
  <si>
    <t>24-TT10008702</t>
  </si>
  <si>
    <t>24-TT11008704</t>
  </si>
  <si>
    <t>24-TT12008705</t>
  </si>
  <si>
    <t>24-TT12008706</t>
  </si>
  <si>
    <t>24-TT12008707</t>
  </si>
  <si>
    <t>24-TT10008703</t>
  </si>
  <si>
    <t>CT-2425-ACE-36</t>
  </si>
  <si>
    <t>CT-2425-ACE-39</t>
  </si>
  <si>
    <t>CT-2425-ACE-37</t>
  </si>
  <si>
    <t>CT-2425-ACE-40</t>
  </si>
  <si>
    <t>CT-2425-ACE-43</t>
  </si>
  <si>
    <t>CT-2425-ACE-38</t>
  </si>
  <si>
    <t>CT-2425-ACE-41</t>
  </si>
  <si>
    <t>CT-2425-ACE-42</t>
  </si>
  <si>
    <t>17-01-2025 / 31012025</t>
  </si>
  <si>
    <t>464225 / 464062</t>
  </si>
  <si>
    <t>NOT RECEIVED CHECKED ON 31012025</t>
  </si>
  <si>
    <t>RECEIVED ON 22012025</t>
  </si>
  <si>
    <t>YET TO BE GET VENDOR INV</t>
  </si>
  <si>
    <t>YET TO GET ATIPL INV</t>
  </si>
  <si>
    <t>Fixed Cost / Monthly CTC</t>
  </si>
  <si>
    <t>SL No</t>
  </si>
  <si>
    <t>SUB VENDOR NAMES</t>
  </si>
  <si>
    <t>CLIENTS</t>
  </si>
  <si>
    <t>MODE</t>
  </si>
  <si>
    <t>CDI SOLUTIONS IT PVT LTD</t>
  </si>
  <si>
    <t>NTT DATA BUSINESS SOLUTIONS PRIVATE LIMIT</t>
  </si>
  <si>
    <t>REVDAU INDUSTRIES PRIVATE LIMITED</t>
  </si>
  <si>
    <t>MINDCRAFT SOFTWARE PRIVATE LIMITED</t>
  </si>
  <si>
    <t>BN DIGITECH PRIVATE LIMITED</t>
  </si>
  <si>
    <t>DYNPRO INDIA PRIVATE LIMITED</t>
  </si>
  <si>
    <t>PRODEVANS TECHNOLOGIES PRIVATE LIMITED</t>
  </si>
  <si>
    <t>V FIND SOLUTIONS- EMIDS</t>
  </si>
  <si>
    <t>TEAM LEASE DIGITAL PVT. LTD</t>
  </si>
  <si>
    <t>SIYATON SOFTWARE SOLUTIONS PVT LTD</t>
  </si>
  <si>
    <t>MARQUEE SOFTWARE SOLUTION PVT LTD</t>
  </si>
  <si>
    <t>CITIUSTECH HEALTHCARE TECHNOLOGY PRIVATE LIMITED</t>
  </si>
  <si>
    <t>RAYVEN IT SOLUTIONS PRIVATE LIMITED</t>
  </si>
  <si>
    <t>REQPEDIA TECHNOLOGIES PRIVATE LIMITED</t>
  </si>
  <si>
    <t>CAREERMAKERS</t>
  </si>
  <si>
    <t>BETTERPEOPLE TECHNOLOGIES PVT. LTD.</t>
  </si>
  <si>
    <t>E TEAM INFOSERVICES PVT LTD</t>
  </si>
  <si>
    <t>IBM</t>
  </si>
  <si>
    <t>CTS</t>
  </si>
  <si>
    <t>JP</t>
  </si>
  <si>
    <t>INFOSYS</t>
  </si>
  <si>
    <t>LOWES</t>
  </si>
  <si>
    <t>ONE TIME</t>
  </si>
  <si>
    <t>ROUTING</t>
  </si>
  <si>
    <t>INCEPTIAL TECHNOLOGY PVT. LTD.</t>
  </si>
  <si>
    <t>VARAHA IT SOLUTIONS</t>
  </si>
  <si>
    <t>COMINDS SOLUTIONS PRIVATE LIMITED</t>
  </si>
  <si>
    <t>VERNA TECH SOLUTIONS</t>
  </si>
  <si>
    <t>SHOREWISE CONSULTING INDIA PRIVATE LIMITED</t>
  </si>
  <si>
    <t>TACHYON IT SOLUTIONS PVT LTD</t>
  </si>
  <si>
    <t>VIXI IT SOLUTIONS</t>
  </si>
  <si>
    <t>ZETTAMINE LABS PRIVATE LIMITED</t>
  </si>
  <si>
    <t>GETAFIX TECHNOLOGIES</t>
  </si>
  <si>
    <t>VAICHITRYA SOFT TECH</t>
  </si>
  <si>
    <t>WOL GLOBAL SERVICES PVT LTD</t>
  </si>
  <si>
    <t>PS</t>
  </si>
  <si>
    <t>SHELL</t>
  </si>
  <si>
    <t>KYNDRYL</t>
  </si>
  <si>
    <t>ACCENT BPO</t>
  </si>
  <si>
    <t>HCL BITS</t>
  </si>
  <si>
    <t>ACCENT  TECH</t>
  </si>
  <si>
    <t xml:space="preserve">HCL </t>
  </si>
  <si>
    <t>PASS THROUGH</t>
  </si>
  <si>
    <t>2024-25/055</t>
  </si>
  <si>
    <t>INV/24-25/94</t>
  </si>
  <si>
    <t>RECEIVED ON 26112024</t>
  </si>
  <si>
    <t>Career Makers</t>
  </si>
  <si>
    <t>CODEPRO INTEGRATED SOLUTIONS PVT LTD</t>
  </si>
  <si>
    <t>Eateam Solutions Private Limited</t>
  </si>
  <si>
    <t>JIGYA SOFTWARE SERVICES PVT LTD/VPC STAFFING</t>
  </si>
  <si>
    <t>GURRAMKONDA NARASIMHULU</t>
  </si>
  <si>
    <t>PAWAN KRISHAN MURTHI KAPOOR</t>
  </si>
  <si>
    <t>VIKRAMADITYA BHATNAGAR</t>
  </si>
  <si>
    <t>MANISH TOMER</t>
  </si>
  <si>
    <t>PRABHAV PANDEY</t>
  </si>
  <si>
    <t>NAMITA CHAINI</t>
  </si>
  <si>
    <t>SHAHARIA ZAMAN CHOUDHURY</t>
  </si>
  <si>
    <t>BHAVUK GUPTA</t>
  </si>
  <si>
    <t>ARPAN AGNIHOTRI</t>
  </si>
  <si>
    <t>MANVENDRA SINGH</t>
  </si>
  <si>
    <t>PRASANT KUMAR</t>
  </si>
  <si>
    <t>KARAN</t>
  </si>
  <si>
    <t>24-TT12009172</t>
  </si>
  <si>
    <t>24-TT12009173</t>
  </si>
  <si>
    <t>24-TT01009431</t>
  </si>
  <si>
    <t>24-TT01009432</t>
  </si>
  <si>
    <t>24-TT01009433</t>
  </si>
  <si>
    <t>24-TT01009434</t>
  </si>
  <si>
    <t>24-TT01009435</t>
  </si>
  <si>
    <t>24-TT01009436</t>
  </si>
  <si>
    <t>24-TT01009437</t>
  </si>
  <si>
    <t>24-TT01009438</t>
  </si>
  <si>
    <t>24-TT01009439</t>
  </si>
  <si>
    <t>24-TT01009440</t>
  </si>
  <si>
    <t>24-TT01009441</t>
  </si>
  <si>
    <t>24-TT01009442</t>
  </si>
  <si>
    <t>24-TT01009443</t>
  </si>
  <si>
    <t>24-TT01009444</t>
  </si>
  <si>
    <t>24-TT01009445</t>
  </si>
  <si>
    <t>24-TT01009446</t>
  </si>
  <si>
    <t>24-TT01009447</t>
  </si>
  <si>
    <t>24-TT01009448</t>
  </si>
  <si>
    <t>24-TT01009449</t>
  </si>
  <si>
    <t>24-TT01009450</t>
  </si>
  <si>
    <t>24-TT01009451</t>
  </si>
  <si>
    <t>24-TT01009452</t>
  </si>
  <si>
    <t>24-TT01009453</t>
  </si>
  <si>
    <t>24-TT01009454</t>
  </si>
  <si>
    <t>24-TT01008742</t>
  </si>
  <si>
    <t>24-TT01008743</t>
  </si>
  <si>
    <t>24-TT04008851</t>
  </si>
  <si>
    <t>24-TT01008853</t>
  </si>
  <si>
    <t>24-TT01008854</t>
  </si>
  <si>
    <t>24-TT01208858</t>
  </si>
  <si>
    <t>24-TT01208859</t>
  </si>
  <si>
    <t>24-TT01208860</t>
  </si>
  <si>
    <t>24-TT01208861</t>
  </si>
  <si>
    <t>24-TT10008901</t>
  </si>
  <si>
    <t>24-TT11008902</t>
  </si>
  <si>
    <t>24-TT12008904</t>
  </si>
  <si>
    <t>24-TT01009507</t>
  </si>
  <si>
    <t>24-TT01009508</t>
  </si>
  <si>
    <t>24-TT01009509</t>
  </si>
  <si>
    <t>24-TT01009510</t>
  </si>
  <si>
    <t>24-TT01009511</t>
  </si>
  <si>
    <t>24-TT01009512</t>
  </si>
  <si>
    <t>24-TT01009513</t>
  </si>
  <si>
    <t>24-TT01009514</t>
  </si>
  <si>
    <t>24-TT01009515</t>
  </si>
  <si>
    <t>24-TT01009516</t>
  </si>
  <si>
    <t>24-TT01009517</t>
  </si>
  <si>
    <t>24-TT01009518</t>
  </si>
  <si>
    <t>24-TT01009519</t>
  </si>
  <si>
    <t>24-TT01009520</t>
  </si>
  <si>
    <t>24-TT01009521</t>
  </si>
  <si>
    <t>24-TT01009522</t>
  </si>
  <si>
    <t>24-TT01009523</t>
  </si>
  <si>
    <t>24-TT01009524</t>
  </si>
  <si>
    <t>24-TT01009525</t>
  </si>
  <si>
    <t>24-TT01009526</t>
  </si>
  <si>
    <t>24-TT01009527</t>
  </si>
  <si>
    <t>24-TT01009528</t>
  </si>
  <si>
    <t>24-TT01009529</t>
  </si>
  <si>
    <t>24-TT01009530</t>
  </si>
  <si>
    <t>24-TT01009531</t>
  </si>
  <si>
    <t>24-TT01009532</t>
  </si>
  <si>
    <t>24-TT01009533</t>
  </si>
  <si>
    <t>24-TT01009534</t>
  </si>
  <si>
    <t>24-TT01009535</t>
  </si>
  <si>
    <t>24-TT01009536</t>
  </si>
  <si>
    <t>24-TT01009537</t>
  </si>
  <si>
    <t>24-TT01009538</t>
  </si>
  <si>
    <t>24-TT01009539</t>
  </si>
  <si>
    <t>24-TT11009715</t>
  </si>
  <si>
    <t>24-TT11008984</t>
  </si>
  <si>
    <t>24-TT12008985</t>
  </si>
  <si>
    <t>24-TT01009178</t>
  </si>
  <si>
    <t>24-TT01008852</t>
  </si>
  <si>
    <t>24-TT01108856</t>
  </si>
  <si>
    <t>24-TT01208857</t>
  </si>
  <si>
    <t>24-TT01009198</t>
  </si>
  <si>
    <t>24-TT11009191</t>
  </si>
  <si>
    <t>24-TT12009192</t>
  </si>
  <si>
    <t>24-TT01009195</t>
  </si>
  <si>
    <t>24-TT12009194</t>
  </si>
  <si>
    <t>24-TT01009196</t>
  </si>
  <si>
    <t>24-TT01009197</t>
  </si>
  <si>
    <t>24-TT01009501</t>
  </si>
  <si>
    <t>24-TT01009179</t>
  </si>
  <si>
    <t>24-TT01009180</t>
  </si>
  <si>
    <t>24-TT01009181</t>
  </si>
  <si>
    <t>24-TT01009182</t>
  </si>
  <si>
    <t>24-TT01009175</t>
  </si>
  <si>
    <t>24-TT01009176</t>
  </si>
  <si>
    <t>24-TT01009177</t>
  </si>
  <si>
    <t>24-TT01108855</t>
  </si>
  <si>
    <t>24-TT11008903</t>
  </si>
  <si>
    <t>24-TT12009174</t>
  </si>
  <si>
    <t>24-TT01009348</t>
  </si>
  <si>
    <t>24-TT01009349</t>
  </si>
  <si>
    <t>24-TT01009350</t>
  </si>
  <si>
    <t>24-TT01009351</t>
  </si>
  <si>
    <t>24-TT01009352</t>
  </si>
  <si>
    <t>24-TT01009353</t>
  </si>
  <si>
    <t>24-TT01009354</t>
  </si>
  <si>
    <t>24-TT01009355</t>
  </si>
  <si>
    <t>24-TT01009356</t>
  </si>
  <si>
    <t>24-TT01009357</t>
  </si>
  <si>
    <t>24-TT01009358</t>
  </si>
  <si>
    <t>24-TT01009359</t>
  </si>
  <si>
    <t>24-TT01009360</t>
  </si>
  <si>
    <t>24-TT01009361</t>
  </si>
  <si>
    <t>24-TT01009362</t>
  </si>
  <si>
    <t>24-TT01009363</t>
  </si>
  <si>
    <t>24-TT01009364</t>
  </si>
  <si>
    <t>24-TT01009365</t>
  </si>
  <si>
    <t>24-TT01009366</t>
  </si>
  <si>
    <t>24-TT01009367</t>
  </si>
  <si>
    <t>24-TT01009368</t>
  </si>
  <si>
    <t>24-TT01009369</t>
  </si>
  <si>
    <t>24-TT01009502</t>
  </si>
  <si>
    <t>24-TT01009503</t>
  </si>
  <si>
    <t>24-TT01009504</t>
  </si>
  <si>
    <t>24-TT01009505</t>
  </si>
  <si>
    <t>24-TT01009430</t>
  </si>
  <si>
    <t>24-TT01009347</t>
  </si>
  <si>
    <t>ATBZ286-24/25</t>
  </si>
  <si>
    <t>ATBZ285-24/25</t>
  </si>
  <si>
    <t>ATBZ263-24/25</t>
  </si>
  <si>
    <t>ATBZ264-24/25</t>
  </si>
  <si>
    <t>ATBZ265-24/25</t>
  </si>
  <si>
    <t>ATBZ260-24/25</t>
  </si>
  <si>
    <t>ATBZ266-24/25</t>
  </si>
  <si>
    <t>ATBZ267-24/25</t>
  </si>
  <si>
    <t>ATBZ268-24/25</t>
  </si>
  <si>
    <t>ATBZ269-24/25</t>
  </si>
  <si>
    <t>ATBZ262-24/25</t>
  </si>
  <si>
    <t>ATBZ270-24/25</t>
  </si>
  <si>
    <t>ATBZ273-24/25</t>
  </si>
  <si>
    <t>ATBZ274-24/25</t>
  </si>
  <si>
    <t>ATBZ275-24/25</t>
  </si>
  <si>
    <t>ATBZ276-24/25</t>
  </si>
  <si>
    <t>ATBZ277-24/25</t>
  </si>
  <si>
    <t>ATBZ278-24/25</t>
  </si>
  <si>
    <t>ATBZ261-24/25</t>
  </si>
  <si>
    <t>ATBZ279-24/25</t>
  </si>
  <si>
    <t>ATBZ280-24/25</t>
  </si>
  <si>
    <t>ATBZ281-24/25</t>
  </si>
  <si>
    <t>ATBZ282-24/25</t>
  </si>
  <si>
    <t>ATBZ271-24/25</t>
  </si>
  <si>
    <t>ATBZ272-24/25</t>
  </si>
  <si>
    <t>ATBZ283-24/25</t>
  </si>
  <si>
    <t>Vendor Invoice Not Received</t>
  </si>
  <si>
    <t>E-CT-2425-ACE-50</t>
  </si>
  <si>
    <t>CT-2425-ACE-44</t>
  </si>
  <si>
    <t>CT-2425-ACE-46</t>
  </si>
  <si>
    <t>CT-2425-ACE-49</t>
  </si>
  <si>
    <t>CT-2425-ACE-47</t>
  </si>
  <si>
    <t>CT-2425-ACE-48</t>
  </si>
  <si>
    <t>CT-2425-ACE-51</t>
  </si>
  <si>
    <t>CT-2425-ACE-45</t>
  </si>
  <si>
    <t>CIS/2024-25/40</t>
  </si>
  <si>
    <t>CIS/2024-25/41</t>
  </si>
  <si>
    <t>CIS/2024-25/45</t>
  </si>
  <si>
    <t>EAT/HYD/38/24-25</t>
  </si>
  <si>
    <t>EAT/HYD/39/24-25</t>
  </si>
  <si>
    <t>EAT/HYD/40/24-25</t>
  </si>
  <si>
    <t>EAT/HYD/42/24-25</t>
  </si>
  <si>
    <t>JSSPL/24-23/P01</t>
  </si>
  <si>
    <t>JSSPL/24-23/P02</t>
  </si>
  <si>
    <t>JSSPL/24-23/P03</t>
  </si>
  <si>
    <t>JSSPL/24-23/P04</t>
  </si>
  <si>
    <t>JSSPL/24-23/P05</t>
  </si>
  <si>
    <t>JSSPL/24-23/P06</t>
  </si>
  <si>
    <t>INV-000961</t>
  </si>
  <si>
    <t>INV-000959</t>
  </si>
  <si>
    <t>INV-000960</t>
  </si>
  <si>
    <t>INV-000958</t>
  </si>
  <si>
    <t>2024-25/058</t>
  </si>
  <si>
    <t>2024-25/059</t>
  </si>
  <si>
    <t>2024-25/060</t>
  </si>
  <si>
    <t>INV/24-25/137</t>
  </si>
  <si>
    <t>INV/24-25/138</t>
  </si>
  <si>
    <t>INV/24-25/111</t>
  </si>
  <si>
    <t>INV/24-25/112</t>
  </si>
  <si>
    <t>INV/24-25/113</t>
  </si>
  <si>
    <t>INV/24-25/114</t>
  </si>
  <si>
    <t>INV/24-25/115</t>
  </si>
  <si>
    <t>INV/24-25/116</t>
  </si>
  <si>
    <t>INV/24-25/117</t>
  </si>
  <si>
    <t>INV/24-25/118</t>
  </si>
  <si>
    <t>INV/24-25/119</t>
  </si>
  <si>
    <t>INV/24-25/120</t>
  </si>
  <si>
    <t>INV/24-25/121</t>
  </si>
  <si>
    <t>INV/24-25/125</t>
  </si>
  <si>
    <t>INV/24-25/126</t>
  </si>
  <si>
    <t>INV/24-25/122</t>
  </si>
  <si>
    <t>INV/24-25/123</t>
  </si>
  <si>
    <t>INV/24-25/127</t>
  </si>
  <si>
    <t>INV/24-25/128</t>
  </si>
  <si>
    <t>INV/24-25/124</t>
  </si>
  <si>
    <t>INV/24-25/129</t>
  </si>
  <si>
    <t>INV/24-25/131</t>
  </si>
  <si>
    <t>INV/24-25/130</t>
  </si>
  <si>
    <t>INV/24-25/132</t>
  </si>
  <si>
    <t>INV/24-25/133</t>
  </si>
  <si>
    <t>INV/24-25/134</t>
  </si>
  <si>
    <t>INV/24-25/135</t>
  </si>
  <si>
    <t>INV/24-25/136</t>
  </si>
  <si>
    <t>SNT/24-25/001524</t>
  </si>
  <si>
    <t>SIYA-25-1064</t>
  </si>
  <si>
    <t>12.02.2025</t>
  </si>
  <si>
    <t>MOHAMMED ASHICK</t>
  </si>
  <si>
    <t>SALMAN SHAIK</t>
  </si>
  <si>
    <t>KARTEEK BANDAPELLI</t>
  </si>
  <si>
    <t>CHAKRADHAR VAKA REDDY</t>
  </si>
  <si>
    <t>RAJSHEKHAR KOTHAPALLI</t>
  </si>
  <si>
    <t>SUDEEKSHA S SHETTY</t>
  </si>
  <si>
    <t>HEMANTH BAPURAM</t>
  </si>
  <si>
    <t>VIMALAN ARUL</t>
  </si>
  <si>
    <t>GUNJAN MISHRA</t>
  </si>
  <si>
    <t>PRAFUL RAMESHBHAI BAROT</t>
  </si>
  <si>
    <t>ABHIJEET CHOWDHARY</t>
  </si>
  <si>
    <t>SANJAY RAJ</t>
  </si>
  <si>
    <t>HITESH KUMAR</t>
  </si>
  <si>
    <t>DAYANAND KONNUR</t>
  </si>
  <si>
    <t>HITESH SUNDAR MUNGEKAR</t>
  </si>
  <si>
    <t>KARAN DEV</t>
  </si>
  <si>
    <t>SHUBHAM BHIMRAO GHERDE</t>
  </si>
  <si>
    <t>ANKIT KUMAR</t>
  </si>
  <si>
    <t>ALOK JAISWAL</t>
  </si>
  <si>
    <t>OMKAR KAKADE</t>
  </si>
  <si>
    <t>SOHAM MODHE</t>
  </si>
  <si>
    <t>OMKAR KARANDE</t>
  </si>
  <si>
    <t>GAURAV SINGH</t>
  </si>
  <si>
    <t>TEJASWINI NETAJIRAO NIMBALKAR</t>
  </si>
  <si>
    <t>PURNA REDDY</t>
  </si>
  <si>
    <t>ABHISHEK MUKHEDKAR</t>
  </si>
  <si>
    <t xml:space="preserve"> MOHANKRISHNA SUNKARA</t>
  </si>
  <si>
    <t>TAVINDER SINGH</t>
  </si>
  <si>
    <t>JAGADEESWAR REDDY DEVARAM</t>
  </si>
  <si>
    <t>MOHIT GUPTA</t>
  </si>
  <si>
    <t>NIDHI VERMA</t>
  </si>
  <si>
    <t>SAURABH MISHRA</t>
  </si>
  <si>
    <t>RITESH MANI</t>
  </si>
  <si>
    <t>RECEIVED IN FEB 2025</t>
  </si>
  <si>
    <t>TACHYON IT SERVICES</t>
  </si>
  <si>
    <t>24-TT01008804</t>
  </si>
  <si>
    <t>24-TS01009463</t>
  </si>
  <si>
    <t>24-TT01009271&amp;24-TT01009272B</t>
  </si>
  <si>
    <t>24-TS01009464&amp;24-TS01009465B</t>
  </si>
  <si>
    <t>24-TT01008803</t>
  </si>
  <si>
    <t>24-TS01009462</t>
  </si>
  <si>
    <t>24-TT12008718</t>
  </si>
  <si>
    <t>24-TT10008881</t>
  </si>
  <si>
    <t>24-TT12008747</t>
  </si>
  <si>
    <t>24-TT01008805</t>
  </si>
  <si>
    <t>24-TT01009273</t>
  </si>
  <si>
    <t>24-TT01009274</t>
  </si>
  <si>
    <t>24-TT01009275</t>
  </si>
  <si>
    <t>24-TT01009276</t>
  </si>
  <si>
    <t>CDI/24-25/037</t>
  </si>
  <si>
    <t>CDI/24-25/036</t>
  </si>
  <si>
    <t>CSR/24-25/071</t>
  </si>
  <si>
    <t>CSR/24-25/072/073/074</t>
  </si>
  <si>
    <t>DI-25-3713</t>
  </si>
  <si>
    <t>DI-25-3931</t>
  </si>
  <si>
    <t>ATL/202425/00616</t>
  </si>
  <si>
    <t>FV8525016507</t>
  </si>
  <si>
    <t>015 / NZM / 24-25</t>
  </si>
  <si>
    <t>PDT/24-25/02374</t>
  </si>
  <si>
    <t>TIS/24-25/00512</t>
  </si>
  <si>
    <t>TD29T2425-31355</t>
  </si>
  <si>
    <t>TD29T2425-31356</t>
  </si>
  <si>
    <t>TD29T2425-31357</t>
  </si>
  <si>
    <t>TD29T2425-31358</t>
  </si>
  <si>
    <t>24.02.2025</t>
  </si>
  <si>
    <t>17.02.2025</t>
  </si>
  <si>
    <t>0-02-2025</t>
  </si>
  <si>
    <t>Neha Mehadia</t>
  </si>
  <si>
    <t>Katherapalli Vamshi</t>
  </si>
  <si>
    <t>Vikrant D Furde</t>
  </si>
  <si>
    <t>Anumagandla Vamsi Krishna</t>
  </si>
  <si>
    <t>Somesh Babu Vemula</t>
  </si>
  <si>
    <t>Uttam Prakash</t>
  </si>
  <si>
    <t>Sagar Dilip Patil</t>
  </si>
  <si>
    <t>Pravinkumar Mehsingh Bisen</t>
  </si>
  <si>
    <t>Parag Ganesh Chaudhari</t>
  </si>
  <si>
    <t>Neeraj Kumar</t>
  </si>
  <si>
    <t>Lalit Bisen</t>
  </si>
  <si>
    <t>Aniket Vasantrao Shinde</t>
  </si>
  <si>
    <t>Soumen Porel</t>
  </si>
  <si>
    <t>Mohammed Sameer Ahmed</t>
  </si>
  <si>
    <t>S Siva Bharath Reddy</t>
  </si>
  <si>
    <t>Jagjeet Singh</t>
  </si>
  <si>
    <t>Sathya Prasad</t>
  </si>
  <si>
    <t>SKILL POWER</t>
  </si>
  <si>
    <t>MINDCRAFT SOFTWARE PRIVATE LIMITED MUMBAI</t>
  </si>
  <si>
    <t>NEXTZEN MINDS</t>
  </si>
  <si>
    <t>24-TT01009270</t>
  </si>
  <si>
    <t>VENDOR NAME</t>
  </si>
  <si>
    <t>VENDOR Invoice No</t>
  </si>
  <si>
    <t>VENDOR Invoice Date</t>
  </si>
  <si>
    <t>OB Details</t>
  </si>
  <si>
    <t>Vendor Name</t>
  </si>
  <si>
    <t>Vendor Address</t>
  </si>
  <si>
    <t>Vendor Resource Name</t>
  </si>
  <si>
    <t>Clinet Name</t>
  </si>
  <si>
    <t>Client PO No</t>
  </si>
  <si>
    <t>Client PO Date</t>
  </si>
  <si>
    <t>Client PO Value</t>
  </si>
  <si>
    <t>OB Month</t>
  </si>
  <si>
    <t>OB Date</t>
  </si>
  <si>
    <t>Vendor PO Date</t>
  </si>
  <si>
    <t>Vendor PO Value</t>
  </si>
  <si>
    <t>Vendor PO No</t>
  </si>
  <si>
    <t>FA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</si>
</sst>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d/mm/yyyy;@"/>
    <numFmt numFmtId="167" formatCode="[$-409]mmm\-yy;@"/>
    <numFmt numFmtId="168" formatCode="[$-409]d\-mmm\-yy;@"/>
    <numFmt numFmtId="169" formatCode="_(* #,##0_);_(* \(#,##0\);_(* &quot;-&quot;??_);_(@_)"/>
    <numFmt numFmtId="170" formatCode="[$-409]d/mmm/yy;@"/>
    <numFmt numFmtId="171" formatCode="[$-409]General"/>
    <numFmt numFmtId="172" formatCode="[$-F800]dddd\,\ mmmm\ dd\,\ yyyy"/>
    <numFmt numFmtId="173" formatCode="_ * #,##0_ ;_ * \-#,##0_ ;_ * &quot;-&quot;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name val="Bookman Old Style"/>
      <family val="1"/>
    </font>
    <font>
      <sz val="9"/>
      <color rgb="FF000000"/>
      <name val="Bookman Old Style"/>
      <family val="1"/>
    </font>
    <font>
      <sz val="9"/>
      <name val="Bookman Old Style"/>
      <family val="1"/>
    </font>
    <font>
      <b/>
      <sz val="9"/>
      <color rgb="FF000000"/>
      <name val="Bookman Old Style"/>
      <family val="1"/>
    </font>
    <font>
      <sz val="8"/>
      <color theme="1"/>
      <name val="Bookman Old Style"/>
      <family val="1"/>
    </font>
    <font>
      <b/>
      <sz val="8"/>
      <color theme="1"/>
      <name val="Bookman Old Style"/>
      <family val="1"/>
    </font>
    <font>
      <b/>
      <sz val="8"/>
      <name val="Bookman Old Style"/>
      <family val="1"/>
    </font>
    <font>
      <sz val="8"/>
      <color rgb="FF000000"/>
      <name val="Bookman Old Style"/>
      <family val="1"/>
    </font>
    <font>
      <sz val="8"/>
      <name val="Bookman Old Style"/>
      <family val="1"/>
    </font>
    <font>
      <b/>
      <sz val="9"/>
      <color indexed="81"/>
      <name val="Tahoma"/>
      <family val="2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sz val="8"/>
      <color theme="0"/>
      <name val="Bookman Old Style"/>
      <family val="1"/>
    </font>
    <font>
      <b/>
      <sz val="8"/>
      <color rgb="FF00000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352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9" fontId="4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17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1" applyNumberFormat="1" applyFont="1" applyBorder="1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0" xfId="0" applyFont="1" applyFill="1"/>
    <xf numFmtId="0" fontId="2" fillId="0" borderId="0" xfId="0" applyFont="1" applyFill="1"/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168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/>
    <xf numFmtId="165" fontId="3" fillId="0" borderId="0" xfId="1" applyNumberFormat="1" applyFont="1" applyFill="1"/>
    <xf numFmtId="0" fontId="3" fillId="0" borderId="0" xfId="0" applyFont="1" applyFill="1" applyAlignment="1">
      <alignment horizontal="center"/>
    </xf>
    <xf numFmtId="165" fontId="2" fillId="0" borderId="0" xfId="1" applyNumberFormat="1" applyFont="1" applyFill="1"/>
    <xf numFmtId="165" fontId="3" fillId="0" borderId="0" xfId="0" applyNumberFormat="1" applyFont="1" applyFill="1"/>
    <xf numFmtId="165" fontId="3" fillId="0" borderId="0" xfId="1" applyNumberFormat="1" applyFont="1" applyFill="1" applyBorder="1"/>
    <xf numFmtId="164" fontId="3" fillId="0" borderId="0" xfId="1" applyNumberFormat="1" applyFont="1" applyFill="1" applyBorder="1"/>
    <xf numFmtId="165" fontId="2" fillId="0" borderId="0" xfId="0" applyNumberFormat="1" applyFont="1" applyFill="1"/>
    <xf numFmtId="0" fontId="3" fillId="0" borderId="1" xfId="0" applyFont="1" applyBorder="1" applyAlignment="1">
      <alignment horizontal="left"/>
    </xf>
    <xf numFmtId="165" fontId="3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7" fontId="2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165" fontId="8" fillId="0" borderId="0" xfId="1" applyNumberFormat="1" applyFont="1" applyAlignment="1">
      <alignment horizontal="right"/>
    </xf>
    <xf numFmtId="0" fontId="9" fillId="0" borderId="0" xfId="0" applyFont="1"/>
    <xf numFmtId="165" fontId="9" fillId="0" borderId="0" xfId="1" applyNumberFormat="1" applyFont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167" fontId="10" fillId="0" borderId="1" xfId="0" applyNumberFormat="1" applyFont="1" applyFill="1" applyBorder="1" applyAlignment="1">
      <alignment horizontal="center" vertical="center" wrapText="1"/>
    </xf>
    <xf numFmtId="169" fontId="10" fillId="0" borderId="1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center" vertical="center" wrapText="1"/>
    </xf>
    <xf numFmtId="164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17" fontId="8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7" fontId="8" fillId="0" borderId="1" xfId="0" applyNumberFormat="1" applyFont="1" applyBorder="1" applyAlignment="1">
      <alignment horizontal="center"/>
    </xf>
    <xf numFmtId="168" fontId="12" fillId="0" borderId="1" xfId="0" applyNumberFormat="1" applyFont="1" applyFill="1" applyBorder="1" applyAlignment="1">
      <alignment horizontal="center"/>
    </xf>
    <xf numFmtId="165" fontId="8" fillId="0" borderId="1" xfId="1" applyNumberFormat="1" applyFont="1" applyFill="1" applyBorder="1"/>
    <xf numFmtId="165" fontId="12" fillId="0" borderId="2" xfId="1" applyNumberFormat="1" applyFont="1" applyFill="1" applyBorder="1" applyAlignment="1">
      <alignment horizontal="right"/>
    </xf>
    <xf numFmtId="15" fontId="8" fillId="0" borderId="1" xfId="0" applyNumberFormat="1" applyFont="1" applyFill="1" applyBorder="1" applyAlignment="1">
      <alignment horizontal="center"/>
    </xf>
    <xf numFmtId="165" fontId="8" fillId="0" borderId="1" xfId="1" applyNumberFormat="1" applyFont="1" applyBorder="1" applyAlignment="1">
      <alignment horizontal="right"/>
    </xf>
    <xf numFmtId="165" fontId="8" fillId="0" borderId="1" xfId="0" applyNumberFormat="1" applyFont="1" applyFill="1" applyBorder="1"/>
    <xf numFmtId="0" fontId="9" fillId="0" borderId="1" xfId="0" applyFont="1" applyFill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8" fillId="0" borderId="0" xfId="0" applyFont="1" applyFill="1"/>
    <xf numFmtId="15" fontId="12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65" fontId="8" fillId="0" borderId="1" xfId="1" applyNumberFormat="1" applyFont="1" applyBorder="1"/>
    <xf numFmtId="165" fontId="8" fillId="0" borderId="1" xfId="1" applyNumberFormat="1" applyFont="1" applyFill="1" applyBorder="1" applyAlignment="1">
      <alignment horizontal="right"/>
    </xf>
    <xf numFmtId="167" fontId="12" fillId="2" borderId="1" xfId="0" applyNumberFormat="1" applyFont="1" applyFill="1" applyBorder="1" applyAlignment="1">
      <alignment horizontal="center"/>
    </xf>
    <xf numFmtId="165" fontId="9" fillId="0" borderId="1" xfId="1" applyNumberFormat="1" applyFont="1" applyBorder="1"/>
    <xf numFmtId="165" fontId="11" fillId="0" borderId="1" xfId="1" applyNumberFormat="1" applyFont="1" applyBorder="1" applyAlignment="1">
      <alignment horizontal="right"/>
    </xf>
    <xf numFmtId="1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8" fillId="0" borderId="1" xfId="1" applyNumberFormat="1" applyFont="1" applyBorder="1" applyAlignment="1"/>
    <xf numFmtId="165" fontId="8" fillId="0" borderId="1" xfId="1" applyNumberFormat="1" applyFont="1" applyFill="1" applyBorder="1" applyAlignment="1"/>
    <xf numFmtId="165" fontId="11" fillId="0" borderId="1" xfId="1" applyNumberFormat="1" applyFont="1" applyBorder="1" applyAlignment="1"/>
    <xf numFmtId="165" fontId="12" fillId="0" borderId="1" xfId="1" applyNumberFormat="1" applyFont="1" applyFill="1" applyBorder="1" applyAlignment="1">
      <alignment horizontal="right"/>
    </xf>
    <xf numFmtId="17" fontId="2" fillId="3" borderId="1" xfId="0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vertical="center"/>
    </xf>
    <xf numFmtId="165" fontId="11" fillId="0" borderId="1" xfId="1" applyNumberFormat="1" applyFont="1" applyBorder="1" applyAlignment="1">
      <alignment horizontal="left"/>
    </xf>
    <xf numFmtId="164" fontId="8" fillId="0" borderId="1" xfId="1" applyFont="1" applyBorder="1"/>
    <xf numFmtId="168" fontId="8" fillId="0" borderId="1" xfId="0" applyNumberFormat="1" applyFont="1" applyBorder="1" applyAlignment="1">
      <alignment horizontal="center"/>
    </xf>
    <xf numFmtId="165" fontId="8" fillId="0" borderId="1" xfId="1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5" fontId="9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1" xfId="0" applyFont="1" applyBorder="1"/>
    <xf numFmtId="0" fontId="8" fillId="0" borderId="1" xfId="0" applyFont="1" applyFill="1" applyBorder="1"/>
    <xf numFmtId="0" fontId="8" fillId="0" borderId="0" xfId="0" applyFont="1" applyFill="1" applyBorder="1"/>
    <xf numFmtId="0" fontId="9" fillId="0" borderId="1" xfId="1" applyNumberFormat="1" applyFont="1" applyFill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7" fontId="8" fillId="0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167" fontId="12" fillId="2" borderId="2" xfId="0" applyNumberFormat="1" applyFont="1" applyFill="1" applyBorder="1" applyAlignment="1">
      <alignment horizontal="center"/>
    </xf>
    <xf numFmtId="168" fontId="12" fillId="0" borderId="2" xfId="0" applyNumberFormat="1" applyFont="1" applyFill="1" applyBorder="1" applyAlignment="1">
      <alignment horizontal="center"/>
    </xf>
    <xf numFmtId="165" fontId="11" fillId="0" borderId="2" xfId="1" applyNumberFormat="1" applyFont="1" applyBorder="1" applyAlignment="1"/>
    <xf numFmtId="165" fontId="8" fillId="0" borderId="2" xfId="1" applyNumberFormat="1" applyFont="1" applyBorder="1"/>
    <xf numFmtId="15" fontId="8" fillId="0" borderId="2" xfId="0" applyNumberFormat="1" applyFont="1" applyFill="1" applyBorder="1" applyAlignment="1">
      <alignment horizontal="center"/>
    </xf>
    <xf numFmtId="165" fontId="8" fillId="0" borderId="2" xfId="1" applyNumberFormat="1" applyFont="1" applyBorder="1" applyAlignment="1">
      <alignment horizontal="right"/>
    </xf>
    <xf numFmtId="165" fontId="8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164" fontId="9" fillId="0" borderId="2" xfId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0" borderId="1" xfId="0" applyFont="1" applyBorder="1" applyAlignment="1"/>
    <xf numFmtId="172" fontId="8" fillId="0" borderId="1" xfId="0" applyNumberFormat="1" applyFont="1" applyFill="1" applyBorder="1" applyAlignment="1">
      <alignment horizontal="center"/>
    </xf>
    <xf numFmtId="165" fontId="8" fillId="0" borderId="2" xfId="1" applyNumberFormat="1" applyFont="1" applyFill="1" applyBorder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167" fontId="12" fillId="0" borderId="1" xfId="0" applyNumberFormat="1" applyFont="1" applyFill="1" applyBorder="1" applyAlignment="1">
      <alignment horizontal="center"/>
    </xf>
    <xf numFmtId="172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7" fontId="8" fillId="0" borderId="2" xfId="0" applyNumberFormat="1" applyFont="1" applyBorder="1" applyAlignment="1">
      <alignment horizontal="center"/>
    </xf>
    <xf numFmtId="172" fontId="11" fillId="0" borderId="2" xfId="0" applyNumberFormat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/>
    </xf>
    <xf numFmtId="168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15" fontId="9" fillId="0" borderId="2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165" fontId="11" fillId="0" borderId="1" xfId="1" applyNumberFormat="1" applyFont="1" applyBorder="1"/>
    <xf numFmtId="172" fontId="11" fillId="0" borderId="2" xfId="0" applyNumberFormat="1" applyFont="1" applyFill="1" applyBorder="1" applyAlignment="1">
      <alignment horizontal="center" vertical="center"/>
    </xf>
    <xf numFmtId="165" fontId="11" fillId="0" borderId="1" xfId="1" applyNumberFormat="1" applyFont="1" applyFill="1" applyBorder="1"/>
    <xf numFmtId="164" fontId="8" fillId="0" borderId="1" xfId="1" applyFont="1" applyFill="1" applyBorder="1"/>
    <xf numFmtId="168" fontId="8" fillId="0" borderId="1" xfId="0" applyNumberFormat="1" applyFont="1" applyFill="1" applyBorder="1" applyAlignment="1">
      <alignment horizontal="center"/>
    </xf>
    <xf numFmtId="172" fontId="11" fillId="0" borderId="1" xfId="0" applyNumberFormat="1" applyFont="1" applyBorder="1" applyAlignment="1">
      <alignment horizontal="center" vertical="center"/>
    </xf>
    <xf numFmtId="15" fontId="9" fillId="0" borderId="2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/>
    </xf>
    <xf numFmtId="168" fontId="9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5" fontId="9" fillId="0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165" fontId="11" fillId="0" borderId="1" xfId="1" applyNumberFormat="1" applyFont="1" applyFill="1" applyBorder="1" applyAlignment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1" xfId="1" applyFont="1" applyBorder="1"/>
    <xf numFmtId="173" fontId="3" fillId="0" borderId="1" xfId="0" applyNumberFormat="1" applyFont="1" applyBorder="1"/>
    <xf numFmtId="15" fontId="3" fillId="0" borderId="1" xfId="0" applyNumberFormat="1" applyFont="1" applyBorder="1" applyAlignment="1">
      <alignment horizontal="center"/>
    </xf>
    <xf numFmtId="164" fontId="3" fillId="0" borderId="1" xfId="8" applyFont="1" applyBorder="1"/>
    <xf numFmtId="165" fontId="3" fillId="0" borderId="0" xfId="0" applyNumberFormat="1" applyFont="1"/>
    <xf numFmtId="1" fontId="3" fillId="0" borderId="1" xfId="1" applyNumberFormat="1" applyFont="1" applyBorder="1" applyAlignment="1">
      <alignment horizontal="center"/>
    </xf>
    <xf numFmtId="0" fontId="2" fillId="0" borderId="1" xfId="0" applyFont="1" applyBorder="1"/>
    <xf numFmtId="17" fontId="8" fillId="0" borderId="1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165" fontId="8" fillId="0" borderId="1" xfId="1" applyNumberFormat="1" applyFont="1" applyFill="1" applyBorder="1" applyAlignment="1">
      <alignment horizontal="left"/>
    </xf>
    <xf numFmtId="165" fontId="12" fillId="0" borderId="1" xfId="1" applyNumberFormat="1" applyFont="1" applyFill="1" applyBorder="1" applyAlignment="1">
      <alignment horizontal="left"/>
    </xf>
    <xf numFmtId="15" fontId="8" fillId="0" borderId="1" xfId="0" applyNumberFormat="1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1" xfId="17" applyFont="1" applyBorder="1" applyAlignment="1">
      <alignment horizontal="left" vertical="center"/>
    </xf>
    <xf numFmtId="0" fontId="11" fillId="0" borderId="1" xfId="17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8" fillId="0" borderId="1" xfId="21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/>
    <xf numFmtId="0" fontId="2" fillId="0" borderId="0" xfId="0" applyFont="1" applyFill="1" applyBorder="1"/>
    <xf numFmtId="0" fontId="2" fillId="4" borderId="1" xfId="0" applyFont="1" applyFill="1" applyBorder="1" applyAlignment="1"/>
    <xf numFmtId="168" fontId="10" fillId="3" borderId="1" xfId="0" applyNumberFormat="1" applyFont="1" applyFill="1" applyBorder="1" applyAlignment="1">
      <alignment horizontal="center"/>
    </xf>
    <xf numFmtId="165" fontId="10" fillId="3" borderId="1" xfId="1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/>
    </xf>
    <xf numFmtId="17" fontId="9" fillId="3" borderId="1" xfId="0" applyNumberFormat="1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center"/>
    </xf>
    <xf numFmtId="165" fontId="9" fillId="3" borderId="1" xfId="1" applyNumberFormat="1" applyFont="1" applyFill="1" applyBorder="1" applyAlignment="1">
      <alignment horizontal="center"/>
    </xf>
    <xf numFmtId="168" fontId="9" fillId="3" borderId="1" xfId="0" applyNumberFormat="1" applyFont="1" applyFill="1" applyBorder="1" applyAlignment="1">
      <alignment horizontal="center"/>
    </xf>
    <xf numFmtId="1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165" fontId="9" fillId="3" borderId="1" xfId="1" applyNumberFormat="1" applyFont="1" applyFill="1" applyBorder="1"/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right"/>
    </xf>
    <xf numFmtId="165" fontId="8" fillId="0" borderId="2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17" fontId="9" fillId="3" borderId="2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167" fontId="10" fillId="3" borderId="2" xfId="0" applyNumberFormat="1" applyFont="1" applyFill="1" applyBorder="1" applyAlignment="1">
      <alignment horizontal="center"/>
    </xf>
    <xf numFmtId="164" fontId="9" fillId="3" borderId="1" xfId="1" applyFont="1" applyFill="1" applyBorder="1" applyAlignment="1">
      <alignment horizontal="left"/>
    </xf>
    <xf numFmtId="164" fontId="9" fillId="3" borderId="1" xfId="1" applyFont="1" applyFill="1" applyBorder="1" applyAlignment="1">
      <alignment horizontal="center"/>
    </xf>
    <xf numFmtId="164" fontId="9" fillId="3" borderId="1" xfId="1" applyFont="1" applyFill="1" applyBorder="1"/>
    <xf numFmtId="165" fontId="10" fillId="3" borderId="2" xfId="1" applyNumberFormat="1" applyFont="1" applyFill="1" applyBorder="1" applyAlignment="1">
      <alignment horizontal="right"/>
    </xf>
    <xf numFmtId="168" fontId="9" fillId="3" borderId="2" xfId="0" applyNumberFormat="1" applyFont="1" applyFill="1" applyBorder="1" applyAlignment="1">
      <alignment horizontal="center"/>
    </xf>
    <xf numFmtId="15" fontId="9" fillId="3" borderId="2" xfId="0" applyNumberFormat="1" applyFont="1" applyFill="1" applyBorder="1" applyAlignment="1">
      <alignment horizontal="center"/>
    </xf>
    <xf numFmtId="165" fontId="9" fillId="3" borderId="2" xfId="1" applyNumberFormat="1" applyFont="1" applyFill="1" applyBorder="1" applyAlignment="1">
      <alignment horizontal="right"/>
    </xf>
    <xf numFmtId="165" fontId="9" fillId="3" borderId="2" xfId="0" applyNumberFormat="1" applyFont="1" applyFill="1" applyBorder="1"/>
    <xf numFmtId="164" fontId="9" fillId="3" borderId="2" xfId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168" fontId="9" fillId="3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15" fontId="9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9" fontId="3" fillId="0" borderId="0" xfId="1" applyNumberFormat="1" applyFont="1"/>
    <xf numFmtId="169" fontId="2" fillId="0" borderId="0" xfId="1" applyNumberFormat="1" applyFont="1"/>
    <xf numFmtId="169" fontId="3" fillId="0" borderId="0" xfId="1" applyNumberFormat="1" applyFont="1" applyAlignment="1">
      <alignment horizontal="center"/>
    </xf>
    <xf numFmtId="43" fontId="3" fillId="0" borderId="0" xfId="0" applyNumberFormat="1" applyFont="1"/>
    <xf numFmtId="0" fontId="15" fillId="0" borderId="0" xfId="0" applyFont="1"/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8" fillId="0" borderId="1" xfId="2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68" fontId="8" fillId="0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9" fillId="0" borderId="0" xfId="0" applyFont="1" applyAlignment="1"/>
    <xf numFmtId="165" fontId="9" fillId="0" borderId="0" xfId="1" applyNumberFormat="1" applyFont="1" applyAlignment="1"/>
    <xf numFmtId="164" fontId="8" fillId="0" borderId="1" xfId="1" applyFont="1" applyFill="1" applyBorder="1" applyAlignment="1">
      <alignment horizontal="left"/>
    </xf>
    <xf numFmtId="0" fontId="16" fillId="0" borderId="1" xfId="0" applyFont="1" applyFill="1" applyBorder="1" applyAlignment="1"/>
    <xf numFmtId="0" fontId="17" fillId="3" borderId="1" xfId="0" applyFont="1" applyFill="1" applyBorder="1" applyAlignment="1">
      <alignment horizontal="left"/>
    </xf>
    <xf numFmtId="0" fontId="9" fillId="3" borderId="1" xfId="0" applyFont="1" applyFill="1" applyBorder="1" applyAlignment="1"/>
    <xf numFmtId="0" fontId="8" fillId="0" borderId="1" xfId="21" applyFont="1" applyBorder="1" applyAlignment="1">
      <alignment horizontal="left" vertical="center"/>
    </xf>
    <xf numFmtId="0" fontId="8" fillId="0" borderId="1" xfId="21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5" fontId="3" fillId="5" borderId="0" xfId="0" applyNumberFormat="1" applyFont="1" applyFill="1"/>
    <xf numFmtId="0" fontId="3" fillId="5" borderId="0" xfId="0" applyFont="1" applyFill="1" applyAlignment="1">
      <alignment horizontal="left"/>
    </xf>
    <xf numFmtId="165" fontId="3" fillId="5" borderId="0" xfId="1" applyNumberFormat="1" applyFont="1" applyFill="1"/>
    <xf numFmtId="0" fontId="2" fillId="5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169" fontId="4" fillId="5" borderId="1" xfId="1" applyNumberFormat="1" applyFont="1" applyFill="1" applyBorder="1" applyAlignment="1">
      <alignment horizontal="center" vertical="center" wrapText="1"/>
    </xf>
    <xf numFmtId="165" fontId="4" fillId="5" borderId="1" xfId="1" applyNumberFormat="1" applyFont="1" applyFill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172" fontId="3" fillId="5" borderId="1" xfId="0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165" fontId="3" fillId="5" borderId="1" xfId="1" applyNumberFormat="1" applyFont="1" applyFill="1" applyBorder="1"/>
    <xf numFmtId="165" fontId="6" fillId="5" borderId="1" xfId="1" applyNumberFormat="1" applyFont="1" applyFill="1" applyBorder="1" applyAlignment="1">
      <alignment horizontal="right"/>
    </xf>
    <xf numFmtId="168" fontId="3" fillId="5" borderId="1" xfId="0" applyNumberFormat="1" applyFont="1" applyFill="1" applyBorder="1" applyAlignment="1">
      <alignment horizontal="center"/>
    </xf>
    <xf numFmtId="15" fontId="3" fillId="5" borderId="1" xfId="0" applyNumberFormat="1" applyFont="1" applyFill="1" applyBorder="1" applyAlignment="1">
      <alignment horizontal="center"/>
    </xf>
    <xf numFmtId="0" fontId="3" fillId="5" borderId="1" xfId="1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168" fontId="2" fillId="5" borderId="1" xfId="0" applyNumberFormat="1" applyFont="1" applyFill="1" applyBorder="1" applyAlignment="1">
      <alignment horizontal="center"/>
    </xf>
    <xf numFmtId="164" fontId="2" fillId="5" borderId="1" xfId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165" fontId="3" fillId="5" borderId="1" xfId="0" applyNumberFormat="1" applyFont="1" applyFill="1" applyBorder="1"/>
    <xf numFmtId="165" fontId="2" fillId="5" borderId="1" xfId="1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right"/>
    </xf>
    <xf numFmtId="172" fontId="2" fillId="5" borderId="1" xfId="0" applyNumberFormat="1" applyFont="1" applyFill="1" applyBorder="1" applyAlignment="1">
      <alignment horizontal="center"/>
    </xf>
    <xf numFmtId="165" fontId="2" fillId="5" borderId="1" xfId="1" applyNumberFormat="1" applyFont="1" applyFill="1" applyBorder="1"/>
    <xf numFmtId="165" fontId="4" fillId="5" borderId="1" xfId="1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164" fontId="3" fillId="5" borderId="1" xfId="1" applyFont="1" applyFill="1" applyBorder="1"/>
    <xf numFmtId="164" fontId="2" fillId="5" borderId="1" xfId="1" applyFont="1" applyFill="1" applyBorder="1"/>
    <xf numFmtId="165" fontId="2" fillId="5" borderId="1" xfId="1" applyNumberFormat="1" applyFont="1" applyFill="1" applyBorder="1" applyAlignment="1">
      <alignment horizontal="right"/>
    </xf>
    <xf numFmtId="15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165" fontId="5" fillId="5" borderId="1" xfId="1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left"/>
    </xf>
    <xf numFmtId="15" fontId="9" fillId="5" borderId="2" xfId="0" applyNumberFormat="1" applyFont="1" applyFill="1" applyBorder="1" applyAlignment="1">
      <alignment horizontal="center" vertical="center"/>
    </xf>
    <xf numFmtId="15" fontId="9" fillId="5" borderId="1" xfId="0" applyNumberFormat="1" applyFont="1" applyFill="1" applyBorder="1" applyAlignment="1">
      <alignment horizontal="center"/>
    </xf>
    <xf numFmtId="168" fontId="3" fillId="5" borderId="1" xfId="0" applyNumberFormat="1" applyFont="1" applyFill="1" applyBorder="1" applyAlignment="1"/>
    <xf numFmtId="165" fontId="2" fillId="5" borderId="1" xfId="1" applyNumberFormat="1" applyFont="1" applyFill="1" applyBorder="1" applyAlignment="1">
      <alignment horizontal="left"/>
    </xf>
    <xf numFmtId="168" fontId="3" fillId="5" borderId="1" xfId="0" applyNumberFormat="1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/>
    <xf numFmtId="0" fontId="8" fillId="5" borderId="1" xfId="0" applyFont="1" applyFill="1" applyBorder="1" applyAlignment="1"/>
    <xf numFmtId="168" fontId="8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 vertical="center"/>
    </xf>
    <xf numFmtId="169" fontId="3" fillId="5" borderId="1" xfId="1" applyNumberFormat="1" applyFont="1" applyFill="1" applyBorder="1"/>
    <xf numFmtId="169" fontId="6" fillId="5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center"/>
    </xf>
    <xf numFmtId="3" fontId="3" fillId="5" borderId="1" xfId="0" applyNumberFormat="1" applyFont="1" applyFill="1" applyBorder="1" applyAlignment="1">
      <alignment vertical="center"/>
    </xf>
    <xf numFmtId="169" fontId="3" fillId="5" borderId="1" xfId="0" applyNumberFormat="1" applyFont="1" applyFill="1" applyBorder="1"/>
    <xf numFmtId="0" fontId="3" fillId="5" borderId="1" xfId="0" applyFont="1" applyFill="1" applyBorder="1"/>
    <xf numFmtId="169" fontId="0" fillId="5" borderId="1" xfId="1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169" fontId="2" fillId="5" borderId="1" xfId="1" applyNumberFormat="1" applyFont="1" applyFill="1" applyBorder="1"/>
    <xf numFmtId="169" fontId="4" fillId="5" borderId="1" xfId="1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vertical="center"/>
    </xf>
    <xf numFmtId="169" fontId="2" fillId="5" borderId="1" xfId="0" applyNumberFormat="1" applyFont="1" applyFill="1" applyBorder="1"/>
    <xf numFmtId="168" fontId="3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5" fontId="8" fillId="0" borderId="2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165" fontId="8" fillId="0" borderId="3" xfId="1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 vertical="center"/>
    </xf>
    <xf numFmtId="165" fontId="12" fillId="0" borderId="3" xfId="1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/>
    </xf>
    <xf numFmtId="165" fontId="12" fillId="0" borderId="4" xfId="1" applyNumberFormat="1" applyFont="1" applyFill="1" applyBorder="1" applyAlignment="1">
      <alignment horizontal="center"/>
    </xf>
    <xf numFmtId="165" fontId="12" fillId="0" borderId="3" xfId="1" applyNumberFormat="1" applyFont="1" applyFill="1" applyBorder="1" applyAlignment="1">
      <alignment horizontal="center"/>
    </xf>
    <xf numFmtId="165" fontId="8" fillId="0" borderId="2" xfId="1" applyNumberFormat="1" applyFont="1" applyBorder="1" applyAlignment="1">
      <alignment horizontal="right" vertical="center" wrapText="1"/>
    </xf>
    <xf numFmtId="165" fontId="8" fillId="0" borderId="4" xfId="1" applyNumberFormat="1" applyFont="1" applyBorder="1" applyAlignment="1">
      <alignment horizontal="right" vertical="center" wrapText="1"/>
    </xf>
    <xf numFmtId="165" fontId="8" fillId="0" borderId="3" xfId="1" applyNumberFormat="1" applyFont="1" applyBorder="1" applyAlignment="1">
      <alignment horizontal="right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165" fontId="8" fillId="0" borderId="4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right" vertical="center"/>
    </xf>
    <xf numFmtId="165" fontId="8" fillId="0" borderId="3" xfId="1" applyNumberFormat="1" applyFont="1" applyBorder="1" applyAlignment="1">
      <alignment horizontal="right" vertical="center"/>
    </xf>
    <xf numFmtId="165" fontId="8" fillId="0" borderId="2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65" fontId="12" fillId="0" borderId="4" xfId="1" applyNumberFormat="1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68" fontId="12" fillId="0" borderId="2" xfId="0" applyNumberFormat="1" applyFont="1" applyFill="1" applyBorder="1" applyAlignment="1">
      <alignment horizontal="center" vertical="center"/>
    </xf>
    <xf numFmtId="168" fontId="12" fillId="0" borderId="4" xfId="0" applyNumberFormat="1" applyFont="1" applyFill="1" applyBorder="1" applyAlignment="1">
      <alignment horizontal="center" vertical="center"/>
    </xf>
    <xf numFmtId="168" fontId="12" fillId="0" borderId="3" xfId="0" applyNumberFormat="1" applyFont="1" applyFill="1" applyBorder="1" applyAlignment="1">
      <alignment horizontal="center" vertical="center"/>
    </xf>
    <xf numFmtId="165" fontId="11" fillId="0" borderId="2" xfId="1" applyNumberFormat="1" applyFont="1" applyFill="1" applyBorder="1" applyAlignment="1">
      <alignment horizontal="center" vertical="center"/>
    </xf>
    <xf numFmtId="165" fontId="11" fillId="0" borderId="3" xfId="1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left" vertical="center"/>
    </xf>
    <xf numFmtId="165" fontId="12" fillId="0" borderId="4" xfId="1" applyNumberFormat="1" applyFont="1" applyFill="1" applyBorder="1" applyAlignment="1">
      <alignment horizontal="left" vertical="center"/>
    </xf>
    <xf numFmtId="165" fontId="12" fillId="0" borderId="3" xfId="1" applyNumberFormat="1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8" fontId="8" fillId="0" borderId="2" xfId="0" applyNumberFormat="1" applyFont="1" applyBorder="1" applyAlignment="1">
      <alignment horizontal="center" vertical="center"/>
    </xf>
    <xf numFmtId="168" fontId="8" fillId="0" borderId="4" xfId="0" applyNumberFormat="1" applyFont="1" applyBorder="1" applyAlignment="1">
      <alignment horizontal="center" vertical="center"/>
    </xf>
    <xf numFmtId="168" fontId="8" fillId="0" borderId="3" xfId="0" applyNumberFormat="1" applyFont="1" applyBorder="1" applyAlignment="1">
      <alignment horizontal="center" vertical="center"/>
    </xf>
    <xf numFmtId="165" fontId="11" fillId="0" borderId="4" xfId="1" applyNumberFormat="1" applyFont="1" applyFill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</cellXfs>
  <cellStyles count="22">
    <cellStyle name="Comma" xfId="1" builtinId="3"/>
    <cellStyle name="Comma 11" xfId="7"/>
    <cellStyle name="Comma 2" xfId="12"/>
    <cellStyle name="Comma 4" xfId="8"/>
    <cellStyle name="Comma 4 2" xfId="13"/>
    <cellStyle name="Comma 7" xfId="9"/>
    <cellStyle name="Comma 7 24" xfId="19"/>
    <cellStyle name="Comma 7 51" xfId="16"/>
    <cellStyle name="Normal" xfId="0" builtinId="0"/>
    <cellStyle name="Normal 108" xfId="11"/>
    <cellStyle name="Normal 11" xfId="6"/>
    <cellStyle name="Normal 13" xfId="3"/>
    <cellStyle name="Normal 2" xfId="5"/>
    <cellStyle name="Normal 3 33" xfId="15"/>
    <cellStyle name="Normal 3 33 9" xfId="18"/>
    <cellStyle name="Normal 3 5" xfId="4"/>
    <cellStyle name="Normal 79" xfId="17"/>
    <cellStyle name="Normal 8" xfId="2"/>
    <cellStyle name="Normal 8 18" xfId="14"/>
    <cellStyle name="Normal 8 69" xfId="10"/>
    <cellStyle name="Normal 90" xfId="20"/>
    <cellStyle name="Normal 95" xfId="21"/>
  </cellStyles>
  <dxfs count="283"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DS@10%2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DS@10%25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DS@10%2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DS@10%2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G10" sqref="G10"/>
    </sheetView>
  </sheetViews>
  <sheetFormatPr defaultRowHeight="15" x14ac:dyDescent="0.25"/>
  <cols>
    <col min="1" max="1" width="11.140625" bestFit="1" customWidth="1"/>
    <col min="2" max="2" width="9.42578125" bestFit="1" customWidth="1"/>
    <col min="3" max="3" width="7.7109375" bestFit="1" customWidth="1"/>
    <col min="4" max="4" width="11.42578125" bestFit="1" customWidth="1"/>
    <col min="5" max="5" width="13.140625" bestFit="1" customWidth="1"/>
    <col min="6" max="6" width="13.85546875" bestFit="1" customWidth="1"/>
    <col min="7" max="7" width="12.42578125" bestFit="1" customWidth="1"/>
    <col min="8" max="8" width="14.28515625" bestFit="1" customWidth="1"/>
    <col min="9" max="9" width="20.7109375" bestFit="1" customWidth="1"/>
    <col min="10" max="10" width="12.7109375" bestFit="1" customWidth="1"/>
    <col min="11" max="11" width="14.28515625" bestFit="1" customWidth="1"/>
    <col min="12" max="12" width="15.140625" bestFit="1" customWidth="1"/>
    <col min="13" max="13" width="10.85546875" bestFit="1" customWidth="1"/>
  </cols>
  <sheetData>
    <row r="2" spans="1:14" x14ac:dyDescent="0.25">
      <c r="A2" s="305" t="s">
        <v>2568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N2" t="s">
        <v>2581</v>
      </c>
    </row>
    <row r="4" spans="1:14" x14ac:dyDescent="0.25">
      <c r="A4" t="s">
        <v>2572</v>
      </c>
      <c r="B4" t="s">
        <v>2576</v>
      </c>
      <c r="C4" t="s">
        <v>2577</v>
      </c>
      <c r="D4" t="s">
        <v>2573</v>
      </c>
      <c r="E4" t="s">
        <v>2574</v>
      </c>
      <c r="F4" t="s">
        <v>2575</v>
      </c>
      <c r="G4" t="s">
        <v>2569</v>
      </c>
      <c r="H4" t="s">
        <v>2570</v>
      </c>
      <c r="I4" t="s">
        <v>2571</v>
      </c>
      <c r="J4" t="s">
        <v>2580</v>
      </c>
      <c r="K4" t="s">
        <v>2578</v>
      </c>
      <c r="L4" t="s">
        <v>2579</v>
      </c>
    </row>
  </sheetData>
  <mergeCells count="1"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048560"/>
  <sheetViews>
    <sheetView tabSelected="1" view="pageBreakPreview" topLeftCell="B1" zoomScale="90" zoomScaleNormal="100" zoomScaleSheetLayoutView="90" workbookViewId="0">
      <selection activeCell="D26" sqref="D26"/>
    </sheetView>
  </sheetViews>
  <sheetFormatPr defaultColWidth="9.140625" defaultRowHeight="12.75" x14ac:dyDescent="0.25"/>
  <cols>
    <col min="1" max="1" width="5.42578125" style="29" bestFit="1" customWidth="1"/>
    <col min="2" max="2" width="55.28515625" style="17" bestFit="1" customWidth="1"/>
    <col min="3" max="3" width="11.28515625" style="29" customWidth="1"/>
    <col min="4" max="4" width="40.140625" style="29" bestFit="1" customWidth="1"/>
    <col min="5" max="5" width="9" style="29" bestFit="1" customWidth="1"/>
    <col min="6" max="6" width="30.42578125" style="235" bestFit="1" customWidth="1"/>
    <col min="7" max="7" width="24.5703125" style="236" bestFit="1" customWidth="1"/>
    <col min="8" max="8" width="13.85546875" style="237" bestFit="1" customWidth="1"/>
    <col min="9" max="9" width="8.85546875" style="237" bestFit="1" customWidth="1"/>
    <col min="10" max="10" width="9.28515625" style="236" bestFit="1" customWidth="1"/>
    <col min="11" max="11" width="8.140625" style="236" bestFit="1" customWidth="1"/>
    <col min="12" max="12" width="14.85546875" style="236" bestFit="1" customWidth="1"/>
    <col min="13" max="13" width="16.42578125" style="236" bestFit="1" customWidth="1"/>
    <col min="14" max="14" width="14.7109375" style="236" bestFit="1" customWidth="1"/>
    <col min="15" max="15" width="10.5703125" style="236" bestFit="1" customWidth="1"/>
    <col min="16" max="16" width="11.85546875" style="235" bestFit="1" customWidth="1"/>
    <col min="17" max="17" width="31.42578125" style="238" bestFit="1" customWidth="1"/>
    <col min="18" max="18" width="12.140625" style="239" bestFit="1" customWidth="1"/>
    <col min="19" max="19" width="9.28515625" style="239" bestFit="1" customWidth="1"/>
    <col min="20" max="20" width="30.7109375" style="240" bestFit="1" customWidth="1"/>
    <col min="21" max="21" width="12.140625" style="236" bestFit="1" customWidth="1"/>
    <col min="22" max="22" width="15.140625" style="236" bestFit="1" customWidth="1"/>
    <col min="23" max="23" width="8.7109375" style="236" bestFit="1" customWidth="1"/>
    <col min="24" max="24" width="12.7109375" style="236" customWidth="1"/>
    <col min="25" max="25" width="33.42578125" style="235" bestFit="1" customWidth="1"/>
    <col min="26" max="26" width="9.7109375" style="17" bestFit="1" customWidth="1"/>
    <col min="27" max="27" width="14.7109375" style="17" bestFit="1" customWidth="1"/>
    <col min="28" max="28" width="12" style="13" bestFit="1" customWidth="1"/>
    <col min="29" max="29" width="13.140625" style="17" bestFit="1" customWidth="1"/>
    <col min="30" max="30" width="10.28515625" style="17" bestFit="1" customWidth="1"/>
    <col min="31" max="16384" width="9.140625" style="17"/>
  </cols>
  <sheetData>
    <row r="1" spans="1:28" x14ac:dyDescent="0.25">
      <c r="A1" s="17"/>
      <c r="D1" s="17"/>
    </row>
    <row r="2" spans="1:28" x14ac:dyDescent="0.25">
      <c r="A2" s="17"/>
      <c r="D2" s="17"/>
    </row>
    <row r="3" spans="1:28" x14ac:dyDescent="0.25">
      <c r="A3" s="17"/>
      <c r="D3" s="17"/>
    </row>
    <row r="4" spans="1:28" s="29" customFormat="1" ht="42.95" customHeight="1" x14ac:dyDescent="0.25">
      <c r="A4" s="1" t="s">
        <v>0</v>
      </c>
      <c r="B4" s="1" t="s">
        <v>2565</v>
      </c>
      <c r="C4" s="1" t="s">
        <v>715</v>
      </c>
      <c r="D4" s="1" t="s">
        <v>2</v>
      </c>
      <c r="E4" s="2" t="s">
        <v>714</v>
      </c>
      <c r="F4" s="241" t="s">
        <v>2566</v>
      </c>
      <c r="G4" s="242" t="s">
        <v>2567</v>
      </c>
      <c r="H4" s="243" t="s">
        <v>5</v>
      </c>
      <c r="I4" s="243" t="s">
        <v>19</v>
      </c>
      <c r="J4" s="243" t="s">
        <v>6</v>
      </c>
      <c r="K4" s="243" t="s">
        <v>7</v>
      </c>
      <c r="L4" s="243" t="s">
        <v>8</v>
      </c>
      <c r="M4" s="244" t="s">
        <v>9</v>
      </c>
      <c r="N4" s="244" t="s">
        <v>10</v>
      </c>
      <c r="O4" s="245" t="s">
        <v>20</v>
      </c>
      <c r="P4" s="245" t="s">
        <v>21</v>
      </c>
      <c r="Q4" s="245" t="s">
        <v>11</v>
      </c>
      <c r="R4" s="244" t="s">
        <v>22</v>
      </c>
      <c r="S4" s="244" t="s">
        <v>12</v>
      </c>
      <c r="T4" s="245" t="s">
        <v>13</v>
      </c>
      <c r="U4" s="245" t="s">
        <v>23</v>
      </c>
      <c r="V4" s="245" t="s">
        <v>14</v>
      </c>
      <c r="W4" s="245" t="s">
        <v>15</v>
      </c>
      <c r="X4" s="245" t="s">
        <v>16</v>
      </c>
      <c r="Y4" s="246" t="s">
        <v>17</v>
      </c>
      <c r="AB4" s="174"/>
    </row>
    <row r="5" spans="1:28" x14ac:dyDescent="0.25">
      <c r="A5" s="7">
        <v>1</v>
      </c>
      <c r="B5" s="25" t="s">
        <v>34</v>
      </c>
      <c r="C5" s="9">
        <v>45383</v>
      </c>
      <c r="D5" s="15" t="s">
        <v>44</v>
      </c>
      <c r="E5" s="9">
        <v>45323</v>
      </c>
      <c r="F5" s="247" t="s">
        <v>92</v>
      </c>
      <c r="G5" s="248" t="s">
        <v>93</v>
      </c>
      <c r="H5" s="249">
        <v>287793</v>
      </c>
      <c r="I5" s="250">
        <f>H5*18%</f>
        <v>51802.74</v>
      </c>
      <c r="J5" s="251">
        <f t="shared" ref="J5:J36" si="0">H5+I5</f>
        <v>339595.74</v>
      </c>
      <c r="K5" s="251">
        <f t="shared" ref="K5:K36" si="1">H5*2%</f>
        <v>5755.86</v>
      </c>
      <c r="L5" s="251">
        <f t="shared" ref="L5:L36" si="2">J5-K5</f>
        <v>333839.88</v>
      </c>
      <c r="M5" s="251">
        <v>333840</v>
      </c>
      <c r="N5" s="251">
        <f t="shared" ref="N5:N36" si="3">L5-M5</f>
        <v>-0.11999999999534339</v>
      </c>
      <c r="O5" s="252">
        <v>45384</v>
      </c>
      <c r="P5" s="253">
        <f t="shared" ref="P5:P28" si="4">O5</f>
        <v>45384</v>
      </c>
      <c r="Q5" s="254">
        <v>2002</v>
      </c>
      <c r="R5" s="249">
        <v>260689.63</v>
      </c>
      <c r="S5" s="250">
        <f t="shared" ref="S5:S36" si="5">H5-R5</f>
        <v>27103.369999999995</v>
      </c>
      <c r="T5" s="255" t="s">
        <v>102</v>
      </c>
      <c r="U5" s="256">
        <v>45476</v>
      </c>
      <c r="V5" s="255">
        <v>590739</v>
      </c>
      <c r="W5" s="257" t="s">
        <v>29</v>
      </c>
      <c r="X5" s="258" t="s">
        <v>368</v>
      </c>
      <c r="Y5" s="255" t="s">
        <v>241</v>
      </c>
      <c r="AB5" s="17"/>
    </row>
    <row r="6" spans="1:28" x14ac:dyDescent="0.25">
      <c r="A6" s="7">
        <f>A5+1</f>
        <v>2</v>
      </c>
      <c r="B6" s="25" t="s">
        <v>34</v>
      </c>
      <c r="C6" s="9">
        <v>45383</v>
      </c>
      <c r="D6" s="15" t="s">
        <v>28</v>
      </c>
      <c r="E6" s="9">
        <v>45323</v>
      </c>
      <c r="F6" s="247" t="s">
        <v>46</v>
      </c>
      <c r="G6" s="248">
        <v>45402</v>
      </c>
      <c r="H6" s="249">
        <v>210333</v>
      </c>
      <c r="I6" s="250">
        <v>0</v>
      </c>
      <c r="J6" s="251">
        <f t="shared" si="0"/>
        <v>210333</v>
      </c>
      <c r="K6" s="251">
        <f t="shared" si="1"/>
        <v>4206.66</v>
      </c>
      <c r="L6" s="251">
        <f t="shared" si="2"/>
        <v>206126.34</v>
      </c>
      <c r="M6" s="251">
        <f>L6</f>
        <v>206126.34</v>
      </c>
      <c r="N6" s="251">
        <f t="shared" si="3"/>
        <v>0</v>
      </c>
      <c r="O6" s="252">
        <v>45384</v>
      </c>
      <c r="P6" s="253">
        <f t="shared" si="4"/>
        <v>45384</v>
      </c>
      <c r="Q6" s="254">
        <v>2000</v>
      </c>
      <c r="R6" s="249">
        <v>204332</v>
      </c>
      <c r="S6" s="250">
        <f t="shared" si="5"/>
        <v>6001</v>
      </c>
      <c r="T6" s="255" t="s">
        <v>98</v>
      </c>
      <c r="U6" s="256">
        <v>45454</v>
      </c>
      <c r="V6" s="255">
        <v>591136</v>
      </c>
      <c r="W6" s="257" t="s">
        <v>29</v>
      </c>
      <c r="X6" s="258" t="s">
        <v>368</v>
      </c>
      <c r="Y6" s="255" t="s">
        <v>241</v>
      </c>
      <c r="AB6" s="17"/>
    </row>
    <row r="7" spans="1:28" x14ac:dyDescent="0.25">
      <c r="A7" s="7">
        <f t="shared" ref="A7:A24" si="6">A6+1</f>
        <v>3</v>
      </c>
      <c r="B7" s="25" t="s">
        <v>34</v>
      </c>
      <c r="C7" s="9">
        <v>45383</v>
      </c>
      <c r="D7" s="23" t="s">
        <v>37</v>
      </c>
      <c r="E7" s="9">
        <v>45323</v>
      </c>
      <c r="F7" s="247" t="s">
        <v>47</v>
      </c>
      <c r="G7" s="248">
        <v>45402</v>
      </c>
      <c r="H7" s="249">
        <v>117422.34482758622</v>
      </c>
      <c r="I7" s="250">
        <f>H7*18%</f>
        <v>21136.022068965518</v>
      </c>
      <c r="J7" s="251">
        <f t="shared" si="0"/>
        <v>138558.36689655174</v>
      </c>
      <c r="K7" s="251">
        <f t="shared" si="1"/>
        <v>2348.4468965517244</v>
      </c>
      <c r="L7" s="251">
        <f t="shared" si="2"/>
        <v>136209.92000000001</v>
      </c>
      <c r="M7" s="251">
        <f t="shared" ref="M7:M24" si="7">L7</f>
        <v>136209.92000000001</v>
      </c>
      <c r="N7" s="251">
        <f t="shared" si="3"/>
        <v>0</v>
      </c>
      <c r="O7" s="252">
        <v>45384</v>
      </c>
      <c r="P7" s="253">
        <f t="shared" si="4"/>
        <v>45384</v>
      </c>
      <c r="Q7" s="254">
        <v>2001</v>
      </c>
      <c r="R7" s="249">
        <v>111629.22</v>
      </c>
      <c r="S7" s="250">
        <f t="shared" si="5"/>
        <v>5793.1248275862163</v>
      </c>
      <c r="T7" s="255" t="s">
        <v>98</v>
      </c>
      <c r="U7" s="256">
        <v>45454</v>
      </c>
      <c r="V7" s="255">
        <v>591136</v>
      </c>
      <c r="W7" s="257" t="s">
        <v>29</v>
      </c>
      <c r="X7" s="258" t="s">
        <v>368</v>
      </c>
      <c r="Y7" s="255" t="s">
        <v>241</v>
      </c>
      <c r="AB7" s="17"/>
    </row>
    <row r="8" spans="1:28" x14ac:dyDescent="0.25">
      <c r="A8" s="7">
        <f t="shared" si="6"/>
        <v>4</v>
      </c>
      <c r="B8" s="25" t="s">
        <v>34</v>
      </c>
      <c r="C8" s="9">
        <v>45383</v>
      </c>
      <c r="D8" s="15" t="s">
        <v>28</v>
      </c>
      <c r="E8" s="9">
        <v>45352</v>
      </c>
      <c r="F8" s="247" t="s">
        <v>48</v>
      </c>
      <c r="G8" s="248">
        <v>45402</v>
      </c>
      <c r="H8" s="249">
        <v>210333</v>
      </c>
      <c r="I8" s="250">
        <v>0</v>
      </c>
      <c r="J8" s="251">
        <f t="shared" si="0"/>
        <v>210333</v>
      </c>
      <c r="K8" s="251">
        <f t="shared" si="1"/>
        <v>4206.66</v>
      </c>
      <c r="L8" s="251">
        <f t="shared" si="2"/>
        <v>206126.34</v>
      </c>
      <c r="M8" s="251">
        <f t="shared" si="7"/>
        <v>206126.34</v>
      </c>
      <c r="N8" s="251">
        <f t="shared" si="3"/>
        <v>0</v>
      </c>
      <c r="O8" s="252">
        <v>45397</v>
      </c>
      <c r="P8" s="253">
        <f t="shared" si="4"/>
        <v>45397</v>
      </c>
      <c r="Q8" s="254">
        <v>2015</v>
      </c>
      <c r="R8" s="249">
        <v>204332</v>
      </c>
      <c r="S8" s="250">
        <f t="shared" si="5"/>
        <v>6001</v>
      </c>
      <c r="T8" s="255" t="s">
        <v>99</v>
      </c>
      <c r="U8" s="256">
        <v>45454</v>
      </c>
      <c r="V8" s="255">
        <v>591136</v>
      </c>
      <c r="W8" s="257" t="s">
        <v>29</v>
      </c>
      <c r="X8" s="258" t="s">
        <v>368</v>
      </c>
      <c r="Y8" s="255" t="s">
        <v>241</v>
      </c>
      <c r="AB8" s="17"/>
    </row>
    <row r="9" spans="1:28" x14ac:dyDescent="0.25">
      <c r="A9" s="7">
        <f t="shared" si="6"/>
        <v>5</v>
      </c>
      <c r="B9" s="25" t="s">
        <v>34</v>
      </c>
      <c r="C9" s="9">
        <v>45383</v>
      </c>
      <c r="D9" s="23" t="s">
        <v>37</v>
      </c>
      <c r="E9" s="9">
        <v>45352</v>
      </c>
      <c r="F9" s="247" t="s">
        <v>49</v>
      </c>
      <c r="G9" s="248">
        <v>45402</v>
      </c>
      <c r="H9" s="249">
        <v>117692.90322580645</v>
      </c>
      <c r="I9" s="250">
        <v>0</v>
      </c>
      <c r="J9" s="251">
        <f t="shared" si="0"/>
        <v>117692.90322580645</v>
      </c>
      <c r="K9" s="251">
        <f t="shared" si="1"/>
        <v>2353.8580645161292</v>
      </c>
      <c r="L9" s="251">
        <f t="shared" si="2"/>
        <v>115339.04516129033</v>
      </c>
      <c r="M9" s="251">
        <f t="shared" si="7"/>
        <v>115339.04516129033</v>
      </c>
      <c r="N9" s="251">
        <f t="shared" si="3"/>
        <v>0</v>
      </c>
      <c r="O9" s="252">
        <v>45397</v>
      </c>
      <c r="P9" s="253">
        <f t="shared" si="4"/>
        <v>45397</v>
      </c>
      <c r="Q9" s="254">
        <v>2016</v>
      </c>
      <c r="R9" s="249">
        <v>111886.2</v>
      </c>
      <c r="S9" s="250">
        <f t="shared" si="5"/>
        <v>5806.7032258064573</v>
      </c>
      <c r="T9" s="255" t="s">
        <v>99</v>
      </c>
      <c r="U9" s="256">
        <v>45454</v>
      </c>
      <c r="V9" s="255">
        <v>591136</v>
      </c>
      <c r="W9" s="257" t="s">
        <v>29</v>
      </c>
      <c r="X9" s="258" t="s">
        <v>368</v>
      </c>
      <c r="Y9" s="255" t="s">
        <v>241</v>
      </c>
      <c r="AB9" s="17"/>
    </row>
    <row r="10" spans="1:28" x14ac:dyDescent="0.25">
      <c r="A10" s="7">
        <f t="shared" si="6"/>
        <v>6</v>
      </c>
      <c r="B10" s="25" t="s">
        <v>34</v>
      </c>
      <c r="C10" s="9">
        <v>45383</v>
      </c>
      <c r="D10" s="15" t="s">
        <v>44</v>
      </c>
      <c r="E10" s="9">
        <v>45352</v>
      </c>
      <c r="F10" s="247" t="s">
        <v>50</v>
      </c>
      <c r="G10" s="248">
        <v>45402</v>
      </c>
      <c r="H10" s="249">
        <v>321000</v>
      </c>
      <c r="I10" s="250">
        <v>0</v>
      </c>
      <c r="J10" s="251">
        <f t="shared" si="0"/>
        <v>321000</v>
      </c>
      <c r="K10" s="251">
        <f t="shared" si="1"/>
        <v>6420</v>
      </c>
      <c r="L10" s="251">
        <f t="shared" si="2"/>
        <v>314580</v>
      </c>
      <c r="M10" s="251">
        <f t="shared" si="7"/>
        <v>314580</v>
      </c>
      <c r="N10" s="251">
        <f t="shared" si="3"/>
        <v>0</v>
      </c>
      <c r="O10" s="252">
        <v>45397</v>
      </c>
      <c r="P10" s="253">
        <f t="shared" si="4"/>
        <v>45397</v>
      </c>
      <c r="Q10" s="254">
        <v>2017</v>
      </c>
      <c r="R10" s="249">
        <v>315000</v>
      </c>
      <c r="S10" s="250">
        <f t="shared" si="5"/>
        <v>6000</v>
      </c>
      <c r="T10" s="255" t="s">
        <v>99</v>
      </c>
      <c r="U10" s="256">
        <v>45454</v>
      </c>
      <c r="V10" s="255">
        <v>591136</v>
      </c>
      <c r="W10" s="257" t="s">
        <v>29</v>
      </c>
      <c r="X10" s="258" t="s">
        <v>368</v>
      </c>
      <c r="Y10" s="255" t="s">
        <v>241</v>
      </c>
      <c r="AB10" s="17"/>
    </row>
    <row r="11" spans="1:28" x14ac:dyDescent="0.25">
      <c r="A11" s="7">
        <f t="shared" si="6"/>
        <v>7</v>
      </c>
      <c r="B11" s="26" t="s">
        <v>24</v>
      </c>
      <c r="C11" s="9">
        <v>45383</v>
      </c>
      <c r="D11" s="15" t="s">
        <v>25</v>
      </c>
      <c r="E11" s="9">
        <v>45352</v>
      </c>
      <c r="F11" s="247" t="s">
        <v>51</v>
      </c>
      <c r="G11" s="248">
        <v>45402</v>
      </c>
      <c r="H11" s="249">
        <v>291193.54838709673</v>
      </c>
      <c r="I11" s="250">
        <f>H11*18%</f>
        <v>52414.838709677409</v>
      </c>
      <c r="J11" s="251">
        <f t="shared" si="0"/>
        <v>343608.38709677412</v>
      </c>
      <c r="K11" s="251">
        <f t="shared" si="1"/>
        <v>5823.8709677419347</v>
      </c>
      <c r="L11" s="251">
        <f t="shared" si="2"/>
        <v>337784.51612903218</v>
      </c>
      <c r="M11" s="251">
        <f t="shared" si="7"/>
        <v>337784.51612903218</v>
      </c>
      <c r="N11" s="251">
        <f t="shared" si="3"/>
        <v>0</v>
      </c>
      <c r="O11" s="252">
        <v>45402</v>
      </c>
      <c r="P11" s="253">
        <f t="shared" si="4"/>
        <v>45402</v>
      </c>
      <c r="Q11" s="259" t="s">
        <v>65</v>
      </c>
      <c r="R11" s="249">
        <v>286354.86</v>
      </c>
      <c r="S11" s="250">
        <f t="shared" si="5"/>
        <v>4838.6883870967431</v>
      </c>
      <c r="T11" s="255" t="s">
        <v>99</v>
      </c>
      <c r="U11" s="256">
        <v>45454</v>
      </c>
      <c r="V11" s="255">
        <v>591136</v>
      </c>
      <c r="W11" s="257" t="s">
        <v>29</v>
      </c>
      <c r="X11" s="258" t="s">
        <v>368</v>
      </c>
      <c r="Y11" s="255" t="s">
        <v>241</v>
      </c>
      <c r="AB11" s="17"/>
    </row>
    <row r="12" spans="1:28" x14ac:dyDescent="0.25">
      <c r="A12" s="7">
        <f t="shared" si="6"/>
        <v>8</v>
      </c>
      <c r="B12" s="26" t="s">
        <v>24</v>
      </c>
      <c r="C12" s="9">
        <v>45383</v>
      </c>
      <c r="D12" s="15" t="s">
        <v>26</v>
      </c>
      <c r="E12" s="9">
        <v>45352</v>
      </c>
      <c r="F12" s="247" t="s">
        <v>52</v>
      </c>
      <c r="G12" s="248">
        <v>45402</v>
      </c>
      <c r="H12" s="249">
        <v>361080</v>
      </c>
      <c r="I12" s="250">
        <v>0</v>
      </c>
      <c r="J12" s="251">
        <f t="shared" si="0"/>
        <v>361080</v>
      </c>
      <c r="K12" s="251">
        <f t="shared" si="1"/>
        <v>7221.6</v>
      </c>
      <c r="L12" s="251">
        <f t="shared" si="2"/>
        <v>353858.4</v>
      </c>
      <c r="M12" s="251">
        <f t="shared" si="7"/>
        <v>353858.4</v>
      </c>
      <c r="N12" s="251">
        <f t="shared" si="3"/>
        <v>0</v>
      </c>
      <c r="O12" s="252">
        <v>45402</v>
      </c>
      <c r="P12" s="253">
        <f t="shared" si="4"/>
        <v>45402</v>
      </c>
      <c r="Q12" s="259" t="s">
        <v>66</v>
      </c>
      <c r="R12" s="249">
        <v>355080</v>
      </c>
      <c r="S12" s="250">
        <f t="shared" si="5"/>
        <v>6000</v>
      </c>
      <c r="T12" s="255" t="s">
        <v>99</v>
      </c>
      <c r="U12" s="256">
        <v>45454</v>
      </c>
      <c r="V12" s="255">
        <v>591136</v>
      </c>
      <c r="W12" s="257" t="s">
        <v>29</v>
      </c>
      <c r="X12" s="258" t="s">
        <v>368</v>
      </c>
      <c r="Y12" s="255" t="s">
        <v>241</v>
      </c>
      <c r="AB12" s="17"/>
    </row>
    <row r="13" spans="1:28" x14ac:dyDescent="0.25">
      <c r="A13" s="7">
        <f t="shared" si="6"/>
        <v>9</v>
      </c>
      <c r="B13" s="26" t="s">
        <v>24</v>
      </c>
      <c r="C13" s="9">
        <v>45383</v>
      </c>
      <c r="D13" s="15" t="s">
        <v>31</v>
      </c>
      <c r="E13" s="9">
        <v>45352</v>
      </c>
      <c r="F13" s="247" t="s">
        <v>53</v>
      </c>
      <c r="G13" s="248">
        <v>45402</v>
      </c>
      <c r="H13" s="249">
        <v>310529.03225806454</v>
      </c>
      <c r="I13" s="250">
        <f>H13*18%</f>
        <v>55895.225806451614</v>
      </c>
      <c r="J13" s="251">
        <f t="shared" si="0"/>
        <v>366424.25806451618</v>
      </c>
      <c r="K13" s="251">
        <f t="shared" si="1"/>
        <v>6210.5806451612907</v>
      </c>
      <c r="L13" s="251">
        <f t="shared" si="2"/>
        <v>360213.67741935491</v>
      </c>
      <c r="M13" s="251">
        <f t="shared" si="7"/>
        <v>360213.67741935491</v>
      </c>
      <c r="N13" s="251">
        <f t="shared" si="3"/>
        <v>0</v>
      </c>
      <c r="O13" s="252">
        <v>45402</v>
      </c>
      <c r="P13" s="253">
        <f t="shared" si="4"/>
        <v>45402</v>
      </c>
      <c r="Q13" s="259" t="s">
        <v>67</v>
      </c>
      <c r="R13" s="249">
        <v>304722.58</v>
      </c>
      <c r="S13" s="250">
        <f t="shared" si="5"/>
        <v>5806.452258064528</v>
      </c>
      <c r="T13" s="255" t="s">
        <v>99</v>
      </c>
      <c r="U13" s="256">
        <v>45454</v>
      </c>
      <c r="V13" s="255">
        <v>591136</v>
      </c>
      <c r="W13" s="257" t="s">
        <v>29</v>
      </c>
      <c r="X13" s="258" t="s">
        <v>368</v>
      </c>
      <c r="Y13" s="255" t="s">
        <v>241</v>
      </c>
      <c r="AB13" s="17"/>
    </row>
    <row r="14" spans="1:28" x14ac:dyDescent="0.25">
      <c r="A14" s="7">
        <f t="shared" si="6"/>
        <v>10</v>
      </c>
      <c r="B14" s="26" t="s">
        <v>24</v>
      </c>
      <c r="C14" s="9">
        <v>45383</v>
      </c>
      <c r="D14" s="15" t="s">
        <v>32</v>
      </c>
      <c r="E14" s="9">
        <v>45352</v>
      </c>
      <c r="F14" s="247" t="s">
        <v>54</v>
      </c>
      <c r="G14" s="248">
        <v>45402</v>
      </c>
      <c r="H14" s="249">
        <v>335922.58064516127</v>
      </c>
      <c r="I14" s="250">
        <v>0</v>
      </c>
      <c r="J14" s="251">
        <f t="shared" si="0"/>
        <v>335922.58064516127</v>
      </c>
      <c r="K14" s="251">
        <f t="shared" si="1"/>
        <v>6718.4516129032254</v>
      </c>
      <c r="L14" s="251">
        <f t="shared" si="2"/>
        <v>329204.12903225806</v>
      </c>
      <c r="M14" s="251">
        <f t="shared" si="7"/>
        <v>329204.12903225806</v>
      </c>
      <c r="N14" s="251">
        <f t="shared" si="3"/>
        <v>0</v>
      </c>
      <c r="O14" s="252">
        <v>45402</v>
      </c>
      <c r="P14" s="253">
        <f t="shared" si="4"/>
        <v>45402</v>
      </c>
      <c r="Q14" s="259" t="s">
        <v>68</v>
      </c>
      <c r="R14" s="249">
        <v>330116.12</v>
      </c>
      <c r="S14" s="250">
        <f t="shared" si="5"/>
        <v>5806.4606451612781</v>
      </c>
      <c r="T14" s="255" t="s">
        <v>99</v>
      </c>
      <c r="U14" s="256">
        <v>45454</v>
      </c>
      <c r="V14" s="255">
        <v>591136</v>
      </c>
      <c r="W14" s="257" t="s">
        <v>29</v>
      </c>
      <c r="X14" s="258" t="s">
        <v>368</v>
      </c>
      <c r="Y14" s="255" t="s">
        <v>241</v>
      </c>
      <c r="AB14" s="17"/>
    </row>
    <row r="15" spans="1:28" x14ac:dyDescent="0.25">
      <c r="A15" s="7">
        <f t="shared" si="6"/>
        <v>11</v>
      </c>
      <c r="B15" s="26" t="s">
        <v>24</v>
      </c>
      <c r="C15" s="9">
        <v>45383</v>
      </c>
      <c r="D15" s="23" t="s">
        <v>33</v>
      </c>
      <c r="E15" s="9">
        <v>45352</v>
      </c>
      <c r="F15" s="247" t="s">
        <v>55</v>
      </c>
      <c r="G15" s="248">
        <v>45402</v>
      </c>
      <c r="H15" s="249">
        <v>320880</v>
      </c>
      <c r="I15" s="250">
        <v>0</v>
      </c>
      <c r="J15" s="251">
        <f t="shared" si="0"/>
        <v>320880</v>
      </c>
      <c r="K15" s="251">
        <f t="shared" si="1"/>
        <v>6417.6</v>
      </c>
      <c r="L15" s="251">
        <f t="shared" si="2"/>
        <v>314462.40000000002</v>
      </c>
      <c r="M15" s="251">
        <f t="shared" si="7"/>
        <v>314462.40000000002</v>
      </c>
      <c r="N15" s="251">
        <f t="shared" si="3"/>
        <v>0</v>
      </c>
      <c r="O15" s="252">
        <v>45402</v>
      </c>
      <c r="P15" s="253">
        <f t="shared" si="4"/>
        <v>45402</v>
      </c>
      <c r="Q15" s="259" t="s">
        <v>69</v>
      </c>
      <c r="R15" s="249">
        <v>314880</v>
      </c>
      <c r="S15" s="250">
        <f t="shared" si="5"/>
        <v>6000</v>
      </c>
      <c r="T15" s="255" t="s">
        <v>99</v>
      </c>
      <c r="U15" s="256">
        <v>45454</v>
      </c>
      <c r="V15" s="255">
        <v>591136</v>
      </c>
      <c r="W15" s="257" t="s">
        <v>29</v>
      </c>
      <c r="X15" s="258" t="s">
        <v>368</v>
      </c>
      <c r="Y15" s="255" t="s">
        <v>241</v>
      </c>
      <c r="AB15" s="17"/>
    </row>
    <row r="16" spans="1:28" x14ac:dyDescent="0.25">
      <c r="A16" s="7">
        <f t="shared" si="6"/>
        <v>12</v>
      </c>
      <c r="B16" s="26" t="s">
        <v>24</v>
      </c>
      <c r="C16" s="9">
        <v>45383</v>
      </c>
      <c r="D16" s="27" t="s">
        <v>35</v>
      </c>
      <c r="E16" s="9">
        <v>45352</v>
      </c>
      <c r="F16" s="247" t="s">
        <v>56</v>
      </c>
      <c r="G16" s="248">
        <v>45402</v>
      </c>
      <c r="H16" s="249">
        <v>347120</v>
      </c>
      <c r="I16" s="250">
        <v>0</v>
      </c>
      <c r="J16" s="251">
        <f t="shared" si="0"/>
        <v>347120</v>
      </c>
      <c r="K16" s="251">
        <f t="shared" si="1"/>
        <v>6942.4000000000005</v>
      </c>
      <c r="L16" s="251">
        <f t="shared" si="2"/>
        <v>340177.6</v>
      </c>
      <c r="M16" s="251">
        <f t="shared" si="7"/>
        <v>340177.6</v>
      </c>
      <c r="N16" s="251">
        <f t="shared" si="3"/>
        <v>0</v>
      </c>
      <c r="O16" s="252">
        <v>45402</v>
      </c>
      <c r="P16" s="253">
        <f t="shared" si="4"/>
        <v>45402</v>
      </c>
      <c r="Q16" s="259" t="s">
        <v>70</v>
      </c>
      <c r="R16" s="249">
        <v>341120</v>
      </c>
      <c r="S16" s="250">
        <f t="shared" si="5"/>
        <v>6000</v>
      </c>
      <c r="T16" s="255" t="s">
        <v>99</v>
      </c>
      <c r="U16" s="256">
        <v>45454</v>
      </c>
      <c r="V16" s="255">
        <v>591136</v>
      </c>
      <c r="W16" s="257" t="s">
        <v>29</v>
      </c>
      <c r="X16" s="258" t="s">
        <v>368</v>
      </c>
      <c r="Y16" s="255" t="s">
        <v>241</v>
      </c>
      <c r="AB16" s="17"/>
    </row>
    <row r="17" spans="1:28" x14ac:dyDescent="0.25">
      <c r="A17" s="7">
        <f t="shared" si="6"/>
        <v>13</v>
      </c>
      <c r="B17" s="26" t="s">
        <v>24</v>
      </c>
      <c r="C17" s="9">
        <v>45383</v>
      </c>
      <c r="D17" s="23" t="s">
        <v>36</v>
      </c>
      <c r="E17" s="9">
        <v>45352</v>
      </c>
      <c r="F17" s="247" t="s">
        <v>57</v>
      </c>
      <c r="G17" s="248">
        <v>45402</v>
      </c>
      <c r="H17" s="249">
        <v>365488</v>
      </c>
      <c r="I17" s="250">
        <v>0</v>
      </c>
      <c r="J17" s="251">
        <f t="shared" si="0"/>
        <v>365488</v>
      </c>
      <c r="K17" s="251">
        <f t="shared" si="1"/>
        <v>7309.76</v>
      </c>
      <c r="L17" s="251">
        <f t="shared" si="2"/>
        <v>358178.24</v>
      </c>
      <c r="M17" s="251">
        <f t="shared" si="7"/>
        <v>358178.24</v>
      </c>
      <c r="N17" s="251">
        <f t="shared" si="3"/>
        <v>0</v>
      </c>
      <c r="O17" s="252">
        <v>45402</v>
      </c>
      <c r="P17" s="253">
        <f t="shared" si="4"/>
        <v>45402</v>
      </c>
      <c r="Q17" s="259" t="s">
        <v>71</v>
      </c>
      <c r="R17" s="249">
        <v>359488</v>
      </c>
      <c r="S17" s="250">
        <f t="shared" si="5"/>
        <v>6000</v>
      </c>
      <c r="T17" s="255" t="s">
        <v>99</v>
      </c>
      <c r="U17" s="256">
        <v>45454</v>
      </c>
      <c r="V17" s="255">
        <v>591136</v>
      </c>
      <c r="W17" s="257" t="s">
        <v>29</v>
      </c>
      <c r="X17" s="258" t="s">
        <v>368</v>
      </c>
      <c r="Y17" s="255" t="s">
        <v>241</v>
      </c>
      <c r="AB17" s="17"/>
    </row>
    <row r="18" spans="1:28" x14ac:dyDescent="0.25">
      <c r="A18" s="7">
        <f t="shared" si="6"/>
        <v>14</v>
      </c>
      <c r="B18" s="26" t="s">
        <v>24</v>
      </c>
      <c r="C18" s="9">
        <v>45383</v>
      </c>
      <c r="D18" s="23" t="s">
        <v>38</v>
      </c>
      <c r="E18" s="9">
        <v>45352</v>
      </c>
      <c r="F18" s="247" t="s">
        <v>58</v>
      </c>
      <c r="G18" s="248">
        <v>45402</v>
      </c>
      <c r="H18" s="249">
        <v>326128</v>
      </c>
      <c r="I18" s="250">
        <f>H18*18%</f>
        <v>58703.040000000001</v>
      </c>
      <c r="J18" s="251">
        <f t="shared" si="0"/>
        <v>384831.04</v>
      </c>
      <c r="K18" s="251">
        <f t="shared" si="1"/>
        <v>6522.56</v>
      </c>
      <c r="L18" s="251">
        <f t="shared" si="2"/>
        <v>378308.48</v>
      </c>
      <c r="M18" s="251">
        <f t="shared" si="7"/>
        <v>378308.48</v>
      </c>
      <c r="N18" s="251">
        <f t="shared" si="3"/>
        <v>0</v>
      </c>
      <c r="O18" s="252">
        <v>45402</v>
      </c>
      <c r="P18" s="253">
        <f t="shared" si="4"/>
        <v>45402</v>
      </c>
      <c r="Q18" s="259" t="s">
        <v>72</v>
      </c>
      <c r="R18" s="249">
        <v>320128</v>
      </c>
      <c r="S18" s="250">
        <f t="shared" si="5"/>
        <v>6000</v>
      </c>
      <c r="T18" s="255" t="s">
        <v>99</v>
      </c>
      <c r="U18" s="256">
        <v>45454</v>
      </c>
      <c r="V18" s="255">
        <v>591136</v>
      </c>
      <c r="W18" s="257" t="s">
        <v>29</v>
      </c>
      <c r="X18" s="258" t="s">
        <v>368</v>
      </c>
      <c r="Y18" s="255" t="s">
        <v>241</v>
      </c>
      <c r="AB18" s="17"/>
    </row>
    <row r="19" spans="1:28" x14ac:dyDescent="0.25">
      <c r="A19" s="7">
        <f t="shared" si="6"/>
        <v>15</v>
      </c>
      <c r="B19" s="26" t="s">
        <v>24</v>
      </c>
      <c r="C19" s="9">
        <v>45383</v>
      </c>
      <c r="D19" s="23" t="s">
        <v>39</v>
      </c>
      <c r="E19" s="9">
        <v>45352</v>
      </c>
      <c r="F19" s="247" t="s">
        <v>59</v>
      </c>
      <c r="G19" s="248">
        <v>45402</v>
      </c>
      <c r="H19" s="249">
        <v>350400</v>
      </c>
      <c r="I19" s="250">
        <f>H19*18%</f>
        <v>63072</v>
      </c>
      <c r="J19" s="251">
        <f t="shared" si="0"/>
        <v>413472</v>
      </c>
      <c r="K19" s="251">
        <f t="shared" si="1"/>
        <v>7008</v>
      </c>
      <c r="L19" s="251">
        <f t="shared" si="2"/>
        <v>406464</v>
      </c>
      <c r="M19" s="251">
        <f t="shared" si="7"/>
        <v>406464</v>
      </c>
      <c r="N19" s="251">
        <f t="shared" si="3"/>
        <v>0</v>
      </c>
      <c r="O19" s="252">
        <v>45402</v>
      </c>
      <c r="P19" s="253">
        <f t="shared" si="4"/>
        <v>45402</v>
      </c>
      <c r="Q19" s="259" t="s">
        <v>73</v>
      </c>
      <c r="R19" s="249">
        <v>344400</v>
      </c>
      <c r="S19" s="250">
        <f t="shared" si="5"/>
        <v>6000</v>
      </c>
      <c r="T19" s="255" t="s">
        <v>99</v>
      </c>
      <c r="U19" s="256">
        <v>45454</v>
      </c>
      <c r="V19" s="255">
        <v>591136</v>
      </c>
      <c r="W19" s="257" t="s">
        <v>29</v>
      </c>
      <c r="X19" s="258" t="s">
        <v>368</v>
      </c>
      <c r="Y19" s="255" t="s">
        <v>241</v>
      </c>
      <c r="AB19" s="17"/>
    </row>
    <row r="20" spans="1:28" x14ac:dyDescent="0.25">
      <c r="A20" s="7">
        <f t="shared" si="6"/>
        <v>16</v>
      </c>
      <c r="B20" s="26" t="s">
        <v>24</v>
      </c>
      <c r="C20" s="9">
        <v>45383</v>
      </c>
      <c r="D20" s="27" t="s">
        <v>40</v>
      </c>
      <c r="E20" s="9">
        <v>45352</v>
      </c>
      <c r="F20" s="247" t="s">
        <v>60</v>
      </c>
      <c r="G20" s="248">
        <v>45402</v>
      </c>
      <c r="H20" s="249">
        <v>350400</v>
      </c>
      <c r="I20" s="250">
        <v>0</v>
      </c>
      <c r="J20" s="251">
        <f t="shared" si="0"/>
        <v>350400</v>
      </c>
      <c r="K20" s="251">
        <f t="shared" si="1"/>
        <v>7008</v>
      </c>
      <c r="L20" s="251">
        <f t="shared" si="2"/>
        <v>343392</v>
      </c>
      <c r="M20" s="251">
        <f t="shared" si="7"/>
        <v>343392</v>
      </c>
      <c r="N20" s="251">
        <f t="shared" si="3"/>
        <v>0</v>
      </c>
      <c r="O20" s="252">
        <v>45402</v>
      </c>
      <c r="P20" s="253">
        <f t="shared" si="4"/>
        <v>45402</v>
      </c>
      <c r="Q20" s="259" t="s">
        <v>74</v>
      </c>
      <c r="R20" s="249">
        <v>344400</v>
      </c>
      <c r="S20" s="250">
        <f t="shared" si="5"/>
        <v>6000</v>
      </c>
      <c r="T20" s="255" t="s">
        <v>99</v>
      </c>
      <c r="U20" s="256">
        <v>45454</v>
      </c>
      <c r="V20" s="255">
        <v>591136</v>
      </c>
      <c r="W20" s="257" t="s">
        <v>29</v>
      </c>
      <c r="X20" s="258" t="s">
        <v>368</v>
      </c>
      <c r="Y20" s="255" t="s">
        <v>241</v>
      </c>
      <c r="AB20" s="17"/>
    </row>
    <row r="21" spans="1:28" x14ac:dyDescent="0.25">
      <c r="A21" s="7">
        <f t="shared" si="6"/>
        <v>17</v>
      </c>
      <c r="B21" s="26" t="s">
        <v>24</v>
      </c>
      <c r="C21" s="9">
        <v>45383</v>
      </c>
      <c r="D21" s="23" t="s">
        <v>41</v>
      </c>
      <c r="E21" s="9">
        <v>45352</v>
      </c>
      <c r="F21" s="247" t="s">
        <v>61</v>
      </c>
      <c r="G21" s="248">
        <v>45402</v>
      </c>
      <c r="H21" s="249">
        <v>350400</v>
      </c>
      <c r="I21" s="250">
        <v>0</v>
      </c>
      <c r="J21" s="251">
        <f t="shared" si="0"/>
        <v>350400</v>
      </c>
      <c r="K21" s="251">
        <f t="shared" si="1"/>
        <v>7008</v>
      </c>
      <c r="L21" s="251">
        <f t="shared" si="2"/>
        <v>343392</v>
      </c>
      <c r="M21" s="251">
        <f t="shared" si="7"/>
        <v>343392</v>
      </c>
      <c r="N21" s="251">
        <f t="shared" si="3"/>
        <v>0</v>
      </c>
      <c r="O21" s="252">
        <v>45402</v>
      </c>
      <c r="P21" s="253">
        <f t="shared" si="4"/>
        <v>45402</v>
      </c>
      <c r="Q21" s="259" t="s">
        <v>75</v>
      </c>
      <c r="R21" s="249">
        <v>344400</v>
      </c>
      <c r="S21" s="250">
        <f t="shared" si="5"/>
        <v>6000</v>
      </c>
      <c r="T21" s="255" t="s">
        <v>99</v>
      </c>
      <c r="U21" s="256">
        <v>45454</v>
      </c>
      <c r="V21" s="255">
        <v>591136</v>
      </c>
      <c r="W21" s="257" t="s">
        <v>29</v>
      </c>
      <c r="X21" s="258" t="s">
        <v>368</v>
      </c>
      <c r="Y21" s="255" t="s">
        <v>241</v>
      </c>
      <c r="AB21" s="17"/>
    </row>
    <row r="22" spans="1:28" x14ac:dyDescent="0.25">
      <c r="A22" s="7">
        <f t="shared" si="6"/>
        <v>18</v>
      </c>
      <c r="B22" s="26" t="s">
        <v>24</v>
      </c>
      <c r="C22" s="9">
        <v>45383</v>
      </c>
      <c r="D22" s="23" t="s">
        <v>42</v>
      </c>
      <c r="E22" s="9">
        <v>45352</v>
      </c>
      <c r="F22" s="247" t="s">
        <v>62</v>
      </c>
      <c r="G22" s="248">
        <v>45402</v>
      </c>
      <c r="H22" s="249">
        <v>516105.6</v>
      </c>
      <c r="I22" s="250">
        <v>0</v>
      </c>
      <c r="J22" s="251">
        <f t="shared" si="0"/>
        <v>516105.6</v>
      </c>
      <c r="K22" s="251">
        <f t="shared" si="1"/>
        <v>10322.111999999999</v>
      </c>
      <c r="L22" s="251">
        <f t="shared" si="2"/>
        <v>505783.48799999995</v>
      </c>
      <c r="M22" s="251">
        <f t="shared" si="7"/>
        <v>505783.48799999995</v>
      </c>
      <c r="N22" s="251">
        <f t="shared" si="3"/>
        <v>0</v>
      </c>
      <c r="O22" s="252">
        <v>45402</v>
      </c>
      <c r="P22" s="253">
        <f t="shared" si="4"/>
        <v>45402</v>
      </c>
      <c r="Q22" s="259" t="s">
        <v>76</v>
      </c>
      <c r="R22" s="249">
        <v>510105.59999999998</v>
      </c>
      <c r="S22" s="250">
        <f t="shared" si="5"/>
        <v>6000</v>
      </c>
      <c r="T22" s="255" t="s">
        <v>99</v>
      </c>
      <c r="U22" s="256">
        <v>45454</v>
      </c>
      <c r="V22" s="255">
        <v>591136</v>
      </c>
      <c r="W22" s="257" t="s">
        <v>29</v>
      </c>
      <c r="X22" s="258" t="s">
        <v>368</v>
      </c>
      <c r="Y22" s="255" t="s">
        <v>241</v>
      </c>
      <c r="AB22" s="17"/>
    </row>
    <row r="23" spans="1:28" x14ac:dyDescent="0.25">
      <c r="A23" s="7">
        <f t="shared" si="6"/>
        <v>19</v>
      </c>
      <c r="B23" s="26" t="s">
        <v>24</v>
      </c>
      <c r="C23" s="9">
        <v>45383</v>
      </c>
      <c r="D23" s="23" t="s">
        <v>43</v>
      </c>
      <c r="E23" s="9">
        <v>45352</v>
      </c>
      <c r="F23" s="247" t="s">
        <v>63</v>
      </c>
      <c r="G23" s="248">
        <v>45402</v>
      </c>
      <c r="H23" s="249">
        <v>402748.8</v>
      </c>
      <c r="I23" s="250">
        <v>0</v>
      </c>
      <c r="J23" s="251">
        <f t="shared" si="0"/>
        <v>402748.8</v>
      </c>
      <c r="K23" s="251">
        <f t="shared" si="1"/>
        <v>8054.9759999999997</v>
      </c>
      <c r="L23" s="251">
        <f t="shared" si="2"/>
        <v>394693.82399999996</v>
      </c>
      <c r="M23" s="251">
        <f t="shared" si="7"/>
        <v>394693.82399999996</v>
      </c>
      <c r="N23" s="251">
        <f t="shared" si="3"/>
        <v>0</v>
      </c>
      <c r="O23" s="252">
        <v>45402</v>
      </c>
      <c r="P23" s="253">
        <f t="shared" si="4"/>
        <v>45402</v>
      </c>
      <c r="Q23" s="259" t="s">
        <v>77</v>
      </c>
      <c r="R23" s="249">
        <v>396748.79999999999</v>
      </c>
      <c r="S23" s="250">
        <f t="shared" si="5"/>
        <v>6000</v>
      </c>
      <c r="T23" s="255" t="s">
        <v>99</v>
      </c>
      <c r="U23" s="256">
        <v>45454</v>
      </c>
      <c r="V23" s="255">
        <v>591136</v>
      </c>
      <c r="W23" s="257" t="s">
        <v>29</v>
      </c>
      <c r="X23" s="258" t="s">
        <v>368</v>
      </c>
      <c r="Y23" s="255" t="s">
        <v>241</v>
      </c>
      <c r="AB23" s="17"/>
    </row>
    <row r="24" spans="1:28" x14ac:dyDescent="0.25">
      <c r="A24" s="7">
        <f t="shared" si="6"/>
        <v>20</v>
      </c>
      <c r="B24" s="15" t="s">
        <v>1500</v>
      </c>
      <c r="C24" s="9">
        <v>45383</v>
      </c>
      <c r="D24" s="15" t="s">
        <v>27</v>
      </c>
      <c r="E24" s="9">
        <v>45352</v>
      </c>
      <c r="F24" s="247" t="s">
        <v>64</v>
      </c>
      <c r="G24" s="248">
        <v>45402</v>
      </c>
      <c r="H24" s="249">
        <v>310064.51612903224</v>
      </c>
      <c r="I24" s="250">
        <v>0</v>
      </c>
      <c r="J24" s="251">
        <f t="shared" si="0"/>
        <v>310064.51612903224</v>
      </c>
      <c r="K24" s="251">
        <f t="shared" si="1"/>
        <v>6201.2903225806449</v>
      </c>
      <c r="L24" s="251">
        <f t="shared" si="2"/>
        <v>303863.22580645158</v>
      </c>
      <c r="M24" s="251">
        <f t="shared" si="7"/>
        <v>303863.22580645158</v>
      </c>
      <c r="N24" s="251">
        <f t="shared" si="3"/>
        <v>0</v>
      </c>
      <c r="O24" s="252">
        <v>45405</v>
      </c>
      <c r="P24" s="253">
        <f t="shared" si="4"/>
        <v>45405</v>
      </c>
      <c r="Q24" s="259" t="s">
        <v>78</v>
      </c>
      <c r="R24" s="249">
        <v>294118</v>
      </c>
      <c r="S24" s="250">
        <f t="shared" si="5"/>
        <v>15946.516129032243</v>
      </c>
      <c r="T24" s="255" t="s">
        <v>99</v>
      </c>
      <c r="U24" s="256">
        <v>45454</v>
      </c>
      <c r="V24" s="255">
        <v>591136</v>
      </c>
      <c r="W24" s="257" t="s">
        <v>29</v>
      </c>
      <c r="X24" s="258" t="s">
        <v>368</v>
      </c>
      <c r="Y24" s="255" t="s">
        <v>241</v>
      </c>
      <c r="AB24" s="17"/>
    </row>
    <row r="25" spans="1:28" x14ac:dyDescent="0.25">
      <c r="A25" s="7">
        <v>1</v>
      </c>
      <c r="B25" s="25" t="s">
        <v>34</v>
      </c>
      <c r="C25" s="9">
        <v>45413</v>
      </c>
      <c r="D25" s="25" t="s">
        <v>44</v>
      </c>
      <c r="E25" s="9">
        <v>45323</v>
      </c>
      <c r="F25" s="247" t="s">
        <v>109</v>
      </c>
      <c r="G25" s="248">
        <v>45422</v>
      </c>
      <c r="H25" s="249">
        <f>11068.97*2</f>
        <v>22137.94</v>
      </c>
      <c r="I25" s="250">
        <f>H25*18%</f>
        <v>3984.8291999999997</v>
      </c>
      <c r="J25" s="251">
        <f t="shared" si="0"/>
        <v>26122.769199999999</v>
      </c>
      <c r="K25" s="251">
        <f t="shared" si="1"/>
        <v>442.75880000000001</v>
      </c>
      <c r="L25" s="251">
        <f t="shared" si="2"/>
        <v>25680.010399999999</v>
      </c>
      <c r="M25" s="251">
        <f>L25</f>
        <v>25680.010399999999</v>
      </c>
      <c r="N25" s="251">
        <f t="shared" si="3"/>
        <v>0</v>
      </c>
      <c r="O25" s="252">
        <v>45428</v>
      </c>
      <c r="P25" s="253">
        <f t="shared" si="4"/>
        <v>45428</v>
      </c>
      <c r="Q25" s="259">
        <v>2046</v>
      </c>
      <c r="R25" s="250">
        <v>21724</v>
      </c>
      <c r="S25" s="250">
        <f t="shared" si="5"/>
        <v>413.93999999999869</v>
      </c>
      <c r="T25" s="255" t="s">
        <v>241</v>
      </c>
      <c r="U25" s="256">
        <v>45492</v>
      </c>
      <c r="V25" s="255">
        <v>590881</v>
      </c>
      <c r="W25" s="257" t="s">
        <v>29</v>
      </c>
      <c r="X25" s="258" t="s">
        <v>368</v>
      </c>
      <c r="Y25" s="255" t="s">
        <v>91</v>
      </c>
      <c r="AB25" s="17"/>
    </row>
    <row r="26" spans="1:28" x14ac:dyDescent="0.25">
      <c r="A26" s="7">
        <f>A25+1</f>
        <v>2</v>
      </c>
      <c r="B26" s="25" t="s">
        <v>34</v>
      </c>
      <c r="C26" s="9">
        <v>45413</v>
      </c>
      <c r="D26" s="25" t="s">
        <v>28</v>
      </c>
      <c r="E26" s="9">
        <v>45383</v>
      </c>
      <c r="F26" s="247" t="s">
        <v>106</v>
      </c>
      <c r="G26" s="248">
        <v>45433</v>
      </c>
      <c r="H26" s="249">
        <v>210333</v>
      </c>
      <c r="I26" s="250">
        <v>0</v>
      </c>
      <c r="J26" s="251">
        <f t="shared" si="0"/>
        <v>210333</v>
      </c>
      <c r="K26" s="251">
        <f t="shared" si="1"/>
        <v>4206.66</v>
      </c>
      <c r="L26" s="251">
        <f t="shared" si="2"/>
        <v>206126.34</v>
      </c>
      <c r="M26" s="251">
        <f>L26</f>
        <v>206126.34</v>
      </c>
      <c r="N26" s="251">
        <f t="shared" si="3"/>
        <v>0</v>
      </c>
      <c r="O26" s="252">
        <v>45427</v>
      </c>
      <c r="P26" s="253">
        <f t="shared" si="4"/>
        <v>45427</v>
      </c>
      <c r="Q26" s="259">
        <v>2035</v>
      </c>
      <c r="R26" s="250">
        <v>204332</v>
      </c>
      <c r="S26" s="250">
        <f t="shared" si="5"/>
        <v>6001</v>
      </c>
      <c r="T26" s="255" t="s">
        <v>91</v>
      </c>
      <c r="U26" s="256">
        <v>45492</v>
      </c>
      <c r="V26" s="255">
        <v>590881</v>
      </c>
      <c r="W26" s="257" t="s">
        <v>29</v>
      </c>
      <c r="X26" s="258" t="s">
        <v>368</v>
      </c>
      <c r="Y26" s="255" t="s">
        <v>91</v>
      </c>
      <c r="AB26" s="17"/>
    </row>
    <row r="27" spans="1:28" x14ac:dyDescent="0.25">
      <c r="A27" s="7">
        <f t="shared" ref="A27:A40" si="8">A26+1</f>
        <v>3</v>
      </c>
      <c r="B27" s="25" t="s">
        <v>34</v>
      </c>
      <c r="C27" s="9">
        <v>45413</v>
      </c>
      <c r="D27" s="25" t="s">
        <v>37</v>
      </c>
      <c r="E27" s="9">
        <v>45383</v>
      </c>
      <c r="F27" s="247" t="s">
        <v>107</v>
      </c>
      <c r="G27" s="248">
        <v>45433</v>
      </c>
      <c r="H27" s="249">
        <v>121616</v>
      </c>
      <c r="I27" s="250">
        <v>0</v>
      </c>
      <c r="J27" s="251">
        <f t="shared" si="0"/>
        <v>121616</v>
      </c>
      <c r="K27" s="251">
        <f t="shared" si="1"/>
        <v>2432.3200000000002</v>
      </c>
      <c r="L27" s="251">
        <f t="shared" si="2"/>
        <v>119183.67999999999</v>
      </c>
      <c r="M27" s="251">
        <f>L27</f>
        <v>119183.67999999999</v>
      </c>
      <c r="N27" s="251">
        <f t="shared" si="3"/>
        <v>0</v>
      </c>
      <c r="O27" s="252">
        <v>45427</v>
      </c>
      <c r="P27" s="253">
        <f t="shared" si="4"/>
        <v>45427</v>
      </c>
      <c r="Q27" s="259">
        <v>2036</v>
      </c>
      <c r="R27" s="250">
        <v>115616</v>
      </c>
      <c r="S27" s="250">
        <f t="shared" si="5"/>
        <v>6000</v>
      </c>
      <c r="T27" s="255" t="s">
        <v>91</v>
      </c>
      <c r="U27" s="256">
        <v>45492</v>
      </c>
      <c r="V27" s="255">
        <v>590881</v>
      </c>
      <c r="W27" s="257" t="s">
        <v>29</v>
      </c>
      <c r="X27" s="258" t="s">
        <v>368</v>
      </c>
      <c r="Y27" s="255" t="s">
        <v>91</v>
      </c>
      <c r="AB27" s="17"/>
    </row>
    <row r="28" spans="1:28" x14ac:dyDescent="0.25">
      <c r="A28" s="7">
        <f t="shared" si="8"/>
        <v>4</v>
      </c>
      <c r="B28" s="25" t="s">
        <v>34</v>
      </c>
      <c r="C28" s="9">
        <v>45413</v>
      </c>
      <c r="D28" s="25" t="s">
        <v>44</v>
      </c>
      <c r="E28" s="9">
        <v>45383</v>
      </c>
      <c r="F28" s="247" t="s">
        <v>108</v>
      </c>
      <c r="G28" s="248">
        <v>45433</v>
      </c>
      <c r="H28" s="249">
        <v>267500</v>
      </c>
      <c r="I28" s="250">
        <v>0</v>
      </c>
      <c r="J28" s="251">
        <f t="shared" si="0"/>
        <v>267500</v>
      </c>
      <c r="K28" s="251">
        <f t="shared" si="1"/>
        <v>5350</v>
      </c>
      <c r="L28" s="251">
        <f t="shared" si="2"/>
        <v>262150</v>
      </c>
      <c r="M28" s="251">
        <f>L28</f>
        <v>262150</v>
      </c>
      <c r="N28" s="251">
        <f t="shared" si="3"/>
        <v>0</v>
      </c>
      <c r="O28" s="252">
        <v>45428</v>
      </c>
      <c r="P28" s="253">
        <f t="shared" si="4"/>
        <v>45428</v>
      </c>
      <c r="Q28" s="259">
        <v>2038</v>
      </c>
      <c r="R28" s="250">
        <v>262500</v>
      </c>
      <c r="S28" s="250">
        <f t="shared" si="5"/>
        <v>5000</v>
      </c>
      <c r="T28" s="255" t="s">
        <v>91</v>
      </c>
      <c r="U28" s="256">
        <v>45525</v>
      </c>
      <c r="V28" s="255">
        <v>590955</v>
      </c>
      <c r="W28" s="257" t="s">
        <v>29</v>
      </c>
      <c r="X28" s="258" t="s">
        <v>368</v>
      </c>
      <c r="Y28" s="255" t="s">
        <v>91</v>
      </c>
      <c r="AB28" s="17"/>
    </row>
    <row r="29" spans="1:28" x14ac:dyDescent="0.25">
      <c r="A29" s="7">
        <f t="shared" si="8"/>
        <v>5</v>
      </c>
      <c r="B29" s="25" t="s">
        <v>24</v>
      </c>
      <c r="C29" s="9">
        <v>45413</v>
      </c>
      <c r="D29" s="25" t="s">
        <v>25</v>
      </c>
      <c r="E29" s="9">
        <v>45383</v>
      </c>
      <c r="F29" s="247" t="s">
        <v>110</v>
      </c>
      <c r="G29" s="248">
        <v>45433</v>
      </c>
      <c r="H29" s="249">
        <v>361080</v>
      </c>
      <c r="I29" s="250">
        <f>H29*18%</f>
        <v>64994.399999999994</v>
      </c>
      <c r="J29" s="251">
        <f t="shared" si="0"/>
        <v>426074.4</v>
      </c>
      <c r="K29" s="251">
        <f t="shared" si="1"/>
        <v>7221.6</v>
      </c>
      <c r="L29" s="251">
        <f t="shared" si="2"/>
        <v>418852.80000000005</v>
      </c>
      <c r="M29" s="251">
        <f t="shared" ref="M29:M71" si="9">L29</f>
        <v>418852.80000000005</v>
      </c>
      <c r="N29" s="251">
        <f t="shared" si="3"/>
        <v>0</v>
      </c>
      <c r="O29" s="253">
        <v>45425</v>
      </c>
      <c r="P29" s="253">
        <v>45425</v>
      </c>
      <c r="Q29" s="259" t="s">
        <v>188</v>
      </c>
      <c r="R29" s="250">
        <v>355080</v>
      </c>
      <c r="S29" s="250">
        <f t="shared" si="5"/>
        <v>6000</v>
      </c>
      <c r="T29" s="255" t="s">
        <v>91</v>
      </c>
      <c r="U29" s="256">
        <v>45492</v>
      </c>
      <c r="V29" s="255">
        <v>590881</v>
      </c>
      <c r="W29" s="257" t="s">
        <v>29</v>
      </c>
      <c r="X29" s="258" t="s">
        <v>368</v>
      </c>
      <c r="Y29" s="255" t="s">
        <v>91</v>
      </c>
      <c r="AB29" s="17"/>
    </row>
    <row r="30" spans="1:28" x14ac:dyDescent="0.25">
      <c r="A30" s="7">
        <f t="shared" si="8"/>
        <v>6</v>
      </c>
      <c r="B30" s="25" t="s">
        <v>24</v>
      </c>
      <c r="C30" s="9">
        <v>45413</v>
      </c>
      <c r="D30" s="25" t="s">
        <v>26</v>
      </c>
      <c r="E30" s="9">
        <v>45383</v>
      </c>
      <c r="F30" s="247" t="s">
        <v>111</v>
      </c>
      <c r="G30" s="248">
        <v>45433</v>
      </c>
      <c r="H30" s="249">
        <v>361080</v>
      </c>
      <c r="I30" s="250">
        <v>0</v>
      </c>
      <c r="J30" s="251">
        <f t="shared" si="0"/>
        <v>361080</v>
      </c>
      <c r="K30" s="251">
        <f t="shared" si="1"/>
        <v>7221.6</v>
      </c>
      <c r="L30" s="251">
        <f t="shared" si="2"/>
        <v>353858.4</v>
      </c>
      <c r="M30" s="251">
        <f t="shared" si="9"/>
        <v>353858.4</v>
      </c>
      <c r="N30" s="251">
        <f t="shared" si="3"/>
        <v>0</v>
      </c>
      <c r="O30" s="253">
        <v>45425</v>
      </c>
      <c r="P30" s="253">
        <v>45425</v>
      </c>
      <c r="Q30" s="259" t="s">
        <v>189</v>
      </c>
      <c r="R30" s="250">
        <v>355080</v>
      </c>
      <c r="S30" s="250">
        <f t="shared" si="5"/>
        <v>6000</v>
      </c>
      <c r="T30" s="255" t="s">
        <v>91</v>
      </c>
      <c r="U30" s="256">
        <v>45492</v>
      </c>
      <c r="V30" s="255">
        <v>590881</v>
      </c>
      <c r="W30" s="257" t="s">
        <v>29</v>
      </c>
      <c r="X30" s="258" t="s">
        <v>368</v>
      </c>
      <c r="Y30" s="255" t="s">
        <v>91</v>
      </c>
      <c r="AB30" s="17"/>
    </row>
    <row r="31" spans="1:28" x14ac:dyDescent="0.25">
      <c r="A31" s="7">
        <f t="shared" si="8"/>
        <v>7</v>
      </c>
      <c r="B31" s="25" t="s">
        <v>24</v>
      </c>
      <c r="C31" s="9">
        <v>45413</v>
      </c>
      <c r="D31" s="25" t="s">
        <v>31</v>
      </c>
      <c r="E31" s="9">
        <v>45383</v>
      </c>
      <c r="F31" s="247" t="s">
        <v>112</v>
      </c>
      <c r="G31" s="248">
        <v>45433</v>
      </c>
      <c r="H31" s="249">
        <v>320880</v>
      </c>
      <c r="I31" s="250">
        <f>H31*18%</f>
        <v>57758.400000000001</v>
      </c>
      <c r="J31" s="251">
        <f t="shared" si="0"/>
        <v>378638.4</v>
      </c>
      <c r="K31" s="251">
        <f t="shared" si="1"/>
        <v>6417.6</v>
      </c>
      <c r="L31" s="251">
        <f t="shared" si="2"/>
        <v>372220.80000000005</v>
      </c>
      <c r="M31" s="251">
        <f t="shared" si="9"/>
        <v>372220.80000000005</v>
      </c>
      <c r="N31" s="251">
        <f t="shared" si="3"/>
        <v>0</v>
      </c>
      <c r="O31" s="253">
        <v>45425</v>
      </c>
      <c r="P31" s="253">
        <v>45425</v>
      </c>
      <c r="Q31" s="259" t="s">
        <v>191</v>
      </c>
      <c r="R31" s="250">
        <v>314880</v>
      </c>
      <c r="S31" s="250">
        <f t="shared" si="5"/>
        <v>6000</v>
      </c>
      <c r="T31" s="255" t="s">
        <v>91</v>
      </c>
      <c r="U31" s="256">
        <v>45492</v>
      </c>
      <c r="V31" s="255">
        <v>590881</v>
      </c>
      <c r="W31" s="257" t="s">
        <v>29</v>
      </c>
      <c r="X31" s="258" t="s">
        <v>368</v>
      </c>
      <c r="Y31" s="255" t="s">
        <v>91</v>
      </c>
      <c r="AB31" s="17"/>
    </row>
    <row r="32" spans="1:28" x14ac:dyDescent="0.25">
      <c r="A32" s="7">
        <f t="shared" si="8"/>
        <v>8</v>
      </c>
      <c r="B32" s="25" t="s">
        <v>24</v>
      </c>
      <c r="C32" s="9">
        <v>45413</v>
      </c>
      <c r="D32" s="25" t="s">
        <v>32</v>
      </c>
      <c r="E32" s="9">
        <v>45383</v>
      </c>
      <c r="F32" s="247" t="s">
        <v>113</v>
      </c>
      <c r="G32" s="248">
        <v>45433</v>
      </c>
      <c r="H32" s="249">
        <v>335549.33333333331</v>
      </c>
      <c r="I32" s="250">
        <v>0</v>
      </c>
      <c r="J32" s="251">
        <f t="shared" si="0"/>
        <v>335549.33333333331</v>
      </c>
      <c r="K32" s="251">
        <f t="shared" si="1"/>
        <v>6710.9866666666667</v>
      </c>
      <c r="L32" s="251">
        <f t="shared" si="2"/>
        <v>328838.34666666662</v>
      </c>
      <c r="M32" s="251">
        <f t="shared" si="9"/>
        <v>328838.34666666662</v>
      </c>
      <c r="N32" s="251">
        <f t="shared" si="3"/>
        <v>0</v>
      </c>
      <c r="O32" s="253">
        <v>45425</v>
      </c>
      <c r="P32" s="253">
        <v>45425</v>
      </c>
      <c r="Q32" s="259" t="s">
        <v>192</v>
      </c>
      <c r="R32" s="250">
        <v>329749</v>
      </c>
      <c r="S32" s="250">
        <f t="shared" si="5"/>
        <v>5800.3333333333139</v>
      </c>
      <c r="T32" s="255" t="s">
        <v>91</v>
      </c>
      <c r="U32" s="256">
        <v>45492</v>
      </c>
      <c r="V32" s="255">
        <v>590881</v>
      </c>
      <c r="W32" s="257" t="s">
        <v>29</v>
      </c>
      <c r="X32" s="258" t="s">
        <v>368</v>
      </c>
      <c r="Y32" s="255" t="s">
        <v>91</v>
      </c>
      <c r="AB32" s="17"/>
    </row>
    <row r="33" spans="1:28" x14ac:dyDescent="0.25">
      <c r="A33" s="7">
        <f t="shared" si="8"/>
        <v>9</v>
      </c>
      <c r="B33" s="25" t="s">
        <v>24</v>
      </c>
      <c r="C33" s="9">
        <v>45413</v>
      </c>
      <c r="D33" s="25" t="s">
        <v>33</v>
      </c>
      <c r="E33" s="9">
        <v>45383</v>
      </c>
      <c r="F33" s="247" t="s">
        <v>114</v>
      </c>
      <c r="G33" s="248">
        <v>45433</v>
      </c>
      <c r="H33" s="249">
        <v>203224</v>
      </c>
      <c r="I33" s="250">
        <v>0</v>
      </c>
      <c r="J33" s="251">
        <f t="shared" si="0"/>
        <v>203224</v>
      </c>
      <c r="K33" s="251">
        <f t="shared" si="1"/>
        <v>4064.48</v>
      </c>
      <c r="L33" s="251">
        <f t="shared" si="2"/>
        <v>199159.52</v>
      </c>
      <c r="M33" s="251">
        <f t="shared" si="9"/>
        <v>199159.52</v>
      </c>
      <c r="N33" s="251">
        <f t="shared" si="3"/>
        <v>0</v>
      </c>
      <c r="O33" s="253">
        <v>45425</v>
      </c>
      <c r="P33" s="253">
        <v>45425</v>
      </c>
      <c r="Q33" s="259" t="s">
        <v>193</v>
      </c>
      <c r="R33" s="250">
        <v>199424</v>
      </c>
      <c r="S33" s="250">
        <f t="shared" si="5"/>
        <v>3800</v>
      </c>
      <c r="T33" s="255" t="s">
        <v>91</v>
      </c>
      <c r="U33" s="256">
        <v>45492</v>
      </c>
      <c r="V33" s="255">
        <v>590881</v>
      </c>
      <c r="W33" s="257" t="s">
        <v>29</v>
      </c>
      <c r="X33" s="258" t="s">
        <v>368</v>
      </c>
      <c r="Y33" s="255" t="s">
        <v>91</v>
      </c>
      <c r="AB33" s="17"/>
    </row>
    <row r="34" spans="1:28" x14ac:dyDescent="0.25">
      <c r="A34" s="7">
        <f t="shared" si="8"/>
        <v>10</v>
      </c>
      <c r="B34" s="25" t="s">
        <v>24</v>
      </c>
      <c r="C34" s="9">
        <v>45413</v>
      </c>
      <c r="D34" s="25" t="s">
        <v>35</v>
      </c>
      <c r="E34" s="9">
        <v>45383</v>
      </c>
      <c r="F34" s="247" t="s">
        <v>115</v>
      </c>
      <c r="G34" s="248">
        <v>45433</v>
      </c>
      <c r="H34" s="249">
        <v>347120</v>
      </c>
      <c r="I34" s="250">
        <v>0</v>
      </c>
      <c r="J34" s="251">
        <f t="shared" si="0"/>
        <v>347120</v>
      </c>
      <c r="K34" s="251">
        <f t="shared" si="1"/>
        <v>6942.4000000000005</v>
      </c>
      <c r="L34" s="251">
        <f t="shared" si="2"/>
        <v>340177.6</v>
      </c>
      <c r="M34" s="251">
        <f t="shared" si="9"/>
        <v>340177.6</v>
      </c>
      <c r="N34" s="251">
        <f t="shared" si="3"/>
        <v>0</v>
      </c>
      <c r="O34" s="253">
        <v>45425</v>
      </c>
      <c r="P34" s="253">
        <v>45425</v>
      </c>
      <c r="Q34" s="259" t="s">
        <v>194</v>
      </c>
      <c r="R34" s="250">
        <v>341120</v>
      </c>
      <c r="S34" s="250">
        <f t="shared" si="5"/>
        <v>6000</v>
      </c>
      <c r="T34" s="255" t="s">
        <v>91</v>
      </c>
      <c r="U34" s="256">
        <v>45492</v>
      </c>
      <c r="V34" s="255">
        <v>590881</v>
      </c>
      <c r="W34" s="257" t="s">
        <v>29</v>
      </c>
      <c r="X34" s="258" t="s">
        <v>368</v>
      </c>
      <c r="Y34" s="255" t="s">
        <v>91</v>
      </c>
      <c r="AB34" s="17"/>
    </row>
    <row r="35" spans="1:28" x14ac:dyDescent="0.25">
      <c r="A35" s="7">
        <f t="shared" si="8"/>
        <v>11</v>
      </c>
      <c r="B35" s="25" t="s">
        <v>24</v>
      </c>
      <c r="C35" s="9">
        <v>45413</v>
      </c>
      <c r="D35" s="25" t="s">
        <v>36</v>
      </c>
      <c r="E35" s="9">
        <v>45383</v>
      </c>
      <c r="F35" s="247" t="s">
        <v>116</v>
      </c>
      <c r="G35" s="248">
        <v>45433</v>
      </c>
      <c r="H35" s="249">
        <v>365488</v>
      </c>
      <c r="I35" s="250">
        <v>0</v>
      </c>
      <c r="J35" s="251">
        <f t="shared" si="0"/>
        <v>365488</v>
      </c>
      <c r="K35" s="251">
        <f t="shared" si="1"/>
        <v>7309.76</v>
      </c>
      <c r="L35" s="251">
        <f t="shared" si="2"/>
        <v>358178.24</v>
      </c>
      <c r="M35" s="251">
        <f t="shared" si="9"/>
        <v>358178.24</v>
      </c>
      <c r="N35" s="251">
        <f t="shared" si="3"/>
        <v>0</v>
      </c>
      <c r="O35" s="253">
        <v>45425</v>
      </c>
      <c r="P35" s="253">
        <v>45425</v>
      </c>
      <c r="Q35" s="259" t="s">
        <v>195</v>
      </c>
      <c r="R35" s="250">
        <v>359488</v>
      </c>
      <c r="S35" s="250">
        <f t="shared" si="5"/>
        <v>6000</v>
      </c>
      <c r="T35" s="255" t="s">
        <v>91</v>
      </c>
      <c r="U35" s="256">
        <v>45492</v>
      </c>
      <c r="V35" s="255">
        <v>590881</v>
      </c>
      <c r="W35" s="257" t="s">
        <v>29</v>
      </c>
      <c r="X35" s="258" t="s">
        <v>368</v>
      </c>
      <c r="Y35" s="255" t="s">
        <v>91</v>
      </c>
      <c r="AB35" s="17"/>
    </row>
    <row r="36" spans="1:28" x14ac:dyDescent="0.25">
      <c r="A36" s="7">
        <f t="shared" si="8"/>
        <v>12</v>
      </c>
      <c r="B36" s="25" t="s">
        <v>24</v>
      </c>
      <c r="C36" s="9">
        <v>45413</v>
      </c>
      <c r="D36" s="25" t="s">
        <v>38</v>
      </c>
      <c r="E36" s="9">
        <v>45383</v>
      </c>
      <c r="F36" s="247" t="s">
        <v>117</v>
      </c>
      <c r="G36" s="248">
        <v>45433</v>
      </c>
      <c r="H36" s="249">
        <v>326128</v>
      </c>
      <c r="I36" s="250">
        <f>H36*18%</f>
        <v>58703.040000000001</v>
      </c>
      <c r="J36" s="251">
        <f t="shared" si="0"/>
        <v>384831.04</v>
      </c>
      <c r="K36" s="251">
        <f t="shared" si="1"/>
        <v>6522.56</v>
      </c>
      <c r="L36" s="251">
        <f t="shared" si="2"/>
        <v>378308.48</v>
      </c>
      <c r="M36" s="251">
        <f t="shared" si="9"/>
        <v>378308.48</v>
      </c>
      <c r="N36" s="251">
        <f t="shared" si="3"/>
        <v>0</v>
      </c>
      <c r="O36" s="253">
        <v>45425</v>
      </c>
      <c r="P36" s="253">
        <v>45425</v>
      </c>
      <c r="Q36" s="259" t="s">
        <v>196</v>
      </c>
      <c r="R36" s="250">
        <v>320128</v>
      </c>
      <c r="S36" s="250">
        <f t="shared" si="5"/>
        <v>6000</v>
      </c>
      <c r="T36" s="255" t="s">
        <v>91</v>
      </c>
      <c r="U36" s="256">
        <v>45492</v>
      </c>
      <c r="V36" s="255">
        <v>590881</v>
      </c>
      <c r="W36" s="257" t="s">
        <v>29</v>
      </c>
      <c r="X36" s="258" t="s">
        <v>368</v>
      </c>
      <c r="Y36" s="255" t="s">
        <v>91</v>
      </c>
      <c r="AB36" s="17"/>
    </row>
    <row r="37" spans="1:28" x14ac:dyDescent="0.25">
      <c r="A37" s="7">
        <f t="shared" si="8"/>
        <v>13</v>
      </c>
      <c r="B37" s="25" t="s">
        <v>24</v>
      </c>
      <c r="C37" s="9">
        <v>45413</v>
      </c>
      <c r="D37" s="25" t="s">
        <v>39</v>
      </c>
      <c r="E37" s="9">
        <v>45383</v>
      </c>
      <c r="F37" s="247" t="s">
        <v>118</v>
      </c>
      <c r="G37" s="248">
        <v>45433</v>
      </c>
      <c r="H37" s="249">
        <v>350400</v>
      </c>
      <c r="I37" s="250">
        <f>H37*18%</f>
        <v>63072</v>
      </c>
      <c r="J37" s="251">
        <f t="shared" ref="J37:J40" si="10">H37+I37</f>
        <v>413472</v>
      </c>
      <c r="K37" s="251">
        <f t="shared" ref="K37:K40" si="11">H37*2%</f>
        <v>7008</v>
      </c>
      <c r="L37" s="251">
        <f t="shared" ref="L37:L40" si="12">J37-K37</f>
        <v>406464</v>
      </c>
      <c r="M37" s="251">
        <f t="shared" si="9"/>
        <v>406464</v>
      </c>
      <c r="N37" s="251">
        <f t="shared" ref="N37:N40" si="13">L37-M37</f>
        <v>0</v>
      </c>
      <c r="O37" s="253">
        <v>45425</v>
      </c>
      <c r="P37" s="253">
        <v>45425</v>
      </c>
      <c r="Q37" s="259" t="s">
        <v>197</v>
      </c>
      <c r="R37" s="250">
        <v>344400</v>
      </c>
      <c r="S37" s="250">
        <f t="shared" ref="S37:S40" si="14">H37-R37</f>
        <v>6000</v>
      </c>
      <c r="T37" s="255" t="s">
        <v>91</v>
      </c>
      <c r="U37" s="256">
        <v>45492</v>
      </c>
      <c r="V37" s="255">
        <v>590881</v>
      </c>
      <c r="W37" s="257" t="s">
        <v>29</v>
      </c>
      <c r="X37" s="258" t="s">
        <v>368</v>
      </c>
      <c r="Y37" s="255" t="s">
        <v>91</v>
      </c>
      <c r="AB37" s="17"/>
    </row>
    <row r="38" spans="1:28" x14ac:dyDescent="0.25">
      <c r="A38" s="7">
        <f t="shared" si="8"/>
        <v>14</v>
      </c>
      <c r="B38" s="25" t="s">
        <v>24</v>
      </c>
      <c r="C38" s="9">
        <v>45413</v>
      </c>
      <c r="D38" s="25" t="s">
        <v>40</v>
      </c>
      <c r="E38" s="9">
        <v>45383</v>
      </c>
      <c r="F38" s="247" t="s">
        <v>119</v>
      </c>
      <c r="G38" s="248">
        <v>45433</v>
      </c>
      <c r="H38" s="249">
        <v>350400</v>
      </c>
      <c r="I38" s="250">
        <v>0</v>
      </c>
      <c r="J38" s="251">
        <f t="shared" si="10"/>
        <v>350400</v>
      </c>
      <c r="K38" s="251">
        <f t="shared" si="11"/>
        <v>7008</v>
      </c>
      <c r="L38" s="251">
        <f t="shared" si="12"/>
        <v>343392</v>
      </c>
      <c r="M38" s="251">
        <f t="shared" si="9"/>
        <v>343392</v>
      </c>
      <c r="N38" s="251">
        <f t="shared" si="13"/>
        <v>0</v>
      </c>
      <c r="O38" s="253">
        <v>45425</v>
      </c>
      <c r="P38" s="253">
        <v>45425</v>
      </c>
      <c r="Q38" s="259" t="s">
        <v>198</v>
      </c>
      <c r="R38" s="250">
        <v>344400</v>
      </c>
      <c r="S38" s="250">
        <f t="shared" si="14"/>
        <v>6000</v>
      </c>
      <c r="T38" s="255" t="s">
        <v>91</v>
      </c>
      <c r="U38" s="256">
        <v>45492</v>
      </c>
      <c r="V38" s="255">
        <v>590881</v>
      </c>
      <c r="W38" s="257" t="s">
        <v>29</v>
      </c>
      <c r="X38" s="258" t="s">
        <v>368</v>
      </c>
      <c r="Y38" s="255" t="s">
        <v>91</v>
      </c>
      <c r="AB38" s="17"/>
    </row>
    <row r="39" spans="1:28" x14ac:dyDescent="0.25">
      <c r="A39" s="7">
        <f t="shared" si="8"/>
        <v>15</v>
      </c>
      <c r="B39" s="25" t="s">
        <v>24</v>
      </c>
      <c r="C39" s="9">
        <v>45413</v>
      </c>
      <c r="D39" s="25" t="s">
        <v>41</v>
      </c>
      <c r="E39" s="9">
        <v>45383</v>
      </c>
      <c r="F39" s="247" t="s">
        <v>120</v>
      </c>
      <c r="G39" s="248">
        <v>45433</v>
      </c>
      <c r="H39" s="249">
        <v>350400</v>
      </c>
      <c r="I39" s="250">
        <v>0</v>
      </c>
      <c r="J39" s="251">
        <f t="shared" si="10"/>
        <v>350400</v>
      </c>
      <c r="K39" s="251">
        <f t="shared" si="11"/>
        <v>7008</v>
      </c>
      <c r="L39" s="251">
        <f t="shared" si="12"/>
        <v>343392</v>
      </c>
      <c r="M39" s="251">
        <f t="shared" si="9"/>
        <v>343392</v>
      </c>
      <c r="N39" s="251">
        <f t="shared" si="13"/>
        <v>0</v>
      </c>
      <c r="O39" s="253">
        <v>45425</v>
      </c>
      <c r="P39" s="253">
        <v>45425</v>
      </c>
      <c r="Q39" s="259" t="s">
        <v>190</v>
      </c>
      <c r="R39" s="250">
        <v>344400</v>
      </c>
      <c r="S39" s="250">
        <f t="shared" si="14"/>
        <v>6000</v>
      </c>
      <c r="T39" s="255" t="s">
        <v>91</v>
      </c>
      <c r="U39" s="256">
        <v>45492</v>
      </c>
      <c r="V39" s="255">
        <v>590881</v>
      </c>
      <c r="W39" s="257" t="s">
        <v>29</v>
      </c>
      <c r="X39" s="258" t="s">
        <v>368</v>
      </c>
      <c r="Y39" s="255" t="s">
        <v>91</v>
      </c>
      <c r="AB39" s="17"/>
    </row>
    <row r="40" spans="1:28" x14ac:dyDescent="0.25">
      <c r="A40" s="7">
        <f t="shared" si="8"/>
        <v>16</v>
      </c>
      <c r="B40" s="15" t="s">
        <v>1500</v>
      </c>
      <c r="C40" s="9">
        <v>45413</v>
      </c>
      <c r="D40" s="25" t="s">
        <v>27</v>
      </c>
      <c r="E40" s="9">
        <v>45383</v>
      </c>
      <c r="F40" s="247" t="s">
        <v>712</v>
      </c>
      <c r="G40" s="248">
        <v>45460</v>
      </c>
      <c r="H40" s="249">
        <v>170880</v>
      </c>
      <c r="I40" s="250">
        <v>0</v>
      </c>
      <c r="J40" s="251">
        <f t="shared" si="10"/>
        <v>170880</v>
      </c>
      <c r="K40" s="251">
        <f t="shared" si="11"/>
        <v>3417.6</v>
      </c>
      <c r="L40" s="251">
        <f t="shared" si="12"/>
        <v>167462.39999999999</v>
      </c>
      <c r="M40" s="251">
        <f t="shared" si="9"/>
        <v>167462.39999999999</v>
      </c>
      <c r="N40" s="251">
        <f t="shared" si="13"/>
        <v>0</v>
      </c>
      <c r="O40" s="253">
        <v>45436</v>
      </c>
      <c r="P40" s="253">
        <f t="shared" ref="P40" si="15">O40</f>
        <v>45436</v>
      </c>
      <c r="Q40" s="259" t="s">
        <v>199</v>
      </c>
      <c r="R40" s="250">
        <v>136240</v>
      </c>
      <c r="S40" s="250">
        <f t="shared" si="14"/>
        <v>34640</v>
      </c>
      <c r="T40" s="255" t="s">
        <v>91</v>
      </c>
      <c r="U40" s="256">
        <v>45525</v>
      </c>
      <c r="V40" s="255">
        <v>590948</v>
      </c>
      <c r="W40" s="257" t="s">
        <v>29</v>
      </c>
      <c r="X40" s="258" t="s">
        <v>368</v>
      </c>
      <c r="Y40" s="255" t="s">
        <v>91</v>
      </c>
      <c r="AB40" s="17"/>
    </row>
    <row r="41" spans="1:28" x14ac:dyDescent="0.25">
      <c r="A41" s="7">
        <f t="shared" ref="A41:A72" si="16">A40+1</f>
        <v>17</v>
      </c>
      <c r="B41" s="25" t="s">
        <v>94</v>
      </c>
      <c r="C41" s="9">
        <v>45474</v>
      </c>
      <c r="D41" s="8" t="s">
        <v>95</v>
      </c>
      <c r="E41" s="20">
        <v>45443</v>
      </c>
      <c r="F41" s="247" t="s">
        <v>608</v>
      </c>
      <c r="G41" s="248">
        <v>45492</v>
      </c>
      <c r="H41" s="249">
        <v>256000</v>
      </c>
      <c r="I41" s="250">
        <v>0</v>
      </c>
      <c r="J41" s="250">
        <f t="shared" ref="J41:J104" si="17">H41+I41</f>
        <v>256000</v>
      </c>
      <c r="K41" s="251">
        <f t="shared" ref="K41:K104" si="18">H41*2%</f>
        <v>5120</v>
      </c>
      <c r="L41" s="251">
        <f t="shared" ref="L41:L104" si="19">J41-K41</f>
        <v>250880</v>
      </c>
      <c r="M41" s="251">
        <f t="shared" si="9"/>
        <v>250880</v>
      </c>
      <c r="N41" s="260">
        <f t="shared" ref="N41:N104" si="20">L41-M41</f>
        <v>0</v>
      </c>
      <c r="O41" s="253">
        <v>45502</v>
      </c>
      <c r="P41" s="253">
        <f>O41</f>
        <v>45502</v>
      </c>
      <c r="Q41" s="259" t="s">
        <v>697</v>
      </c>
      <c r="R41" s="250">
        <v>250000</v>
      </c>
      <c r="S41" s="250">
        <f t="shared" ref="S41:S70" si="21">H41-R41</f>
        <v>6000</v>
      </c>
      <c r="T41" s="261" t="s">
        <v>719</v>
      </c>
      <c r="U41" s="256">
        <v>45541</v>
      </c>
      <c r="V41" s="255">
        <v>463561</v>
      </c>
      <c r="W41" s="257" t="s">
        <v>29</v>
      </c>
      <c r="X41" s="258" t="s">
        <v>368</v>
      </c>
      <c r="Y41" s="255" t="s">
        <v>241</v>
      </c>
    </row>
    <row r="42" spans="1:28" x14ac:dyDescent="0.25">
      <c r="A42" s="7">
        <f t="shared" si="16"/>
        <v>18</v>
      </c>
      <c r="B42" s="25" t="s">
        <v>94</v>
      </c>
      <c r="C42" s="9">
        <v>45474</v>
      </c>
      <c r="D42" s="8" t="s">
        <v>96</v>
      </c>
      <c r="E42" s="20">
        <v>45443</v>
      </c>
      <c r="F42" s="247" t="s">
        <v>609</v>
      </c>
      <c r="G42" s="248">
        <v>45492</v>
      </c>
      <c r="H42" s="249">
        <v>336000</v>
      </c>
      <c r="I42" s="250">
        <v>0</v>
      </c>
      <c r="J42" s="250">
        <f t="shared" si="17"/>
        <v>336000</v>
      </c>
      <c r="K42" s="251">
        <f t="shared" si="18"/>
        <v>6720</v>
      </c>
      <c r="L42" s="251">
        <f t="shared" si="19"/>
        <v>329280</v>
      </c>
      <c r="M42" s="251">
        <f t="shared" si="9"/>
        <v>329280</v>
      </c>
      <c r="N42" s="260">
        <f t="shared" si="20"/>
        <v>0</v>
      </c>
      <c r="O42" s="253">
        <v>45502</v>
      </c>
      <c r="P42" s="253">
        <f t="shared" ref="P42:P47" si="22">O42</f>
        <v>45502</v>
      </c>
      <c r="Q42" s="259" t="s">
        <v>700</v>
      </c>
      <c r="R42" s="250">
        <v>330000</v>
      </c>
      <c r="S42" s="250">
        <f t="shared" si="21"/>
        <v>6000</v>
      </c>
      <c r="T42" s="261" t="s">
        <v>719</v>
      </c>
      <c r="U42" s="256">
        <v>45541</v>
      </c>
      <c r="V42" s="255">
        <v>463561</v>
      </c>
      <c r="W42" s="257" t="s">
        <v>29</v>
      </c>
      <c r="X42" s="258" t="s">
        <v>368</v>
      </c>
      <c r="Y42" s="255" t="s">
        <v>241</v>
      </c>
    </row>
    <row r="43" spans="1:28" x14ac:dyDescent="0.25">
      <c r="A43" s="7">
        <f t="shared" si="16"/>
        <v>19</v>
      </c>
      <c r="B43" s="25" t="s">
        <v>94</v>
      </c>
      <c r="C43" s="9">
        <v>45474</v>
      </c>
      <c r="D43" s="8" t="s">
        <v>100</v>
      </c>
      <c r="E43" s="20">
        <v>45443</v>
      </c>
      <c r="F43" s="247" t="s">
        <v>610</v>
      </c>
      <c r="G43" s="248">
        <v>45492</v>
      </c>
      <c r="H43" s="249">
        <v>226000</v>
      </c>
      <c r="I43" s="250">
        <v>0</v>
      </c>
      <c r="J43" s="250">
        <f t="shared" si="17"/>
        <v>226000</v>
      </c>
      <c r="K43" s="251">
        <f t="shared" si="18"/>
        <v>4520</v>
      </c>
      <c r="L43" s="251">
        <f t="shared" si="19"/>
        <v>221480</v>
      </c>
      <c r="M43" s="251">
        <f t="shared" si="9"/>
        <v>221480</v>
      </c>
      <c r="N43" s="260">
        <f t="shared" si="20"/>
        <v>0</v>
      </c>
      <c r="O43" s="253">
        <v>45502</v>
      </c>
      <c r="P43" s="253">
        <f t="shared" si="22"/>
        <v>45502</v>
      </c>
      <c r="Q43" s="259" t="s">
        <v>701</v>
      </c>
      <c r="R43" s="250">
        <v>220000</v>
      </c>
      <c r="S43" s="250">
        <f t="shared" si="21"/>
        <v>6000</v>
      </c>
      <c r="T43" s="261" t="s">
        <v>719</v>
      </c>
      <c r="U43" s="256">
        <v>45541</v>
      </c>
      <c r="V43" s="255">
        <v>463561</v>
      </c>
      <c r="W43" s="257" t="s">
        <v>29</v>
      </c>
      <c r="X43" s="258" t="s">
        <v>368</v>
      </c>
      <c r="Y43" s="255" t="s">
        <v>241</v>
      </c>
    </row>
    <row r="44" spans="1:28" x14ac:dyDescent="0.25">
      <c r="A44" s="7">
        <f t="shared" si="16"/>
        <v>20</v>
      </c>
      <c r="B44" s="25" t="s">
        <v>94</v>
      </c>
      <c r="C44" s="9">
        <v>45474</v>
      </c>
      <c r="D44" s="8" t="s">
        <v>101</v>
      </c>
      <c r="E44" s="20">
        <v>45443</v>
      </c>
      <c r="F44" s="247" t="s">
        <v>611</v>
      </c>
      <c r="G44" s="248">
        <v>45492</v>
      </c>
      <c r="H44" s="249">
        <v>239728</v>
      </c>
      <c r="I44" s="250">
        <v>0</v>
      </c>
      <c r="J44" s="250">
        <f t="shared" si="17"/>
        <v>239728</v>
      </c>
      <c r="K44" s="251">
        <f t="shared" si="18"/>
        <v>4794.5600000000004</v>
      </c>
      <c r="L44" s="251">
        <f t="shared" si="19"/>
        <v>234933.44</v>
      </c>
      <c r="M44" s="251">
        <f t="shared" si="9"/>
        <v>234933.44</v>
      </c>
      <c r="N44" s="260">
        <f t="shared" si="20"/>
        <v>0</v>
      </c>
      <c r="O44" s="253">
        <v>45502</v>
      </c>
      <c r="P44" s="253">
        <f t="shared" si="22"/>
        <v>45502</v>
      </c>
      <c r="Q44" s="259" t="s">
        <v>708</v>
      </c>
      <c r="R44" s="250">
        <v>233728</v>
      </c>
      <c r="S44" s="250">
        <f t="shared" si="21"/>
        <v>6000</v>
      </c>
      <c r="T44" s="261" t="s">
        <v>719</v>
      </c>
      <c r="U44" s="256">
        <v>45541</v>
      </c>
      <c r="V44" s="255">
        <v>463561</v>
      </c>
      <c r="W44" s="257" t="s">
        <v>29</v>
      </c>
      <c r="X44" s="258" t="s">
        <v>368</v>
      </c>
      <c r="Y44" s="255" t="s">
        <v>241</v>
      </c>
    </row>
    <row r="45" spans="1:28" x14ac:dyDescent="0.25">
      <c r="A45" s="7">
        <f t="shared" si="16"/>
        <v>21</v>
      </c>
      <c r="B45" s="25" t="s">
        <v>94</v>
      </c>
      <c r="C45" s="9">
        <v>45474</v>
      </c>
      <c r="D45" s="8" t="s">
        <v>102</v>
      </c>
      <c r="E45" s="20">
        <v>45443</v>
      </c>
      <c r="F45" s="247" t="s">
        <v>612</v>
      </c>
      <c r="G45" s="248">
        <v>45492</v>
      </c>
      <c r="H45" s="249">
        <v>239728</v>
      </c>
      <c r="I45" s="250">
        <v>0</v>
      </c>
      <c r="J45" s="250">
        <f t="shared" si="17"/>
        <v>239728</v>
      </c>
      <c r="K45" s="251">
        <f t="shared" si="18"/>
        <v>4794.5600000000004</v>
      </c>
      <c r="L45" s="251">
        <f t="shared" si="19"/>
        <v>234933.44</v>
      </c>
      <c r="M45" s="251">
        <f t="shared" si="9"/>
        <v>234933.44</v>
      </c>
      <c r="N45" s="260">
        <f t="shared" si="20"/>
        <v>0</v>
      </c>
      <c r="O45" s="253">
        <v>45502</v>
      </c>
      <c r="P45" s="253">
        <f t="shared" si="22"/>
        <v>45502</v>
      </c>
      <c r="Q45" s="259" t="s">
        <v>704</v>
      </c>
      <c r="R45" s="250">
        <v>233728</v>
      </c>
      <c r="S45" s="250">
        <f t="shared" si="21"/>
        <v>6000</v>
      </c>
      <c r="T45" s="261" t="s">
        <v>719</v>
      </c>
      <c r="U45" s="256">
        <v>45541</v>
      </c>
      <c r="V45" s="255">
        <v>463561</v>
      </c>
      <c r="W45" s="257" t="s">
        <v>29</v>
      </c>
      <c r="X45" s="258" t="s">
        <v>368</v>
      </c>
      <c r="Y45" s="255" t="s">
        <v>241</v>
      </c>
    </row>
    <row r="46" spans="1:28" x14ac:dyDescent="0.25">
      <c r="A46" s="7">
        <f t="shared" si="16"/>
        <v>22</v>
      </c>
      <c r="B46" s="25" t="s">
        <v>94</v>
      </c>
      <c r="C46" s="9">
        <v>45474</v>
      </c>
      <c r="D46" s="8" t="s">
        <v>103</v>
      </c>
      <c r="E46" s="20">
        <v>45443</v>
      </c>
      <c r="F46" s="247" t="s">
        <v>613</v>
      </c>
      <c r="G46" s="248">
        <v>45492</v>
      </c>
      <c r="H46" s="249">
        <v>239728</v>
      </c>
      <c r="I46" s="250">
        <v>0</v>
      </c>
      <c r="J46" s="250">
        <f t="shared" si="17"/>
        <v>239728</v>
      </c>
      <c r="K46" s="251">
        <f t="shared" si="18"/>
        <v>4794.5600000000004</v>
      </c>
      <c r="L46" s="251">
        <f t="shared" si="19"/>
        <v>234933.44</v>
      </c>
      <c r="M46" s="251">
        <f t="shared" si="9"/>
        <v>234933.44</v>
      </c>
      <c r="N46" s="260">
        <f t="shared" si="20"/>
        <v>0</v>
      </c>
      <c r="O46" s="253">
        <v>45502</v>
      </c>
      <c r="P46" s="253">
        <f t="shared" si="22"/>
        <v>45502</v>
      </c>
      <c r="Q46" s="259" t="s">
        <v>709</v>
      </c>
      <c r="R46" s="250">
        <v>233728</v>
      </c>
      <c r="S46" s="250">
        <f t="shared" si="21"/>
        <v>6000</v>
      </c>
      <c r="T46" s="261" t="s">
        <v>719</v>
      </c>
      <c r="U46" s="256">
        <v>45541</v>
      </c>
      <c r="V46" s="255">
        <v>463561</v>
      </c>
      <c r="W46" s="257" t="s">
        <v>29</v>
      </c>
      <c r="X46" s="258" t="s">
        <v>368</v>
      </c>
      <c r="Y46" s="255" t="s">
        <v>241</v>
      </c>
    </row>
    <row r="47" spans="1:28" x14ac:dyDescent="0.25">
      <c r="A47" s="7">
        <f t="shared" si="16"/>
        <v>23</v>
      </c>
      <c r="B47" s="25" t="s">
        <v>94</v>
      </c>
      <c r="C47" s="9">
        <v>45474</v>
      </c>
      <c r="D47" s="8" t="s">
        <v>105</v>
      </c>
      <c r="E47" s="20">
        <v>45443</v>
      </c>
      <c r="F47" s="247" t="s">
        <v>614</v>
      </c>
      <c r="G47" s="248">
        <v>45492</v>
      </c>
      <c r="H47" s="249">
        <v>239728</v>
      </c>
      <c r="I47" s="250">
        <v>0</v>
      </c>
      <c r="J47" s="250">
        <f t="shared" si="17"/>
        <v>239728</v>
      </c>
      <c r="K47" s="251">
        <f t="shared" si="18"/>
        <v>4794.5600000000004</v>
      </c>
      <c r="L47" s="251">
        <f t="shared" si="19"/>
        <v>234933.44</v>
      </c>
      <c r="M47" s="251">
        <f t="shared" si="9"/>
        <v>234933.44</v>
      </c>
      <c r="N47" s="260">
        <f t="shared" si="20"/>
        <v>0</v>
      </c>
      <c r="O47" s="253">
        <v>45502</v>
      </c>
      <c r="P47" s="253">
        <f t="shared" si="22"/>
        <v>45502</v>
      </c>
      <c r="Q47" s="259" t="s">
        <v>705</v>
      </c>
      <c r="R47" s="250">
        <v>233728</v>
      </c>
      <c r="S47" s="250">
        <f t="shared" si="21"/>
        <v>6000</v>
      </c>
      <c r="T47" s="261" t="s">
        <v>719</v>
      </c>
      <c r="U47" s="256">
        <v>45541</v>
      </c>
      <c r="V47" s="255">
        <v>463561</v>
      </c>
      <c r="W47" s="257" t="s">
        <v>29</v>
      </c>
      <c r="X47" s="258" t="s">
        <v>368</v>
      </c>
      <c r="Y47" s="255" t="s">
        <v>241</v>
      </c>
    </row>
    <row r="48" spans="1:28" x14ac:dyDescent="0.25">
      <c r="A48" s="7">
        <f t="shared" si="16"/>
        <v>24</v>
      </c>
      <c r="B48" s="25" t="s">
        <v>94</v>
      </c>
      <c r="C48" s="9">
        <v>45474</v>
      </c>
      <c r="D48" s="8" t="s">
        <v>525</v>
      </c>
      <c r="E48" s="20">
        <v>45443</v>
      </c>
      <c r="F48" s="247" t="s">
        <v>615</v>
      </c>
      <c r="G48" s="248">
        <v>45492</v>
      </c>
      <c r="H48" s="249">
        <v>224261.67741935482</v>
      </c>
      <c r="I48" s="250">
        <v>0</v>
      </c>
      <c r="J48" s="250">
        <f t="shared" si="17"/>
        <v>224261.67741935482</v>
      </c>
      <c r="K48" s="251">
        <f t="shared" si="18"/>
        <v>4485.2335483870966</v>
      </c>
      <c r="L48" s="251">
        <f t="shared" si="19"/>
        <v>219776.44387096772</v>
      </c>
      <c r="M48" s="251">
        <f t="shared" si="9"/>
        <v>219776.44387096772</v>
      </c>
      <c r="N48" s="260">
        <f t="shared" si="20"/>
        <v>0</v>
      </c>
      <c r="O48" s="262">
        <v>45502</v>
      </c>
      <c r="P48" s="262">
        <f t="shared" ref="P48:P50" si="23">O48</f>
        <v>45502</v>
      </c>
      <c r="Q48" s="259" t="s">
        <v>710</v>
      </c>
      <c r="R48" s="250">
        <v>218649</v>
      </c>
      <c r="S48" s="250">
        <f t="shared" si="21"/>
        <v>5612.677419354819</v>
      </c>
      <c r="T48" s="261" t="s">
        <v>719</v>
      </c>
      <c r="U48" s="256">
        <v>45548</v>
      </c>
      <c r="V48" s="255">
        <v>463581</v>
      </c>
      <c r="W48" s="257" t="s">
        <v>29</v>
      </c>
      <c r="X48" s="258" t="s">
        <v>368</v>
      </c>
      <c r="Y48" s="255" t="s">
        <v>241</v>
      </c>
    </row>
    <row r="49" spans="1:31" x14ac:dyDescent="0.25">
      <c r="A49" s="7">
        <f t="shared" si="16"/>
        <v>25</v>
      </c>
      <c r="B49" s="25" t="s">
        <v>94</v>
      </c>
      <c r="C49" s="9">
        <v>45474</v>
      </c>
      <c r="D49" s="8" t="s">
        <v>274</v>
      </c>
      <c r="E49" s="20">
        <v>45443</v>
      </c>
      <c r="F49" s="247" t="s">
        <v>616</v>
      </c>
      <c r="G49" s="248">
        <v>45492</v>
      </c>
      <c r="H49" s="249">
        <v>239728</v>
      </c>
      <c r="I49" s="250">
        <v>0</v>
      </c>
      <c r="J49" s="250">
        <f t="shared" si="17"/>
        <v>239728</v>
      </c>
      <c r="K49" s="251">
        <f t="shared" si="18"/>
        <v>4794.5600000000004</v>
      </c>
      <c r="L49" s="251">
        <f t="shared" si="19"/>
        <v>234933.44</v>
      </c>
      <c r="M49" s="251">
        <f t="shared" si="9"/>
        <v>234933.44</v>
      </c>
      <c r="N49" s="260">
        <f t="shared" si="20"/>
        <v>0</v>
      </c>
      <c r="O49" s="253">
        <v>45502</v>
      </c>
      <c r="P49" s="253">
        <f t="shared" si="23"/>
        <v>45502</v>
      </c>
      <c r="Q49" s="259" t="s">
        <v>706</v>
      </c>
      <c r="R49" s="250">
        <v>233728</v>
      </c>
      <c r="S49" s="250">
        <f t="shared" si="21"/>
        <v>6000</v>
      </c>
      <c r="T49" s="261" t="s">
        <v>719</v>
      </c>
      <c r="U49" s="256">
        <v>45541</v>
      </c>
      <c r="V49" s="255">
        <v>463561</v>
      </c>
      <c r="W49" s="257" t="s">
        <v>29</v>
      </c>
      <c r="X49" s="258" t="s">
        <v>368</v>
      </c>
      <c r="Y49" s="255" t="s">
        <v>241</v>
      </c>
    </row>
    <row r="50" spans="1:31" x14ac:dyDescent="0.25">
      <c r="A50" s="7">
        <f t="shared" si="16"/>
        <v>26</v>
      </c>
      <c r="B50" s="25" t="s">
        <v>94</v>
      </c>
      <c r="C50" s="9">
        <v>45474</v>
      </c>
      <c r="D50" s="8" t="s">
        <v>526</v>
      </c>
      <c r="E50" s="20">
        <v>45443</v>
      </c>
      <c r="F50" s="247" t="s">
        <v>617</v>
      </c>
      <c r="G50" s="248">
        <v>45492</v>
      </c>
      <c r="H50" s="249">
        <v>177862.70967741936</v>
      </c>
      <c r="I50" s="250">
        <v>0</v>
      </c>
      <c r="J50" s="250">
        <f t="shared" si="17"/>
        <v>177862.70967741936</v>
      </c>
      <c r="K50" s="251">
        <f t="shared" si="18"/>
        <v>3557.2541935483873</v>
      </c>
      <c r="L50" s="251">
        <f t="shared" si="19"/>
        <v>174305.45548387099</v>
      </c>
      <c r="M50" s="251">
        <f t="shared" si="9"/>
        <v>174305.45548387099</v>
      </c>
      <c r="N50" s="260">
        <f t="shared" si="20"/>
        <v>0</v>
      </c>
      <c r="O50" s="253">
        <v>45502</v>
      </c>
      <c r="P50" s="253">
        <f t="shared" si="23"/>
        <v>45502</v>
      </c>
      <c r="Q50" s="259" t="s">
        <v>698</v>
      </c>
      <c r="R50" s="250">
        <v>173411</v>
      </c>
      <c r="S50" s="250">
        <f t="shared" si="21"/>
        <v>4451.7096774193633</v>
      </c>
      <c r="T50" s="261" t="s">
        <v>719</v>
      </c>
      <c r="U50" s="256">
        <v>45541</v>
      </c>
      <c r="V50" s="255">
        <v>463561</v>
      </c>
      <c r="W50" s="257" t="s">
        <v>29</v>
      </c>
      <c r="X50" s="258" t="s">
        <v>368</v>
      </c>
      <c r="Y50" s="255" t="s">
        <v>241</v>
      </c>
    </row>
    <row r="51" spans="1:31" x14ac:dyDescent="0.25">
      <c r="A51" s="7">
        <f t="shared" si="16"/>
        <v>27</v>
      </c>
      <c r="B51" s="25" t="s">
        <v>94</v>
      </c>
      <c r="C51" s="9">
        <v>45474</v>
      </c>
      <c r="D51" s="8" t="s">
        <v>527</v>
      </c>
      <c r="E51" s="20">
        <v>45443</v>
      </c>
      <c r="F51" s="247" t="s">
        <v>618</v>
      </c>
      <c r="G51" s="248">
        <v>45492</v>
      </c>
      <c r="H51" s="249">
        <v>160929.38709677418</v>
      </c>
      <c r="I51" s="250">
        <v>0</v>
      </c>
      <c r="J51" s="250">
        <f t="shared" si="17"/>
        <v>160929.38709677418</v>
      </c>
      <c r="K51" s="251">
        <f t="shared" si="18"/>
        <v>3218.5877419354838</v>
      </c>
      <c r="L51" s="251">
        <f t="shared" si="19"/>
        <v>157710.7993548387</v>
      </c>
      <c r="M51" s="251">
        <f t="shared" si="9"/>
        <v>157710.7993548387</v>
      </c>
      <c r="N51" s="260">
        <f t="shared" si="20"/>
        <v>0</v>
      </c>
      <c r="O51" s="262">
        <v>45502</v>
      </c>
      <c r="P51" s="262">
        <v>45502</v>
      </c>
      <c r="Q51" s="259" t="s">
        <v>703</v>
      </c>
      <c r="R51" s="250">
        <v>157252</v>
      </c>
      <c r="S51" s="250">
        <f t="shared" si="21"/>
        <v>3677.3870967741823</v>
      </c>
      <c r="T51" s="261" t="s">
        <v>719</v>
      </c>
      <c r="U51" s="256">
        <v>45548</v>
      </c>
      <c r="V51" s="255">
        <v>463581</v>
      </c>
      <c r="W51" s="257" t="s">
        <v>29</v>
      </c>
      <c r="X51" s="258" t="s">
        <v>368</v>
      </c>
      <c r="Y51" s="255" t="s">
        <v>241</v>
      </c>
    </row>
    <row r="52" spans="1:31" x14ac:dyDescent="0.25">
      <c r="A52" s="7">
        <f t="shared" si="16"/>
        <v>28</v>
      </c>
      <c r="B52" s="25" t="s">
        <v>94</v>
      </c>
      <c r="C52" s="9">
        <v>45474</v>
      </c>
      <c r="D52" s="8" t="s">
        <v>528</v>
      </c>
      <c r="E52" s="20">
        <v>45443</v>
      </c>
      <c r="F52" s="247" t="s">
        <v>619</v>
      </c>
      <c r="G52" s="248">
        <v>45492</v>
      </c>
      <c r="H52" s="249">
        <v>160929.38709677418</v>
      </c>
      <c r="I52" s="250">
        <v>0</v>
      </c>
      <c r="J52" s="250">
        <f t="shared" si="17"/>
        <v>160929.38709677418</v>
      </c>
      <c r="K52" s="251">
        <f t="shared" si="18"/>
        <v>3218.5877419354838</v>
      </c>
      <c r="L52" s="251">
        <f t="shared" si="19"/>
        <v>157710.7993548387</v>
      </c>
      <c r="M52" s="251">
        <f t="shared" si="9"/>
        <v>157710.7993548387</v>
      </c>
      <c r="N52" s="260">
        <f t="shared" si="20"/>
        <v>0</v>
      </c>
      <c r="O52" s="262">
        <v>45502</v>
      </c>
      <c r="P52" s="262">
        <v>45502</v>
      </c>
      <c r="Q52" s="259" t="s">
        <v>702</v>
      </c>
      <c r="R52" s="250">
        <v>157252</v>
      </c>
      <c r="S52" s="250">
        <f t="shared" si="21"/>
        <v>3677.3870967741823</v>
      </c>
      <c r="T52" s="261" t="s">
        <v>719</v>
      </c>
      <c r="U52" s="256">
        <v>45548</v>
      </c>
      <c r="V52" s="255">
        <v>463581</v>
      </c>
      <c r="W52" s="257" t="s">
        <v>29</v>
      </c>
      <c r="X52" s="258" t="s">
        <v>368</v>
      </c>
      <c r="Y52" s="255" t="s">
        <v>241</v>
      </c>
    </row>
    <row r="53" spans="1:31" x14ac:dyDescent="0.25">
      <c r="A53" s="7">
        <f t="shared" si="16"/>
        <v>29</v>
      </c>
      <c r="B53" s="25" t="s">
        <v>94</v>
      </c>
      <c r="C53" s="9">
        <v>45474</v>
      </c>
      <c r="D53" s="8" t="s">
        <v>529</v>
      </c>
      <c r="E53" s="20">
        <v>45443</v>
      </c>
      <c r="F53" s="247" t="s">
        <v>620</v>
      </c>
      <c r="G53" s="248">
        <v>45492</v>
      </c>
      <c r="H53" s="249">
        <v>201951.61290322582</v>
      </c>
      <c r="I53" s="250">
        <v>0</v>
      </c>
      <c r="J53" s="250">
        <f t="shared" si="17"/>
        <v>201951.61290322582</v>
      </c>
      <c r="K53" s="251">
        <f t="shared" si="18"/>
        <v>4039.0322580645166</v>
      </c>
      <c r="L53" s="251">
        <f t="shared" si="19"/>
        <v>197912.5806451613</v>
      </c>
      <c r="M53" s="251">
        <f t="shared" si="9"/>
        <v>197912.5806451613</v>
      </c>
      <c r="N53" s="260">
        <f t="shared" si="20"/>
        <v>0</v>
      </c>
      <c r="O53" s="253">
        <v>45502</v>
      </c>
      <c r="P53" s="253">
        <f t="shared" ref="P53:P55" si="24">O53</f>
        <v>45502</v>
      </c>
      <c r="Q53" s="259" t="s">
        <v>699</v>
      </c>
      <c r="R53" s="250">
        <v>198274</v>
      </c>
      <c r="S53" s="250">
        <f t="shared" si="21"/>
        <v>3677.6129032258177</v>
      </c>
      <c r="T53" s="261" t="s">
        <v>719</v>
      </c>
      <c r="U53" s="256">
        <v>45541</v>
      </c>
      <c r="V53" s="255">
        <v>463561</v>
      </c>
      <c r="W53" s="257" t="s">
        <v>29</v>
      </c>
      <c r="X53" s="258" t="s">
        <v>368</v>
      </c>
      <c r="Y53" s="255" t="s">
        <v>241</v>
      </c>
    </row>
    <row r="54" spans="1:31" s="18" customFormat="1" x14ac:dyDescent="0.25">
      <c r="A54" s="7">
        <f t="shared" si="16"/>
        <v>30</v>
      </c>
      <c r="B54" s="25" t="s">
        <v>94</v>
      </c>
      <c r="C54" s="9">
        <v>45474</v>
      </c>
      <c r="D54" s="8" t="s">
        <v>530</v>
      </c>
      <c r="E54" s="20">
        <v>45443</v>
      </c>
      <c r="F54" s="247" t="s">
        <v>621</v>
      </c>
      <c r="G54" s="248">
        <v>45492</v>
      </c>
      <c r="H54" s="249">
        <v>164165.51612903227</v>
      </c>
      <c r="I54" s="250">
        <v>0</v>
      </c>
      <c r="J54" s="250">
        <f t="shared" si="17"/>
        <v>164165.51612903227</v>
      </c>
      <c r="K54" s="251">
        <f t="shared" si="18"/>
        <v>3283.3103225806453</v>
      </c>
      <c r="L54" s="251">
        <f t="shared" si="19"/>
        <v>160882.20580645162</v>
      </c>
      <c r="M54" s="251">
        <f t="shared" si="9"/>
        <v>160882.20580645162</v>
      </c>
      <c r="N54" s="260">
        <f t="shared" si="20"/>
        <v>0</v>
      </c>
      <c r="O54" s="253">
        <v>45502</v>
      </c>
      <c r="P54" s="253">
        <f t="shared" si="24"/>
        <v>45502</v>
      </c>
      <c r="Q54" s="259" t="s">
        <v>711</v>
      </c>
      <c r="R54" s="250">
        <v>160488</v>
      </c>
      <c r="S54" s="250">
        <f t="shared" si="21"/>
        <v>3677.5161290322721</v>
      </c>
      <c r="T54" s="261" t="s">
        <v>719</v>
      </c>
      <c r="U54" s="256">
        <v>45541</v>
      </c>
      <c r="V54" s="255">
        <v>463561</v>
      </c>
      <c r="W54" s="257" t="s">
        <v>29</v>
      </c>
      <c r="X54" s="258" t="s">
        <v>368</v>
      </c>
      <c r="Y54" s="255" t="s">
        <v>241</v>
      </c>
      <c r="Z54" s="17"/>
      <c r="AA54" s="17"/>
      <c r="AB54" s="13"/>
      <c r="AC54" s="17"/>
      <c r="AD54" s="17"/>
    </row>
    <row r="55" spans="1:31" x14ac:dyDescent="0.25">
      <c r="A55" s="7">
        <f t="shared" si="16"/>
        <v>31</v>
      </c>
      <c r="B55" s="25" t="s">
        <v>94</v>
      </c>
      <c r="C55" s="9">
        <v>45474</v>
      </c>
      <c r="D55" s="8" t="s">
        <v>104</v>
      </c>
      <c r="E55" s="20">
        <v>45443</v>
      </c>
      <c r="F55" s="247" t="s">
        <v>622</v>
      </c>
      <c r="G55" s="248">
        <v>45492</v>
      </c>
      <c r="H55" s="249">
        <v>239728</v>
      </c>
      <c r="I55" s="250">
        <v>0</v>
      </c>
      <c r="J55" s="250">
        <f t="shared" si="17"/>
        <v>239728</v>
      </c>
      <c r="K55" s="251">
        <f t="shared" si="18"/>
        <v>4794.5600000000004</v>
      </c>
      <c r="L55" s="251">
        <f t="shared" si="19"/>
        <v>234933.44</v>
      </c>
      <c r="M55" s="251">
        <f t="shared" si="9"/>
        <v>234933.44</v>
      </c>
      <c r="N55" s="260">
        <f t="shared" si="20"/>
        <v>0</v>
      </c>
      <c r="O55" s="253">
        <v>45502</v>
      </c>
      <c r="P55" s="253">
        <f t="shared" si="24"/>
        <v>45502</v>
      </c>
      <c r="Q55" s="259" t="s">
        <v>707</v>
      </c>
      <c r="R55" s="250">
        <v>233728</v>
      </c>
      <c r="S55" s="250">
        <f t="shared" si="21"/>
        <v>6000</v>
      </c>
      <c r="T55" s="261" t="s">
        <v>719</v>
      </c>
      <c r="U55" s="256">
        <v>45541</v>
      </c>
      <c r="V55" s="255">
        <v>463561</v>
      </c>
      <c r="W55" s="257" t="s">
        <v>29</v>
      </c>
      <c r="X55" s="258" t="s">
        <v>368</v>
      </c>
      <c r="Y55" s="255" t="s">
        <v>241</v>
      </c>
    </row>
    <row r="56" spans="1:31" s="18" customFormat="1" x14ac:dyDescent="0.25">
      <c r="A56" s="7">
        <f t="shared" si="16"/>
        <v>32</v>
      </c>
      <c r="B56" s="25" t="s">
        <v>94</v>
      </c>
      <c r="C56" s="9">
        <v>45474</v>
      </c>
      <c r="D56" s="8" t="s">
        <v>100</v>
      </c>
      <c r="E56" s="20">
        <v>45473</v>
      </c>
      <c r="F56" s="247" t="s">
        <v>623</v>
      </c>
      <c r="G56" s="248">
        <v>45492</v>
      </c>
      <c r="H56" s="249">
        <v>226000</v>
      </c>
      <c r="I56" s="250">
        <v>0</v>
      </c>
      <c r="J56" s="250">
        <f t="shared" si="17"/>
        <v>226000</v>
      </c>
      <c r="K56" s="251">
        <f t="shared" si="18"/>
        <v>4520</v>
      </c>
      <c r="L56" s="251">
        <f t="shared" si="19"/>
        <v>221480</v>
      </c>
      <c r="M56" s="251">
        <f t="shared" si="9"/>
        <v>221480</v>
      </c>
      <c r="N56" s="260">
        <f t="shared" si="20"/>
        <v>0</v>
      </c>
      <c r="O56" s="262">
        <v>45502</v>
      </c>
      <c r="P56" s="262">
        <f t="shared" ref="P56" si="25">O56</f>
        <v>45502</v>
      </c>
      <c r="Q56" s="259" t="s">
        <v>718</v>
      </c>
      <c r="R56" s="250">
        <v>220000</v>
      </c>
      <c r="S56" s="250">
        <f t="shared" si="21"/>
        <v>6000</v>
      </c>
      <c r="T56" s="261" t="s">
        <v>91</v>
      </c>
      <c r="U56" s="256">
        <v>45548</v>
      </c>
      <c r="V56" s="255">
        <v>463581</v>
      </c>
      <c r="W56" s="257" t="s">
        <v>29</v>
      </c>
      <c r="X56" s="258" t="s">
        <v>368</v>
      </c>
      <c r="Y56" s="255" t="s">
        <v>241</v>
      </c>
      <c r="Z56" s="34"/>
      <c r="AA56" s="34"/>
      <c r="AB56" s="175"/>
      <c r="AC56" s="34"/>
      <c r="AD56" s="34"/>
      <c r="AE56" s="34"/>
    </row>
    <row r="57" spans="1:31" x14ac:dyDescent="0.25">
      <c r="A57" s="7">
        <f t="shared" si="16"/>
        <v>33</v>
      </c>
      <c r="B57" s="25" t="s">
        <v>94</v>
      </c>
      <c r="C57" s="9">
        <v>45474</v>
      </c>
      <c r="D57" s="8" t="s">
        <v>101</v>
      </c>
      <c r="E57" s="20">
        <v>45473</v>
      </c>
      <c r="F57" s="247" t="s">
        <v>624</v>
      </c>
      <c r="G57" s="248">
        <v>45492</v>
      </c>
      <c r="H57" s="249">
        <v>239728</v>
      </c>
      <c r="I57" s="250">
        <v>0</v>
      </c>
      <c r="J57" s="250">
        <f t="shared" si="17"/>
        <v>239728</v>
      </c>
      <c r="K57" s="251">
        <f t="shared" si="18"/>
        <v>4794.5600000000004</v>
      </c>
      <c r="L57" s="251">
        <f t="shared" si="19"/>
        <v>234933.44</v>
      </c>
      <c r="M57" s="251">
        <f t="shared" si="9"/>
        <v>234933.44</v>
      </c>
      <c r="N57" s="260">
        <f t="shared" si="20"/>
        <v>0</v>
      </c>
      <c r="O57" s="262">
        <v>45502</v>
      </c>
      <c r="P57" s="262">
        <f>O57</f>
        <v>45502</v>
      </c>
      <c r="Q57" s="259" t="s">
        <v>720</v>
      </c>
      <c r="R57" s="250">
        <v>233728</v>
      </c>
      <c r="S57" s="250">
        <f t="shared" si="21"/>
        <v>6000</v>
      </c>
      <c r="T57" s="261" t="s">
        <v>91</v>
      </c>
      <c r="U57" s="256">
        <v>45548</v>
      </c>
      <c r="V57" s="255">
        <v>463581</v>
      </c>
      <c r="W57" s="257" t="s">
        <v>29</v>
      </c>
      <c r="X57" s="258" t="s">
        <v>368</v>
      </c>
      <c r="Y57" s="255" t="s">
        <v>241</v>
      </c>
      <c r="Z57" s="34"/>
      <c r="AA57" s="34"/>
      <c r="AB57" s="175"/>
      <c r="AC57" s="34"/>
      <c r="AD57" s="34"/>
      <c r="AE57" s="34"/>
    </row>
    <row r="58" spans="1:31" x14ac:dyDescent="0.25">
      <c r="A58" s="7">
        <f t="shared" si="16"/>
        <v>34</v>
      </c>
      <c r="B58" s="25" t="s">
        <v>94</v>
      </c>
      <c r="C58" s="9">
        <v>45474</v>
      </c>
      <c r="D58" s="8" t="s">
        <v>102</v>
      </c>
      <c r="E58" s="20">
        <v>45473</v>
      </c>
      <c r="F58" s="247" t="s">
        <v>625</v>
      </c>
      <c r="G58" s="248">
        <v>45492</v>
      </c>
      <c r="H58" s="249">
        <v>239728</v>
      </c>
      <c r="I58" s="250">
        <v>0</v>
      </c>
      <c r="J58" s="250">
        <f t="shared" si="17"/>
        <v>239728</v>
      </c>
      <c r="K58" s="251">
        <f t="shared" si="18"/>
        <v>4794.5600000000004</v>
      </c>
      <c r="L58" s="251">
        <f t="shared" si="19"/>
        <v>234933.44</v>
      </c>
      <c r="M58" s="251">
        <f t="shared" si="9"/>
        <v>234933.44</v>
      </c>
      <c r="N58" s="260">
        <f t="shared" si="20"/>
        <v>0</v>
      </c>
      <c r="O58" s="262">
        <v>45502</v>
      </c>
      <c r="P58" s="262">
        <f t="shared" ref="P58:P67" si="26">O58</f>
        <v>45502</v>
      </c>
      <c r="Q58" s="259" t="s">
        <v>722</v>
      </c>
      <c r="R58" s="250">
        <v>233728</v>
      </c>
      <c r="S58" s="250">
        <f t="shared" si="21"/>
        <v>6000</v>
      </c>
      <c r="T58" s="261" t="s">
        <v>91</v>
      </c>
      <c r="U58" s="256">
        <v>45548</v>
      </c>
      <c r="V58" s="255">
        <v>463581</v>
      </c>
      <c r="W58" s="257" t="s">
        <v>29</v>
      </c>
      <c r="X58" s="258" t="s">
        <v>368</v>
      </c>
      <c r="Y58" s="255" t="s">
        <v>241</v>
      </c>
      <c r="Z58" s="34"/>
      <c r="AA58" s="34"/>
      <c r="AB58" s="175"/>
      <c r="AC58" s="34"/>
      <c r="AD58" s="34"/>
      <c r="AE58" s="34"/>
    </row>
    <row r="59" spans="1:31" x14ac:dyDescent="0.25">
      <c r="A59" s="7">
        <f t="shared" si="16"/>
        <v>35</v>
      </c>
      <c r="B59" s="25" t="s">
        <v>94</v>
      </c>
      <c r="C59" s="9">
        <v>45474</v>
      </c>
      <c r="D59" s="8" t="s">
        <v>103</v>
      </c>
      <c r="E59" s="20">
        <v>45473</v>
      </c>
      <c r="F59" s="247" t="s">
        <v>626</v>
      </c>
      <c r="G59" s="248">
        <v>45492</v>
      </c>
      <c r="H59" s="249">
        <v>239728</v>
      </c>
      <c r="I59" s="250">
        <v>0</v>
      </c>
      <c r="J59" s="250">
        <f t="shared" si="17"/>
        <v>239728</v>
      </c>
      <c r="K59" s="251">
        <f t="shared" si="18"/>
        <v>4794.5600000000004</v>
      </c>
      <c r="L59" s="251">
        <f t="shared" si="19"/>
        <v>234933.44</v>
      </c>
      <c r="M59" s="251">
        <f t="shared" si="9"/>
        <v>234933.44</v>
      </c>
      <c r="N59" s="260">
        <f t="shared" si="20"/>
        <v>0</v>
      </c>
      <c r="O59" s="262">
        <v>45502</v>
      </c>
      <c r="P59" s="262">
        <f t="shared" si="26"/>
        <v>45502</v>
      </c>
      <c r="Q59" s="259" t="s">
        <v>721</v>
      </c>
      <c r="R59" s="250">
        <v>233728</v>
      </c>
      <c r="S59" s="250">
        <f t="shared" si="21"/>
        <v>6000</v>
      </c>
      <c r="T59" s="261" t="s">
        <v>91</v>
      </c>
      <c r="U59" s="256">
        <v>45548</v>
      </c>
      <c r="V59" s="255">
        <v>463581</v>
      </c>
      <c r="W59" s="257" t="s">
        <v>29</v>
      </c>
      <c r="X59" s="258" t="s">
        <v>368</v>
      </c>
      <c r="Y59" s="255" t="s">
        <v>241</v>
      </c>
      <c r="Z59" s="34"/>
      <c r="AA59" s="34"/>
      <c r="AB59" s="175"/>
      <c r="AC59" s="34"/>
      <c r="AD59" s="34"/>
      <c r="AE59" s="34"/>
    </row>
    <row r="60" spans="1:31" x14ac:dyDescent="0.25">
      <c r="A60" s="7">
        <f t="shared" si="16"/>
        <v>36</v>
      </c>
      <c r="B60" s="25" t="s">
        <v>94</v>
      </c>
      <c r="C60" s="9">
        <v>45474</v>
      </c>
      <c r="D60" s="8" t="s">
        <v>105</v>
      </c>
      <c r="E60" s="20">
        <v>45473</v>
      </c>
      <c r="F60" s="247" t="s">
        <v>627</v>
      </c>
      <c r="G60" s="253">
        <v>45492</v>
      </c>
      <c r="H60" s="249">
        <v>239728</v>
      </c>
      <c r="I60" s="250">
        <v>0</v>
      </c>
      <c r="J60" s="250">
        <f t="shared" si="17"/>
        <v>239728</v>
      </c>
      <c r="K60" s="251">
        <f t="shared" si="18"/>
        <v>4794.5600000000004</v>
      </c>
      <c r="L60" s="251">
        <f t="shared" si="19"/>
        <v>234933.44</v>
      </c>
      <c r="M60" s="251">
        <f t="shared" si="9"/>
        <v>234933.44</v>
      </c>
      <c r="N60" s="260">
        <f t="shared" si="20"/>
        <v>0</v>
      </c>
      <c r="O60" s="253">
        <v>45502</v>
      </c>
      <c r="P60" s="262">
        <f t="shared" si="26"/>
        <v>45502</v>
      </c>
      <c r="Q60" s="259" t="s">
        <v>723</v>
      </c>
      <c r="R60" s="250">
        <v>233728</v>
      </c>
      <c r="S60" s="250">
        <f t="shared" si="21"/>
        <v>6000</v>
      </c>
      <c r="T60" s="261" t="s">
        <v>91</v>
      </c>
      <c r="U60" s="256">
        <v>45586</v>
      </c>
      <c r="V60" s="255">
        <v>464334</v>
      </c>
      <c r="W60" s="257" t="s">
        <v>29</v>
      </c>
      <c r="X60" s="258" t="s">
        <v>368</v>
      </c>
      <c r="Y60" s="255" t="s">
        <v>91</v>
      </c>
      <c r="Z60" s="34"/>
      <c r="AA60" s="34"/>
      <c r="AB60" s="175"/>
      <c r="AC60" s="34"/>
      <c r="AD60" s="34"/>
      <c r="AE60" s="34"/>
    </row>
    <row r="61" spans="1:31" x14ac:dyDescent="0.25">
      <c r="A61" s="7">
        <f t="shared" si="16"/>
        <v>37</v>
      </c>
      <c r="B61" s="25" t="s">
        <v>94</v>
      </c>
      <c r="C61" s="9">
        <v>45474</v>
      </c>
      <c r="D61" s="8" t="s">
        <v>525</v>
      </c>
      <c r="E61" s="20">
        <v>45473</v>
      </c>
      <c r="F61" s="247" t="s">
        <v>628</v>
      </c>
      <c r="G61" s="253">
        <v>45492</v>
      </c>
      <c r="H61" s="249">
        <v>239728</v>
      </c>
      <c r="I61" s="250">
        <v>0</v>
      </c>
      <c r="J61" s="250">
        <f t="shared" si="17"/>
        <v>239728</v>
      </c>
      <c r="K61" s="251">
        <f t="shared" si="18"/>
        <v>4794.5600000000004</v>
      </c>
      <c r="L61" s="251">
        <f t="shared" si="19"/>
        <v>234933.44</v>
      </c>
      <c r="M61" s="251">
        <f t="shared" si="9"/>
        <v>234933.44</v>
      </c>
      <c r="N61" s="260">
        <f t="shared" si="20"/>
        <v>0</v>
      </c>
      <c r="O61" s="253">
        <v>45502</v>
      </c>
      <c r="P61" s="262">
        <f t="shared" si="26"/>
        <v>45502</v>
      </c>
      <c r="Q61" s="259" t="s">
        <v>730</v>
      </c>
      <c r="R61" s="250">
        <v>233728</v>
      </c>
      <c r="S61" s="250">
        <f t="shared" si="21"/>
        <v>6000</v>
      </c>
      <c r="T61" s="261" t="s">
        <v>91</v>
      </c>
      <c r="U61" s="256">
        <v>45586</v>
      </c>
      <c r="V61" s="255">
        <v>464334</v>
      </c>
      <c r="W61" s="257" t="s">
        <v>29</v>
      </c>
      <c r="X61" s="258" t="s">
        <v>368</v>
      </c>
      <c r="Y61" s="255" t="s">
        <v>91</v>
      </c>
      <c r="Z61" s="34"/>
      <c r="AA61" s="34"/>
      <c r="AB61" s="175"/>
      <c r="AC61" s="34"/>
      <c r="AD61" s="34"/>
      <c r="AE61" s="34"/>
    </row>
    <row r="62" spans="1:31" x14ac:dyDescent="0.25">
      <c r="A62" s="7">
        <f t="shared" si="16"/>
        <v>38</v>
      </c>
      <c r="B62" s="25" t="s">
        <v>94</v>
      </c>
      <c r="C62" s="9">
        <v>45474</v>
      </c>
      <c r="D62" s="8" t="s">
        <v>274</v>
      </c>
      <c r="E62" s="20">
        <v>45473</v>
      </c>
      <c r="F62" s="247" t="s">
        <v>629</v>
      </c>
      <c r="G62" s="253">
        <v>45492</v>
      </c>
      <c r="H62" s="249">
        <v>239728</v>
      </c>
      <c r="I62" s="250">
        <v>0</v>
      </c>
      <c r="J62" s="250">
        <f t="shared" si="17"/>
        <v>239728</v>
      </c>
      <c r="K62" s="251">
        <f t="shared" si="18"/>
        <v>4794.5600000000004</v>
      </c>
      <c r="L62" s="251">
        <f t="shared" si="19"/>
        <v>234933.44</v>
      </c>
      <c r="M62" s="251">
        <f t="shared" si="9"/>
        <v>234933.44</v>
      </c>
      <c r="N62" s="260">
        <f t="shared" si="20"/>
        <v>0</v>
      </c>
      <c r="O62" s="253">
        <v>45502</v>
      </c>
      <c r="P62" s="262">
        <f t="shared" si="26"/>
        <v>45502</v>
      </c>
      <c r="Q62" s="259" t="s">
        <v>724</v>
      </c>
      <c r="R62" s="250">
        <v>233728</v>
      </c>
      <c r="S62" s="250">
        <f t="shared" si="21"/>
        <v>6000</v>
      </c>
      <c r="T62" s="261" t="s">
        <v>91</v>
      </c>
      <c r="U62" s="256">
        <v>45586</v>
      </c>
      <c r="V62" s="255">
        <v>464334</v>
      </c>
      <c r="W62" s="257" t="s">
        <v>29</v>
      </c>
      <c r="X62" s="258" t="s">
        <v>368</v>
      </c>
      <c r="Y62" s="255" t="s">
        <v>91</v>
      </c>
      <c r="Z62" s="34"/>
      <c r="AA62" s="34"/>
      <c r="AB62" s="175"/>
      <c r="AC62" s="34"/>
      <c r="AD62" s="34"/>
      <c r="AE62" s="34"/>
    </row>
    <row r="63" spans="1:31" x14ac:dyDescent="0.25">
      <c r="A63" s="7">
        <f t="shared" si="16"/>
        <v>39</v>
      </c>
      <c r="B63" s="25" t="s">
        <v>94</v>
      </c>
      <c r="C63" s="9">
        <v>45474</v>
      </c>
      <c r="D63" s="8" t="s">
        <v>526</v>
      </c>
      <c r="E63" s="20">
        <v>45473</v>
      </c>
      <c r="F63" s="247" t="s">
        <v>630</v>
      </c>
      <c r="G63" s="253">
        <v>45492</v>
      </c>
      <c r="H63" s="249">
        <v>239728</v>
      </c>
      <c r="I63" s="250">
        <v>0</v>
      </c>
      <c r="J63" s="250">
        <f t="shared" si="17"/>
        <v>239728</v>
      </c>
      <c r="K63" s="251">
        <f t="shared" si="18"/>
        <v>4794.5600000000004</v>
      </c>
      <c r="L63" s="251">
        <f t="shared" si="19"/>
        <v>234933.44</v>
      </c>
      <c r="M63" s="251">
        <f t="shared" si="9"/>
        <v>234933.44</v>
      </c>
      <c r="N63" s="260">
        <f t="shared" si="20"/>
        <v>0</v>
      </c>
      <c r="O63" s="253">
        <v>45502</v>
      </c>
      <c r="P63" s="262">
        <f t="shared" si="26"/>
        <v>45502</v>
      </c>
      <c r="Q63" s="259" t="s">
        <v>726</v>
      </c>
      <c r="R63" s="250">
        <v>233728</v>
      </c>
      <c r="S63" s="250">
        <f t="shared" si="21"/>
        <v>6000</v>
      </c>
      <c r="T63" s="261" t="s">
        <v>91</v>
      </c>
      <c r="U63" s="256">
        <v>45586</v>
      </c>
      <c r="V63" s="255">
        <v>464334</v>
      </c>
      <c r="W63" s="257" t="s">
        <v>29</v>
      </c>
      <c r="X63" s="258" t="s">
        <v>368</v>
      </c>
      <c r="Y63" s="255" t="s">
        <v>91</v>
      </c>
      <c r="Z63" s="34"/>
      <c r="AA63" s="34"/>
      <c r="AB63" s="175"/>
      <c r="AC63" s="34"/>
      <c r="AD63" s="34"/>
      <c r="AE63" s="34"/>
    </row>
    <row r="64" spans="1:31" x14ac:dyDescent="0.25">
      <c r="A64" s="7">
        <f t="shared" si="16"/>
        <v>40</v>
      </c>
      <c r="B64" s="25" t="s">
        <v>94</v>
      </c>
      <c r="C64" s="9">
        <v>45474</v>
      </c>
      <c r="D64" s="8" t="s">
        <v>527</v>
      </c>
      <c r="E64" s="20">
        <v>45473</v>
      </c>
      <c r="F64" s="247" t="s">
        <v>631</v>
      </c>
      <c r="G64" s="253">
        <v>45492</v>
      </c>
      <c r="H64" s="249">
        <v>262569</v>
      </c>
      <c r="I64" s="250">
        <v>0</v>
      </c>
      <c r="J64" s="250">
        <f t="shared" si="17"/>
        <v>262569</v>
      </c>
      <c r="K64" s="251">
        <f t="shared" si="18"/>
        <v>5251.38</v>
      </c>
      <c r="L64" s="251">
        <f t="shared" si="19"/>
        <v>257317.62</v>
      </c>
      <c r="M64" s="251">
        <f t="shared" si="9"/>
        <v>257317.62</v>
      </c>
      <c r="N64" s="260">
        <f t="shared" si="20"/>
        <v>0</v>
      </c>
      <c r="O64" s="253">
        <v>45502</v>
      </c>
      <c r="P64" s="262">
        <f t="shared" si="26"/>
        <v>45502</v>
      </c>
      <c r="Q64" s="259" t="s">
        <v>728</v>
      </c>
      <c r="R64" s="250">
        <v>256569</v>
      </c>
      <c r="S64" s="250">
        <f t="shared" si="21"/>
        <v>6000</v>
      </c>
      <c r="T64" s="261" t="s">
        <v>91</v>
      </c>
      <c r="U64" s="256">
        <v>45586</v>
      </c>
      <c r="V64" s="255">
        <v>464334</v>
      </c>
      <c r="W64" s="257" t="s">
        <v>29</v>
      </c>
      <c r="X64" s="258" t="s">
        <v>368</v>
      </c>
      <c r="Y64" s="255" t="s">
        <v>91</v>
      </c>
      <c r="Z64" s="34"/>
      <c r="AA64" s="34"/>
      <c r="AB64" s="175"/>
      <c r="AC64" s="34"/>
      <c r="AD64" s="34"/>
      <c r="AE64" s="34"/>
    </row>
    <row r="65" spans="1:31" x14ac:dyDescent="0.25">
      <c r="A65" s="7">
        <f t="shared" si="16"/>
        <v>41</v>
      </c>
      <c r="B65" s="25" t="s">
        <v>94</v>
      </c>
      <c r="C65" s="9">
        <v>45474</v>
      </c>
      <c r="D65" s="8" t="s">
        <v>528</v>
      </c>
      <c r="E65" s="20">
        <v>45473</v>
      </c>
      <c r="F65" s="247" t="s">
        <v>632</v>
      </c>
      <c r="G65" s="253">
        <v>45492</v>
      </c>
      <c r="H65" s="249">
        <v>262569</v>
      </c>
      <c r="I65" s="250">
        <v>0</v>
      </c>
      <c r="J65" s="250">
        <f t="shared" si="17"/>
        <v>262569</v>
      </c>
      <c r="K65" s="251">
        <f t="shared" si="18"/>
        <v>5251.38</v>
      </c>
      <c r="L65" s="251">
        <f t="shared" si="19"/>
        <v>257317.62</v>
      </c>
      <c r="M65" s="251">
        <f t="shared" si="9"/>
        <v>257317.62</v>
      </c>
      <c r="N65" s="260">
        <f t="shared" si="20"/>
        <v>0</v>
      </c>
      <c r="O65" s="253">
        <v>45502</v>
      </c>
      <c r="P65" s="262">
        <f t="shared" si="26"/>
        <v>45502</v>
      </c>
      <c r="Q65" s="259" t="s">
        <v>729</v>
      </c>
      <c r="R65" s="250">
        <v>256569</v>
      </c>
      <c r="S65" s="250">
        <f t="shared" si="21"/>
        <v>6000</v>
      </c>
      <c r="T65" s="261" t="s">
        <v>91</v>
      </c>
      <c r="U65" s="256">
        <v>45586</v>
      </c>
      <c r="V65" s="255">
        <v>464334</v>
      </c>
      <c r="W65" s="257" t="s">
        <v>29</v>
      </c>
      <c r="X65" s="258" t="s">
        <v>368</v>
      </c>
      <c r="Y65" s="255" t="s">
        <v>91</v>
      </c>
      <c r="Z65" s="34"/>
      <c r="AA65" s="34"/>
      <c r="AB65" s="175"/>
      <c r="AC65" s="34"/>
      <c r="AD65" s="34"/>
      <c r="AE65" s="34"/>
    </row>
    <row r="66" spans="1:31" x14ac:dyDescent="0.25">
      <c r="A66" s="7">
        <f t="shared" si="16"/>
        <v>42</v>
      </c>
      <c r="B66" s="25" t="s">
        <v>94</v>
      </c>
      <c r="C66" s="9">
        <v>45474</v>
      </c>
      <c r="D66" s="8" t="s">
        <v>529</v>
      </c>
      <c r="E66" s="20">
        <v>45473</v>
      </c>
      <c r="F66" s="247" t="s">
        <v>633</v>
      </c>
      <c r="G66" s="253">
        <v>45492</v>
      </c>
      <c r="H66" s="249">
        <v>329500</v>
      </c>
      <c r="I66" s="250">
        <v>0</v>
      </c>
      <c r="J66" s="250">
        <f t="shared" si="17"/>
        <v>329500</v>
      </c>
      <c r="K66" s="251">
        <f t="shared" si="18"/>
        <v>6590</v>
      </c>
      <c r="L66" s="251">
        <f t="shared" si="19"/>
        <v>322910</v>
      </c>
      <c r="M66" s="251">
        <f t="shared" si="9"/>
        <v>322910</v>
      </c>
      <c r="N66" s="260">
        <f t="shared" si="20"/>
        <v>0</v>
      </c>
      <c r="O66" s="253">
        <v>45502</v>
      </c>
      <c r="P66" s="262">
        <f t="shared" si="26"/>
        <v>45502</v>
      </c>
      <c r="Q66" s="259" t="s">
        <v>725</v>
      </c>
      <c r="R66" s="250">
        <v>323500</v>
      </c>
      <c r="S66" s="250">
        <f t="shared" si="21"/>
        <v>6000</v>
      </c>
      <c r="T66" s="261" t="s">
        <v>91</v>
      </c>
      <c r="U66" s="256">
        <v>45586</v>
      </c>
      <c r="V66" s="255">
        <v>464334</v>
      </c>
      <c r="W66" s="257" t="s">
        <v>29</v>
      </c>
      <c r="X66" s="258" t="s">
        <v>368</v>
      </c>
      <c r="Y66" s="255" t="s">
        <v>91</v>
      </c>
      <c r="Z66" s="34"/>
      <c r="AA66" s="34"/>
      <c r="AB66" s="175"/>
      <c r="AC66" s="34"/>
      <c r="AD66" s="34"/>
      <c r="AE66" s="34"/>
    </row>
    <row r="67" spans="1:31" x14ac:dyDescent="0.25">
      <c r="A67" s="7">
        <f t="shared" si="16"/>
        <v>43</v>
      </c>
      <c r="B67" s="25" t="s">
        <v>94</v>
      </c>
      <c r="C67" s="9">
        <v>45474</v>
      </c>
      <c r="D67" s="8" t="s">
        <v>530</v>
      </c>
      <c r="E67" s="20">
        <v>45473</v>
      </c>
      <c r="F67" s="247" t="s">
        <v>634</v>
      </c>
      <c r="G67" s="253">
        <v>45492</v>
      </c>
      <c r="H67" s="249">
        <v>267849</v>
      </c>
      <c r="I67" s="250">
        <v>0</v>
      </c>
      <c r="J67" s="250">
        <f t="shared" si="17"/>
        <v>267849</v>
      </c>
      <c r="K67" s="251">
        <f t="shared" si="18"/>
        <v>5356.9800000000005</v>
      </c>
      <c r="L67" s="251">
        <f t="shared" si="19"/>
        <v>262492.02</v>
      </c>
      <c r="M67" s="251">
        <f t="shared" si="9"/>
        <v>262492.02</v>
      </c>
      <c r="N67" s="260">
        <f t="shared" si="20"/>
        <v>0</v>
      </c>
      <c r="O67" s="253">
        <v>45502</v>
      </c>
      <c r="P67" s="262">
        <f t="shared" si="26"/>
        <v>45502</v>
      </c>
      <c r="Q67" s="259" t="s">
        <v>727</v>
      </c>
      <c r="R67" s="250">
        <v>261849</v>
      </c>
      <c r="S67" s="250">
        <f t="shared" si="21"/>
        <v>6000</v>
      </c>
      <c r="T67" s="261" t="s">
        <v>91</v>
      </c>
      <c r="U67" s="256">
        <v>45586</v>
      </c>
      <c r="V67" s="255">
        <v>464334</v>
      </c>
      <c r="W67" s="257" t="s">
        <v>29</v>
      </c>
      <c r="X67" s="258" t="s">
        <v>368</v>
      </c>
      <c r="Y67" s="255" t="s">
        <v>91</v>
      </c>
      <c r="Z67" s="34"/>
      <c r="AA67" s="34"/>
      <c r="AB67" s="175"/>
      <c r="AC67" s="34"/>
      <c r="AD67" s="34"/>
      <c r="AE67" s="34"/>
    </row>
    <row r="68" spans="1:31" x14ac:dyDescent="0.25">
      <c r="A68" s="7">
        <f t="shared" si="16"/>
        <v>44</v>
      </c>
      <c r="B68" s="25" t="s">
        <v>94</v>
      </c>
      <c r="C68" s="9">
        <v>45474</v>
      </c>
      <c r="D68" s="8" t="s">
        <v>104</v>
      </c>
      <c r="E68" s="20">
        <v>45473</v>
      </c>
      <c r="F68" s="247" t="s">
        <v>635</v>
      </c>
      <c r="G68" s="253">
        <v>45492</v>
      </c>
      <c r="H68" s="249">
        <v>239728</v>
      </c>
      <c r="I68" s="250">
        <v>0</v>
      </c>
      <c r="J68" s="250">
        <f t="shared" si="17"/>
        <v>239728</v>
      </c>
      <c r="K68" s="251">
        <f t="shared" si="18"/>
        <v>4794.5600000000004</v>
      </c>
      <c r="L68" s="251">
        <f t="shared" si="19"/>
        <v>234933.44</v>
      </c>
      <c r="M68" s="251">
        <f t="shared" si="9"/>
        <v>234933.44</v>
      </c>
      <c r="N68" s="260">
        <f t="shared" si="20"/>
        <v>0</v>
      </c>
      <c r="O68" s="253">
        <v>45502</v>
      </c>
      <c r="P68" s="262">
        <f t="shared" ref="P68:P70" si="27">O68</f>
        <v>45502</v>
      </c>
      <c r="Q68" s="259" t="s">
        <v>719</v>
      </c>
      <c r="R68" s="250">
        <v>233728</v>
      </c>
      <c r="S68" s="250">
        <f t="shared" si="21"/>
        <v>6000</v>
      </c>
      <c r="T68" s="261" t="s">
        <v>91</v>
      </c>
      <c r="U68" s="256">
        <v>45548</v>
      </c>
      <c r="V68" s="255">
        <v>463581</v>
      </c>
      <c r="W68" s="257" t="s">
        <v>29</v>
      </c>
      <c r="X68" s="258" t="s">
        <v>368</v>
      </c>
      <c r="Y68" s="255" t="s">
        <v>241</v>
      </c>
      <c r="Z68" s="34"/>
      <c r="AA68" s="34"/>
      <c r="AB68" s="175"/>
      <c r="AC68" s="34"/>
      <c r="AD68" s="34"/>
      <c r="AE68" s="34"/>
    </row>
    <row r="69" spans="1:31" s="18" customFormat="1" x14ac:dyDescent="0.25">
      <c r="A69" s="7">
        <f t="shared" si="16"/>
        <v>45</v>
      </c>
      <c r="B69" s="25" t="s">
        <v>94</v>
      </c>
      <c r="C69" s="9">
        <v>45474</v>
      </c>
      <c r="D69" s="8" t="s">
        <v>95</v>
      </c>
      <c r="E69" s="20">
        <v>45473</v>
      </c>
      <c r="F69" s="247" t="s">
        <v>636</v>
      </c>
      <c r="G69" s="253">
        <v>45495</v>
      </c>
      <c r="H69" s="249">
        <v>256000</v>
      </c>
      <c r="I69" s="250">
        <v>0</v>
      </c>
      <c r="J69" s="250">
        <f t="shared" si="17"/>
        <v>256000</v>
      </c>
      <c r="K69" s="251">
        <f t="shared" si="18"/>
        <v>5120</v>
      </c>
      <c r="L69" s="251">
        <f t="shared" si="19"/>
        <v>250880</v>
      </c>
      <c r="M69" s="251">
        <f t="shared" si="9"/>
        <v>250880</v>
      </c>
      <c r="N69" s="260">
        <f t="shared" si="20"/>
        <v>0</v>
      </c>
      <c r="O69" s="253">
        <v>45502</v>
      </c>
      <c r="P69" s="262">
        <f t="shared" si="27"/>
        <v>45502</v>
      </c>
      <c r="Q69" s="259" t="s">
        <v>716</v>
      </c>
      <c r="R69" s="250">
        <v>250000</v>
      </c>
      <c r="S69" s="250">
        <f t="shared" si="21"/>
        <v>6000</v>
      </c>
      <c r="T69" s="261" t="s">
        <v>91</v>
      </c>
      <c r="U69" s="256">
        <v>45586</v>
      </c>
      <c r="V69" s="255">
        <v>464334</v>
      </c>
      <c r="W69" s="257" t="s">
        <v>29</v>
      </c>
      <c r="X69" s="258" t="s">
        <v>368</v>
      </c>
      <c r="Y69" s="255" t="s">
        <v>91</v>
      </c>
      <c r="Z69" s="34"/>
      <c r="AA69" s="34"/>
      <c r="AB69" s="175"/>
      <c r="AC69" s="34"/>
      <c r="AD69" s="34"/>
      <c r="AE69" s="34"/>
    </row>
    <row r="70" spans="1:31" x14ac:dyDescent="0.25">
      <c r="A70" s="7">
        <f t="shared" si="16"/>
        <v>46</v>
      </c>
      <c r="B70" s="25" t="s">
        <v>94</v>
      </c>
      <c r="C70" s="9">
        <v>45474</v>
      </c>
      <c r="D70" s="8" t="s">
        <v>96</v>
      </c>
      <c r="E70" s="20">
        <v>45473</v>
      </c>
      <c r="F70" s="247" t="s">
        <v>637</v>
      </c>
      <c r="G70" s="253">
        <v>45495</v>
      </c>
      <c r="H70" s="249">
        <v>336000</v>
      </c>
      <c r="I70" s="250">
        <v>0</v>
      </c>
      <c r="J70" s="250">
        <f t="shared" si="17"/>
        <v>336000</v>
      </c>
      <c r="K70" s="251">
        <f t="shared" si="18"/>
        <v>6720</v>
      </c>
      <c r="L70" s="251">
        <f t="shared" si="19"/>
        <v>329280</v>
      </c>
      <c r="M70" s="251">
        <f t="shared" si="9"/>
        <v>329280</v>
      </c>
      <c r="N70" s="260">
        <f t="shared" si="20"/>
        <v>0</v>
      </c>
      <c r="O70" s="253">
        <v>45502</v>
      </c>
      <c r="P70" s="262">
        <f t="shared" si="27"/>
        <v>45502</v>
      </c>
      <c r="Q70" s="259" t="s">
        <v>717</v>
      </c>
      <c r="R70" s="250">
        <v>330000</v>
      </c>
      <c r="S70" s="250">
        <f t="shared" si="21"/>
        <v>6000</v>
      </c>
      <c r="T70" s="261" t="s">
        <v>91</v>
      </c>
      <c r="U70" s="256">
        <v>45586</v>
      </c>
      <c r="V70" s="255">
        <v>464334</v>
      </c>
      <c r="W70" s="255" t="s">
        <v>29</v>
      </c>
      <c r="X70" s="258" t="s">
        <v>368</v>
      </c>
      <c r="Y70" s="255" t="s">
        <v>91</v>
      </c>
      <c r="Z70" s="34"/>
      <c r="AA70" s="34"/>
      <c r="AB70" s="175"/>
      <c r="AC70" s="34"/>
      <c r="AD70" s="34"/>
      <c r="AE70" s="34"/>
    </row>
    <row r="71" spans="1:31" x14ac:dyDescent="0.25">
      <c r="A71" s="7">
        <f t="shared" si="16"/>
        <v>47</v>
      </c>
      <c r="B71" s="25" t="s">
        <v>94</v>
      </c>
      <c r="C71" s="9">
        <v>45444</v>
      </c>
      <c r="D71" s="23" t="s">
        <v>96</v>
      </c>
      <c r="E71" s="9">
        <v>45260</v>
      </c>
      <c r="F71" s="247" t="s">
        <v>416</v>
      </c>
      <c r="G71" s="253">
        <v>45460</v>
      </c>
      <c r="H71" s="263">
        <v>313600</v>
      </c>
      <c r="I71" s="250">
        <v>0</v>
      </c>
      <c r="J71" s="250">
        <f t="shared" si="17"/>
        <v>313600</v>
      </c>
      <c r="K71" s="251">
        <f t="shared" si="18"/>
        <v>6272</v>
      </c>
      <c r="L71" s="251">
        <f t="shared" si="19"/>
        <v>307328</v>
      </c>
      <c r="M71" s="251">
        <f t="shared" si="9"/>
        <v>307328</v>
      </c>
      <c r="N71" s="251">
        <f t="shared" si="20"/>
        <v>0</v>
      </c>
      <c r="O71" s="253">
        <v>45462</v>
      </c>
      <c r="P71" s="253">
        <f t="shared" ref="P71:P102" si="28">O71</f>
        <v>45462</v>
      </c>
      <c r="Q71" s="259" t="s">
        <v>440</v>
      </c>
      <c r="R71" s="250">
        <v>308000</v>
      </c>
      <c r="S71" s="250">
        <f>J71-R71</f>
        <v>5600</v>
      </c>
      <c r="T71" s="261" t="s">
        <v>91</v>
      </c>
      <c r="U71" s="256">
        <v>45632</v>
      </c>
      <c r="V71" s="255">
        <v>464418</v>
      </c>
      <c r="W71" s="257" t="s">
        <v>29</v>
      </c>
      <c r="X71" s="258" t="s">
        <v>368</v>
      </c>
      <c r="Y71" s="255" t="s">
        <v>91</v>
      </c>
    </row>
    <row r="72" spans="1:31" x14ac:dyDescent="0.25">
      <c r="A72" s="7">
        <f t="shared" si="16"/>
        <v>48</v>
      </c>
      <c r="B72" s="25" t="s">
        <v>94</v>
      </c>
      <c r="C72" s="9">
        <v>45413</v>
      </c>
      <c r="D72" s="25" t="s">
        <v>95</v>
      </c>
      <c r="E72" s="9">
        <v>44957</v>
      </c>
      <c r="F72" s="247" t="s">
        <v>121</v>
      </c>
      <c r="G72" s="248">
        <v>45432</v>
      </c>
      <c r="H72" s="249">
        <v>256000</v>
      </c>
      <c r="I72" s="250">
        <v>0</v>
      </c>
      <c r="J72" s="251">
        <f t="shared" si="17"/>
        <v>256000</v>
      </c>
      <c r="K72" s="251">
        <f t="shared" si="18"/>
        <v>5120</v>
      </c>
      <c r="L72" s="251">
        <f t="shared" si="19"/>
        <v>250880</v>
      </c>
      <c r="M72" s="251">
        <f t="shared" ref="M72" si="29">L72</f>
        <v>250880</v>
      </c>
      <c r="N72" s="251">
        <f t="shared" si="20"/>
        <v>0</v>
      </c>
      <c r="O72" s="252">
        <v>45433</v>
      </c>
      <c r="P72" s="252">
        <f t="shared" si="28"/>
        <v>45433</v>
      </c>
      <c r="Q72" s="259" t="s">
        <v>217</v>
      </c>
      <c r="R72" s="250">
        <v>250000</v>
      </c>
      <c r="S72" s="250">
        <f t="shared" ref="S72:S103" si="30">H72-R72</f>
        <v>6000</v>
      </c>
      <c r="T72" s="261" t="s">
        <v>91</v>
      </c>
      <c r="U72" s="256">
        <v>45548</v>
      </c>
      <c r="V72" s="255">
        <v>463581</v>
      </c>
      <c r="W72" s="257" t="s">
        <v>29</v>
      </c>
      <c r="X72" s="258" t="s">
        <v>368</v>
      </c>
      <c r="Y72" s="255" t="s">
        <v>241</v>
      </c>
    </row>
    <row r="73" spans="1:31" x14ac:dyDescent="0.25">
      <c r="A73" s="7">
        <f t="shared" ref="A73:A104" si="31">A72+1</f>
        <v>49</v>
      </c>
      <c r="B73" s="25" t="s">
        <v>94</v>
      </c>
      <c r="C73" s="9">
        <v>45413</v>
      </c>
      <c r="D73" s="25" t="s">
        <v>95</v>
      </c>
      <c r="E73" s="9">
        <v>44958</v>
      </c>
      <c r="F73" s="247" t="s">
        <v>122</v>
      </c>
      <c r="G73" s="248">
        <v>45432</v>
      </c>
      <c r="H73" s="249">
        <v>246857.14285714287</v>
      </c>
      <c r="I73" s="250">
        <v>0</v>
      </c>
      <c r="J73" s="251">
        <f t="shared" si="17"/>
        <v>246857.14285714287</v>
      </c>
      <c r="K73" s="251">
        <f t="shared" si="18"/>
        <v>4937.1428571428578</v>
      </c>
      <c r="L73" s="251">
        <f t="shared" si="19"/>
        <v>241920</v>
      </c>
      <c r="M73" s="251">
        <f t="shared" ref="M73:M84" si="32">L73</f>
        <v>241920</v>
      </c>
      <c r="N73" s="251">
        <f t="shared" si="20"/>
        <v>0</v>
      </c>
      <c r="O73" s="252">
        <v>45433</v>
      </c>
      <c r="P73" s="252">
        <f t="shared" si="28"/>
        <v>45433</v>
      </c>
      <c r="Q73" s="259" t="s">
        <v>216</v>
      </c>
      <c r="R73" s="250">
        <v>241071</v>
      </c>
      <c r="S73" s="250">
        <f t="shared" si="30"/>
        <v>5786.1428571428696</v>
      </c>
      <c r="T73" s="261" t="s">
        <v>91</v>
      </c>
      <c r="U73" s="256">
        <v>45492</v>
      </c>
      <c r="V73" s="255">
        <v>590882</v>
      </c>
      <c r="W73" s="257" t="s">
        <v>29</v>
      </c>
      <c r="X73" s="258" t="s">
        <v>368</v>
      </c>
      <c r="Y73" s="255" t="s">
        <v>91</v>
      </c>
      <c r="AA73" s="28"/>
      <c r="AB73" s="32"/>
      <c r="AC73" s="28"/>
    </row>
    <row r="74" spans="1:31" x14ac:dyDescent="0.25">
      <c r="A74" s="7">
        <f t="shared" si="31"/>
        <v>50</v>
      </c>
      <c r="B74" s="25" t="s">
        <v>94</v>
      </c>
      <c r="C74" s="9">
        <v>45413</v>
      </c>
      <c r="D74" s="25" t="s">
        <v>95</v>
      </c>
      <c r="E74" s="9">
        <v>45016</v>
      </c>
      <c r="F74" s="247" t="s">
        <v>123</v>
      </c>
      <c r="G74" s="248">
        <v>45432</v>
      </c>
      <c r="H74" s="249">
        <v>256000</v>
      </c>
      <c r="I74" s="250">
        <v>0</v>
      </c>
      <c r="J74" s="251">
        <f t="shared" si="17"/>
        <v>256000</v>
      </c>
      <c r="K74" s="251">
        <f t="shared" si="18"/>
        <v>5120</v>
      </c>
      <c r="L74" s="251">
        <f t="shared" si="19"/>
        <v>250880</v>
      </c>
      <c r="M74" s="251">
        <f t="shared" si="32"/>
        <v>250880</v>
      </c>
      <c r="N74" s="251">
        <f t="shared" si="20"/>
        <v>0</v>
      </c>
      <c r="O74" s="252">
        <v>45433</v>
      </c>
      <c r="P74" s="252">
        <f t="shared" si="28"/>
        <v>45433</v>
      </c>
      <c r="Q74" s="259" t="s">
        <v>219</v>
      </c>
      <c r="R74" s="250">
        <v>250000</v>
      </c>
      <c r="S74" s="250">
        <f t="shared" si="30"/>
        <v>6000</v>
      </c>
      <c r="T74" s="261" t="s">
        <v>91</v>
      </c>
      <c r="U74" s="256">
        <v>45492</v>
      </c>
      <c r="V74" s="255">
        <v>590882</v>
      </c>
      <c r="W74" s="257" t="s">
        <v>29</v>
      </c>
      <c r="X74" s="258" t="s">
        <v>368</v>
      </c>
      <c r="Y74" s="255" t="s">
        <v>91</v>
      </c>
      <c r="AA74" s="28"/>
      <c r="AB74" s="32"/>
      <c r="AC74" s="28"/>
    </row>
    <row r="75" spans="1:31" x14ac:dyDescent="0.25">
      <c r="A75" s="7">
        <f t="shared" si="31"/>
        <v>51</v>
      </c>
      <c r="B75" s="25" t="s">
        <v>94</v>
      </c>
      <c r="C75" s="9">
        <v>45413</v>
      </c>
      <c r="D75" s="25" t="s">
        <v>95</v>
      </c>
      <c r="E75" s="9">
        <v>45046</v>
      </c>
      <c r="F75" s="247" t="s">
        <v>124</v>
      </c>
      <c r="G75" s="248">
        <v>45432</v>
      </c>
      <c r="H75" s="249">
        <v>256000</v>
      </c>
      <c r="I75" s="250">
        <v>0</v>
      </c>
      <c r="J75" s="251">
        <f t="shared" si="17"/>
        <v>256000</v>
      </c>
      <c r="K75" s="251">
        <f t="shared" si="18"/>
        <v>5120</v>
      </c>
      <c r="L75" s="251">
        <f t="shared" si="19"/>
        <v>250880</v>
      </c>
      <c r="M75" s="251">
        <f t="shared" si="32"/>
        <v>250880</v>
      </c>
      <c r="N75" s="251">
        <f t="shared" si="20"/>
        <v>0</v>
      </c>
      <c r="O75" s="252">
        <v>45433</v>
      </c>
      <c r="P75" s="252">
        <f t="shared" si="28"/>
        <v>45433</v>
      </c>
      <c r="Q75" s="259" t="s">
        <v>215</v>
      </c>
      <c r="R75" s="250">
        <v>250000</v>
      </c>
      <c r="S75" s="250">
        <f t="shared" si="30"/>
        <v>6000</v>
      </c>
      <c r="T75" s="261" t="s">
        <v>91</v>
      </c>
      <c r="U75" s="256">
        <v>45492</v>
      </c>
      <c r="V75" s="255">
        <v>590882</v>
      </c>
      <c r="W75" s="257" t="s">
        <v>29</v>
      </c>
      <c r="X75" s="258" t="s">
        <v>368</v>
      </c>
      <c r="Y75" s="255" t="s">
        <v>91</v>
      </c>
      <c r="AA75" s="28"/>
      <c r="AB75" s="32"/>
      <c r="AC75" s="28"/>
    </row>
    <row r="76" spans="1:31" x14ac:dyDescent="0.25">
      <c r="A76" s="7">
        <f t="shared" si="31"/>
        <v>52</v>
      </c>
      <c r="B76" s="25" t="s">
        <v>94</v>
      </c>
      <c r="C76" s="9">
        <v>45413</v>
      </c>
      <c r="D76" s="25" t="s">
        <v>95</v>
      </c>
      <c r="E76" s="9">
        <v>45077</v>
      </c>
      <c r="F76" s="247" t="s">
        <v>125</v>
      </c>
      <c r="G76" s="248">
        <v>45432</v>
      </c>
      <c r="H76" s="249">
        <v>256000</v>
      </c>
      <c r="I76" s="250">
        <v>0</v>
      </c>
      <c r="J76" s="251">
        <f t="shared" si="17"/>
        <v>256000</v>
      </c>
      <c r="K76" s="251">
        <f t="shared" si="18"/>
        <v>5120</v>
      </c>
      <c r="L76" s="251">
        <f t="shared" si="19"/>
        <v>250880</v>
      </c>
      <c r="M76" s="251">
        <f t="shared" si="32"/>
        <v>250880</v>
      </c>
      <c r="N76" s="251">
        <f t="shared" si="20"/>
        <v>0</v>
      </c>
      <c r="O76" s="252">
        <v>45433</v>
      </c>
      <c r="P76" s="252">
        <f t="shared" si="28"/>
        <v>45433</v>
      </c>
      <c r="Q76" s="259" t="s">
        <v>220</v>
      </c>
      <c r="R76" s="250">
        <v>250000</v>
      </c>
      <c r="S76" s="250">
        <f t="shared" si="30"/>
        <v>6000</v>
      </c>
      <c r="T76" s="261" t="s">
        <v>91</v>
      </c>
      <c r="U76" s="256">
        <v>45492</v>
      </c>
      <c r="V76" s="255">
        <v>590882</v>
      </c>
      <c r="W76" s="257" t="s">
        <v>29</v>
      </c>
      <c r="X76" s="258" t="s">
        <v>368</v>
      </c>
      <c r="Y76" s="255" t="s">
        <v>91</v>
      </c>
      <c r="AA76" s="28"/>
      <c r="AB76" s="32"/>
      <c r="AC76" s="28"/>
    </row>
    <row r="77" spans="1:31" x14ac:dyDescent="0.25">
      <c r="A77" s="7">
        <f t="shared" si="31"/>
        <v>53</v>
      </c>
      <c r="B77" s="25" t="s">
        <v>94</v>
      </c>
      <c r="C77" s="9">
        <v>45413</v>
      </c>
      <c r="D77" s="25" t="s">
        <v>95</v>
      </c>
      <c r="E77" s="9">
        <v>45107</v>
      </c>
      <c r="F77" s="247" t="s">
        <v>126</v>
      </c>
      <c r="G77" s="248">
        <v>45432</v>
      </c>
      <c r="H77" s="249">
        <v>256000</v>
      </c>
      <c r="I77" s="250">
        <v>0</v>
      </c>
      <c r="J77" s="251">
        <f t="shared" si="17"/>
        <v>256000</v>
      </c>
      <c r="K77" s="251">
        <f t="shared" si="18"/>
        <v>5120</v>
      </c>
      <c r="L77" s="251">
        <f t="shared" si="19"/>
        <v>250880</v>
      </c>
      <c r="M77" s="251">
        <f t="shared" si="32"/>
        <v>250880</v>
      </c>
      <c r="N77" s="251">
        <f t="shared" si="20"/>
        <v>0</v>
      </c>
      <c r="O77" s="252">
        <v>45433</v>
      </c>
      <c r="P77" s="252">
        <f t="shared" si="28"/>
        <v>45433</v>
      </c>
      <c r="Q77" s="259" t="s">
        <v>218</v>
      </c>
      <c r="R77" s="250">
        <v>250000</v>
      </c>
      <c r="S77" s="250">
        <f t="shared" si="30"/>
        <v>6000</v>
      </c>
      <c r="T77" s="261" t="s">
        <v>91</v>
      </c>
      <c r="U77" s="256">
        <v>45492</v>
      </c>
      <c r="V77" s="255">
        <v>590882</v>
      </c>
      <c r="W77" s="257" t="s">
        <v>29</v>
      </c>
      <c r="X77" s="258" t="s">
        <v>368</v>
      </c>
      <c r="Y77" s="255" t="s">
        <v>91</v>
      </c>
      <c r="AA77" s="28"/>
      <c r="AB77" s="32"/>
      <c r="AC77" s="28"/>
    </row>
    <row r="78" spans="1:31" x14ac:dyDescent="0.25">
      <c r="A78" s="7">
        <f t="shared" si="31"/>
        <v>54</v>
      </c>
      <c r="B78" s="25" t="s">
        <v>94</v>
      </c>
      <c r="C78" s="9">
        <v>45413</v>
      </c>
      <c r="D78" s="25" t="s">
        <v>95</v>
      </c>
      <c r="E78" s="9">
        <v>45200</v>
      </c>
      <c r="F78" s="247" t="s">
        <v>127</v>
      </c>
      <c r="G78" s="248">
        <v>45427</v>
      </c>
      <c r="H78" s="249">
        <v>256000</v>
      </c>
      <c r="I78" s="250">
        <v>0</v>
      </c>
      <c r="J78" s="251">
        <f t="shared" si="17"/>
        <v>256000</v>
      </c>
      <c r="K78" s="251">
        <f t="shared" si="18"/>
        <v>5120</v>
      </c>
      <c r="L78" s="251">
        <f t="shared" si="19"/>
        <v>250880</v>
      </c>
      <c r="M78" s="251">
        <f t="shared" si="32"/>
        <v>250880</v>
      </c>
      <c r="N78" s="251">
        <f t="shared" si="20"/>
        <v>0</v>
      </c>
      <c r="O78" s="252">
        <v>45433</v>
      </c>
      <c r="P78" s="252">
        <f t="shared" si="28"/>
        <v>45433</v>
      </c>
      <c r="Q78" s="259" t="s">
        <v>226</v>
      </c>
      <c r="R78" s="250">
        <v>250000</v>
      </c>
      <c r="S78" s="250">
        <f t="shared" si="30"/>
        <v>6000</v>
      </c>
      <c r="T78" s="261" t="s">
        <v>91</v>
      </c>
      <c r="U78" s="256">
        <v>45492</v>
      </c>
      <c r="V78" s="255">
        <v>590882</v>
      </c>
      <c r="W78" s="257" t="s">
        <v>29</v>
      </c>
      <c r="X78" s="258" t="s">
        <v>368</v>
      </c>
      <c r="Y78" s="255" t="s">
        <v>91</v>
      </c>
      <c r="AA78" s="28"/>
      <c r="AB78" s="32"/>
      <c r="AC78" s="28"/>
    </row>
    <row r="79" spans="1:31" x14ac:dyDescent="0.25">
      <c r="A79" s="7">
        <f t="shared" si="31"/>
        <v>55</v>
      </c>
      <c r="B79" s="25" t="s">
        <v>94</v>
      </c>
      <c r="C79" s="9">
        <v>45413</v>
      </c>
      <c r="D79" s="25" t="s">
        <v>96</v>
      </c>
      <c r="E79" s="9">
        <v>45200</v>
      </c>
      <c r="F79" s="247" t="s">
        <v>128</v>
      </c>
      <c r="G79" s="248">
        <v>45427</v>
      </c>
      <c r="H79" s="249">
        <v>325161.29032258067</v>
      </c>
      <c r="I79" s="250">
        <v>0</v>
      </c>
      <c r="J79" s="251">
        <f t="shared" si="17"/>
        <v>325161.29032258067</v>
      </c>
      <c r="K79" s="251">
        <f t="shared" si="18"/>
        <v>6503.2258064516136</v>
      </c>
      <c r="L79" s="251">
        <f t="shared" si="19"/>
        <v>318658.06451612903</v>
      </c>
      <c r="M79" s="251">
        <f t="shared" si="32"/>
        <v>318658.06451612903</v>
      </c>
      <c r="N79" s="251">
        <f t="shared" si="20"/>
        <v>0</v>
      </c>
      <c r="O79" s="252">
        <v>45433</v>
      </c>
      <c r="P79" s="252">
        <f t="shared" si="28"/>
        <v>45433</v>
      </c>
      <c r="Q79" s="259" t="s">
        <v>225</v>
      </c>
      <c r="R79" s="250">
        <v>319355</v>
      </c>
      <c r="S79" s="250">
        <f t="shared" si="30"/>
        <v>5806.2903225806658</v>
      </c>
      <c r="T79" s="261" t="s">
        <v>91</v>
      </c>
      <c r="U79" s="256">
        <v>45492</v>
      </c>
      <c r="V79" s="255">
        <v>590882</v>
      </c>
      <c r="W79" s="257" t="s">
        <v>29</v>
      </c>
      <c r="X79" s="258" t="s">
        <v>368</v>
      </c>
      <c r="Y79" s="255" t="s">
        <v>91</v>
      </c>
      <c r="AA79" s="28"/>
      <c r="AB79" s="32"/>
      <c r="AC79" s="28"/>
    </row>
    <row r="80" spans="1:31" x14ac:dyDescent="0.25">
      <c r="A80" s="7">
        <f t="shared" si="31"/>
        <v>56</v>
      </c>
      <c r="B80" s="25" t="s">
        <v>94</v>
      </c>
      <c r="C80" s="9">
        <v>45413</v>
      </c>
      <c r="D80" s="25" t="s">
        <v>97</v>
      </c>
      <c r="E80" s="9">
        <v>45200</v>
      </c>
      <c r="F80" s="247" t="s">
        <v>129</v>
      </c>
      <c r="G80" s="248">
        <v>45427</v>
      </c>
      <c r="H80" s="249">
        <v>167677.4193548387</v>
      </c>
      <c r="I80" s="250">
        <v>0</v>
      </c>
      <c r="J80" s="251">
        <f t="shared" si="17"/>
        <v>167677.4193548387</v>
      </c>
      <c r="K80" s="251">
        <f t="shared" si="18"/>
        <v>3353.5483870967741</v>
      </c>
      <c r="L80" s="251">
        <f t="shared" si="19"/>
        <v>164323.87096774191</v>
      </c>
      <c r="M80" s="251">
        <f t="shared" si="32"/>
        <v>164323.87096774191</v>
      </c>
      <c r="N80" s="251">
        <f t="shared" si="20"/>
        <v>0</v>
      </c>
      <c r="O80" s="252">
        <v>45433</v>
      </c>
      <c r="P80" s="252">
        <f t="shared" si="28"/>
        <v>45433</v>
      </c>
      <c r="Q80" s="259" t="s">
        <v>221</v>
      </c>
      <c r="R80" s="250">
        <v>163226</v>
      </c>
      <c r="S80" s="250">
        <f t="shared" si="30"/>
        <v>4451.4193548386975</v>
      </c>
      <c r="T80" s="261" t="s">
        <v>91</v>
      </c>
      <c r="U80" s="256">
        <v>45492</v>
      </c>
      <c r="V80" s="255">
        <v>590882</v>
      </c>
      <c r="W80" s="257" t="s">
        <v>29</v>
      </c>
      <c r="X80" s="258" t="s">
        <v>368</v>
      </c>
      <c r="Y80" s="255" t="s">
        <v>91</v>
      </c>
      <c r="AA80" s="28"/>
      <c r="AB80" s="32"/>
      <c r="AC80" s="28"/>
    </row>
    <row r="81" spans="1:29" x14ac:dyDescent="0.25">
      <c r="A81" s="7">
        <f t="shared" si="31"/>
        <v>57</v>
      </c>
      <c r="B81" s="25" t="s">
        <v>94</v>
      </c>
      <c r="C81" s="9">
        <v>45413</v>
      </c>
      <c r="D81" s="25" t="s">
        <v>98</v>
      </c>
      <c r="E81" s="9">
        <v>45200</v>
      </c>
      <c r="F81" s="247" t="s">
        <v>130</v>
      </c>
      <c r="G81" s="248">
        <v>45427</v>
      </c>
      <c r="H81" s="249">
        <v>167677.4193548387</v>
      </c>
      <c r="I81" s="250">
        <v>0</v>
      </c>
      <c r="J81" s="251">
        <f t="shared" si="17"/>
        <v>167677.4193548387</v>
      </c>
      <c r="K81" s="251">
        <f t="shared" si="18"/>
        <v>3353.5483870967741</v>
      </c>
      <c r="L81" s="251">
        <f t="shared" si="19"/>
        <v>164323.87096774191</v>
      </c>
      <c r="M81" s="251">
        <f t="shared" si="32"/>
        <v>164323.87096774191</v>
      </c>
      <c r="N81" s="251">
        <f t="shared" si="20"/>
        <v>0</v>
      </c>
      <c r="O81" s="252">
        <v>45433</v>
      </c>
      <c r="P81" s="252">
        <f t="shared" si="28"/>
        <v>45433</v>
      </c>
      <c r="Q81" s="259" t="s">
        <v>224</v>
      </c>
      <c r="R81" s="250">
        <v>163226</v>
      </c>
      <c r="S81" s="250">
        <f t="shared" si="30"/>
        <v>4451.4193548386975</v>
      </c>
      <c r="T81" s="261" t="s">
        <v>91</v>
      </c>
      <c r="U81" s="256">
        <v>45492</v>
      </c>
      <c r="V81" s="255">
        <v>590882</v>
      </c>
      <c r="W81" s="257" t="s">
        <v>29</v>
      </c>
      <c r="X81" s="258" t="s">
        <v>368</v>
      </c>
      <c r="Y81" s="255" t="s">
        <v>91</v>
      </c>
      <c r="AA81" s="28"/>
      <c r="AB81" s="32"/>
      <c r="AC81" s="28"/>
    </row>
    <row r="82" spans="1:29" x14ac:dyDescent="0.25">
      <c r="A82" s="7">
        <f t="shared" si="31"/>
        <v>58</v>
      </c>
      <c r="B82" s="25" t="s">
        <v>94</v>
      </c>
      <c r="C82" s="9">
        <v>45413</v>
      </c>
      <c r="D82" s="25" t="s">
        <v>99</v>
      </c>
      <c r="E82" s="9">
        <v>45200</v>
      </c>
      <c r="F82" s="247" t="s">
        <v>131</v>
      </c>
      <c r="G82" s="248">
        <v>45427</v>
      </c>
      <c r="H82" s="249">
        <v>167677.4193548387</v>
      </c>
      <c r="I82" s="250">
        <v>0</v>
      </c>
      <c r="J82" s="251">
        <f t="shared" si="17"/>
        <v>167677.4193548387</v>
      </c>
      <c r="K82" s="251">
        <f t="shared" si="18"/>
        <v>3353.5483870967741</v>
      </c>
      <c r="L82" s="251">
        <f t="shared" si="19"/>
        <v>164323.87096774191</v>
      </c>
      <c r="M82" s="251">
        <f t="shared" si="32"/>
        <v>164323.87096774191</v>
      </c>
      <c r="N82" s="251">
        <f t="shared" si="20"/>
        <v>0</v>
      </c>
      <c r="O82" s="252">
        <v>45433</v>
      </c>
      <c r="P82" s="252">
        <f t="shared" si="28"/>
        <v>45433</v>
      </c>
      <c r="Q82" s="259" t="s">
        <v>223</v>
      </c>
      <c r="R82" s="250">
        <v>163226</v>
      </c>
      <c r="S82" s="250">
        <f t="shared" si="30"/>
        <v>4451.4193548386975</v>
      </c>
      <c r="T82" s="261" t="s">
        <v>91</v>
      </c>
      <c r="U82" s="256">
        <v>45492</v>
      </c>
      <c r="V82" s="255">
        <v>590882</v>
      </c>
      <c r="W82" s="257" t="s">
        <v>29</v>
      </c>
      <c r="X82" s="258" t="s">
        <v>368</v>
      </c>
      <c r="Y82" s="255" t="s">
        <v>91</v>
      </c>
      <c r="AA82" s="28"/>
      <c r="AB82" s="32"/>
      <c r="AC82" s="28"/>
    </row>
    <row r="83" spans="1:29" x14ac:dyDescent="0.25">
      <c r="A83" s="7">
        <f t="shared" si="31"/>
        <v>59</v>
      </c>
      <c r="B83" s="25" t="s">
        <v>94</v>
      </c>
      <c r="C83" s="9">
        <v>45413</v>
      </c>
      <c r="D83" s="25" t="s">
        <v>100</v>
      </c>
      <c r="E83" s="9">
        <v>45200</v>
      </c>
      <c r="F83" s="247" t="s">
        <v>132</v>
      </c>
      <c r="G83" s="248">
        <v>45432</v>
      </c>
      <c r="H83" s="249">
        <v>167677.4193548387</v>
      </c>
      <c r="I83" s="250">
        <v>0</v>
      </c>
      <c r="J83" s="251">
        <f t="shared" si="17"/>
        <v>167677.4193548387</v>
      </c>
      <c r="K83" s="251">
        <f t="shared" si="18"/>
        <v>3353.5483870967741</v>
      </c>
      <c r="L83" s="251">
        <f t="shared" si="19"/>
        <v>164323.87096774191</v>
      </c>
      <c r="M83" s="251">
        <f t="shared" si="32"/>
        <v>164323.87096774191</v>
      </c>
      <c r="N83" s="251">
        <f t="shared" si="20"/>
        <v>0</v>
      </c>
      <c r="O83" s="252">
        <v>45433</v>
      </c>
      <c r="P83" s="252">
        <f t="shared" si="28"/>
        <v>45433</v>
      </c>
      <c r="Q83" s="259" t="s">
        <v>222</v>
      </c>
      <c r="R83" s="250">
        <v>163226</v>
      </c>
      <c r="S83" s="250">
        <f t="shared" si="30"/>
        <v>4451.4193548386975</v>
      </c>
      <c r="T83" s="261" t="s">
        <v>91</v>
      </c>
      <c r="U83" s="256">
        <v>45492</v>
      </c>
      <c r="V83" s="255">
        <v>590882</v>
      </c>
      <c r="W83" s="257" t="s">
        <v>29</v>
      </c>
      <c r="X83" s="258" t="s">
        <v>368</v>
      </c>
      <c r="Y83" s="255" t="s">
        <v>91</v>
      </c>
      <c r="AA83" s="28"/>
      <c r="AB83" s="32"/>
      <c r="AC83" s="28"/>
    </row>
    <row r="84" spans="1:29" x14ac:dyDescent="0.25">
      <c r="A84" s="7">
        <f t="shared" si="31"/>
        <v>60</v>
      </c>
      <c r="B84" s="25" t="s">
        <v>94</v>
      </c>
      <c r="C84" s="9">
        <v>45413</v>
      </c>
      <c r="D84" s="25" t="s">
        <v>95</v>
      </c>
      <c r="E84" s="9">
        <v>45231</v>
      </c>
      <c r="F84" s="247" t="s">
        <v>133</v>
      </c>
      <c r="G84" s="248">
        <v>45427</v>
      </c>
      <c r="H84" s="249">
        <v>256000</v>
      </c>
      <c r="I84" s="250">
        <v>0</v>
      </c>
      <c r="J84" s="251">
        <f t="shared" si="17"/>
        <v>256000</v>
      </c>
      <c r="K84" s="251">
        <f t="shared" si="18"/>
        <v>5120</v>
      </c>
      <c r="L84" s="251">
        <f t="shared" si="19"/>
        <v>250880</v>
      </c>
      <c r="M84" s="251">
        <f t="shared" si="32"/>
        <v>250880</v>
      </c>
      <c r="N84" s="251">
        <f t="shared" si="20"/>
        <v>0</v>
      </c>
      <c r="O84" s="252">
        <v>45433</v>
      </c>
      <c r="P84" s="252">
        <f t="shared" si="28"/>
        <v>45433</v>
      </c>
      <c r="Q84" s="259" t="s">
        <v>232</v>
      </c>
      <c r="R84" s="250">
        <v>250000</v>
      </c>
      <c r="S84" s="250">
        <f t="shared" si="30"/>
        <v>6000</v>
      </c>
      <c r="T84" s="261" t="s">
        <v>91</v>
      </c>
      <c r="U84" s="256">
        <v>45492</v>
      </c>
      <c r="V84" s="255">
        <v>590882</v>
      </c>
      <c r="W84" s="257" t="s">
        <v>29</v>
      </c>
      <c r="X84" s="258" t="s">
        <v>368</v>
      </c>
      <c r="Y84" s="255" t="s">
        <v>91</v>
      </c>
      <c r="AA84" s="28"/>
      <c r="AB84" s="32"/>
      <c r="AC84" s="28"/>
    </row>
    <row r="85" spans="1:29" s="18" customFormat="1" ht="12" x14ac:dyDescent="0.2">
      <c r="A85" s="38">
        <f t="shared" si="31"/>
        <v>61</v>
      </c>
      <c r="B85" s="39" t="s">
        <v>94</v>
      </c>
      <c r="C85" s="40">
        <v>45413</v>
      </c>
      <c r="D85" s="39" t="s">
        <v>96</v>
      </c>
      <c r="E85" s="40">
        <v>45231</v>
      </c>
      <c r="F85" s="226" t="s">
        <v>134</v>
      </c>
      <c r="G85" s="264">
        <v>45427</v>
      </c>
      <c r="H85" s="261">
        <v>324800</v>
      </c>
      <c r="I85" s="265">
        <v>0</v>
      </c>
      <c r="J85" s="266">
        <f t="shared" si="17"/>
        <v>324800</v>
      </c>
      <c r="K85" s="266">
        <f t="shared" si="18"/>
        <v>6496</v>
      </c>
      <c r="L85" s="266">
        <f t="shared" si="19"/>
        <v>318304</v>
      </c>
      <c r="M85" s="266">
        <v>318304</v>
      </c>
      <c r="N85" s="266">
        <f t="shared" si="20"/>
        <v>0</v>
      </c>
      <c r="O85" s="256">
        <v>45441</v>
      </c>
      <c r="P85" s="256">
        <f t="shared" si="28"/>
        <v>45441</v>
      </c>
      <c r="Q85" s="267" t="s">
        <v>231</v>
      </c>
      <c r="R85" s="265">
        <v>319335</v>
      </c>
      <c r="S85" s="265">
        <f t="shared" si="30"/>
        <v>5465</v>
      </c>
      <c r="T85" s="261" t="s">
        <v>91</v>
      </c>
      <c r="U85" s="255" t="s">
        <v>462</v>
      </c>
      <c r="V85" s="255" t="s">
        <v>462</v>
      </c>
      <c r="W85" s="255" t="s">
        <v>496</v>
      </c>
      <c r="X85" s="255" t="s">
        <v>496</v>
      </c>
      <c r="Y85" s="255" t="s">
        <v>496</v>
      </c>
      <c r="AB85" s="176"/>
    </row>
    <row r="86" spans="1:29" x14ac:dyDescent="0.25">
      <c r="A86" s="7">
        <f t="shared" si="31"/>
        <v>62</v>
      </c>
      <c r="B86" s="25" t="s">
        <v>94</v>
      </c>
      <c r="C86" s="9">
        <v>45413</v>
      </c>
      <c r="D86" s="25" t="s">
        <v>97</v>
      </c>
      <c r="E86" s="9">
        <v>45231</v>
      </c>
      <c r="F86" s="247" t="s">
        <v>135</v>
      </c>
      <c r="G86" s="248">
        <v>45427</v>
      </c>
      <c r="H86" s="249">
        <v>226000</v>
      </c>
      <c r="I86" s="250">
        <v>0</v>
      </c>
      <c r="J86" s="251">
        <f t="shared" si="17"/>
        <v>226000</v>
      </c>
      <c r="K86" s="251">
        <f t="shared" si="18"/>
        <v>4520</v>
      </c>
      <c r="L86" s="251">
        <f t="shared" si="19"/>
        <v>221480</v>
      </c>
      <c r="M86" s="251">
        <f t="shared" ref="M86:M114" si="33">L86</f>
        <v>221480</v>
      </c>
      <c r="N86" s="251">
        <f t="shared" si="20"/>
        <v>0</v>
      </c>
      <c r="O86" s="252">
        <v>45433</v>
      </c>
      <c r="P86" s="252">
        <f t="shared" si="28"/>
        <v>45433</v>
      </c>
      <c r="Q86" s="259" t="s">
        <v>227</v>
      </c>
      <c r="R86" s="250">
        <v>220000</v>
      </c>
      <c r="S86" s="250">
        <f t="shared" si="30"/>
        <v>6000</v>
      </c>
      <c r="T86" s="261" t="s">
        <v>91</v>
      </c>
      <c r="U86" s="256">
        <v>45492</v>
      </c>
      <c r="V86" s="255">
        <v>590882</v>
      </c>
      <c r="W86" s="257" t="s">
        <v>29</v>
      </c>
      <c r="X86" s="258" t="s">
        <v>368</v>
      </c>
      <c r="Y86" s="255" t="s">
        <v>91</v>
      </c>
      <c r="AA86" s="28"/>
      <c r="AB86" s="32"/>
      <c r="AC86" s="28"/>
    </row>
    <row r="87" spans="1:29" x14ac:dyDescent="0.25">
      <c r="A87" s="7">
        <f t="shared" si="31"/>
        <v>63</v>
      </c>
      <c r="B87" s="25" t="s">
        <v>94</v>
      </c>
      <c r="C87" s="9">
        <v>45413</v>
      </c>
      <c r="D87" s="25" t="s">
        <v>98</v>
      </c>
      <c r="E87" s="9">
        <v>45231</v>
      </c>
      <c r="F87" s="247" t="s">
        <v>136</v>
      </c>
      <c r="G87" s="248">
        <v>45427</v>
      </c>
      <c r="H87" s="249">
        <v>226000</v>
      </c>
      <c r="I87" s="250">
        <v>0</v>
      </c>
      <c r="J87" s="251">
        <f t="shared" si="17"/>
        <v>226000</v>
      </c>
      <c r="K87" s="251">
        <f t="shared" si="18"/>
        <v>4520</v>
      </c>
      <c r="L87" s="251">
        <f t="shared" si="19"/>
        <v>221480</v>
      </c>
      <c r="M87" s="251">
        <f t="shared" si="33"/>
        <v>221480</v>
      </c>
      <c r="N87" s="251">
        <f t="shared" si="20"/>
        <v>0</v>
      </c>
      <c r="O87" s="252">
        <v>45433</v>
      </c>
      <c r="P87" s="252">
        <f t="shared" si="28"/>
        <v>45433</v>
      </c>
      <c r="Q87" s="259" t="s">
        <v>230</v>
      </c>
      <c r="R87" s="250">
        <v>220000</v>
      </c>
      <c r="S87" s="250">
        <f t="shared" si="30"/>
        <v>6000</v>
      </c>
      <c r="T87" s="261" t="s">
        <v>91</v>
      </c>
      <c r="U87" s="256">
        <v>45492</v>
      </c>
      <c r="V87" s="255">
        <v>590882</v>
      </c>
      <c r="W87" s="257" t="s">
        <v>29</v>
      </c>
      <c r="X87" s="258" t="s">
        <v>368</v>
      </c>
      <c r="Y87" s="255" t="s">
        <v>91</v>
      </c>
      <c r="AA87" s="28"/>
      <c r="AB87" s="32"/>
      <c r="AC87" s="28"/>
    </row>
    <row r="88" spans="1:29" x14ac:dyDescent="0.25">
      <c r="A88" s="7">
        <f t="shared" si="31"/>
        <v>64</v>
      </c>
      <c r="B88" s="25" t="s">
        <v>94</v>
      </c>
      <c r="C88" s="9">
        <v>45413</v>
      </c>
      <c r="D88" s="25" t="s">
        <v>99</v>
      </c>
      <c r="E88" s="9">
        <v>45231</v>
      </c>
      <c r="F88" s="247" t="s">
        <v>137</v>
      </c>
      <c r="G88" s="248">
        <v>45427</v>
      </c>
      <c r="H88" s="249">
        <v>226000</v>
      </c>
      <c r="I88" s="250">
        <v>0</v>
      </c>
      <c r="J88" s="251">
        <f t="shared" si="17"/>
        <v>226000</v>
      </c>
      <c r="K88" s="251">
        <f t="shared" si="18"/>
        <v>4520</v>
      </c>
      <c r="L88" s="251">
        <f t="shared" si="19"/>
        <v>221480</v>
      </c>
      <c r="M88" s="251">
        <f t="shared" si="33"/>
        <v>221480</v>
      </c>
      <c r="N88" s="251">
        <f t="shared" si="20"/>
        <v>0</v>
      </c>
      <c r="O88" s="252">
        <v>45433</v>
      </c>
      <c r="P88" s="252">
        <f t="shared" si="28"/>
        <v>45433</v>
      </c>
      <c r="Q88" s="259" t="s">
        <v>228</v>
      </c>
      <c r="R88" s="250">
        <v>220000</v>
      </c>
      <c r="S88" s="250">
        <f t="shared" si="30"/>
        <v>6000</v>
      </c>
      <c r="T88" s="261" t="s">
        <v>91</v>
      </c>
      <c r="U88" s="256">
        <v>45492</v>
      </c>
      <c r="V88" s="255">
        <v>590882</v>
      </c>
      <c r="W88" s="257" t="s">
        <v>29</v>
      </c>
      <c r="X88" s="258" t="s">
        <v>368</v>
      </c>
      <c r="Y88" s="255" t="s">
        <v>91</v>
      </c>
      <c r="AA88" s="28"/>
      <c r="AB88" s="32"/>
      <c r="AC88" s="28"/>
    </row>
    <row r="89" spans="1:29" x14ac:dyDescent="0.25">
      <c r="A89" s="7">
        <f t="shared" si="31"/>
        <v>65</v>
      </c>
      <c r="B89" s="25" t="s">
        <v>94</v>
      </c>
      <c r="C89" s="9">
        <v>45413</v>
      </c>
      <c r="D89" s="25" t="s">
        <v>100</v>
      </c>
      <c r="E89" s="9">
        <v>45231</v>
      </c>
      <c r="F89" s="247" t="s">
        <v>138</v>
      </c>
      <c r="G89" s="248">
        <v>45432</v>
      </c>
      <c r="H89" s="249">
        <v>226000</v>
      </c>
      <c r="I89" s="250">
        <v>0</v>
      </c>
      <c r="J89" s="251">
        <f t="shared" si="17"/>
        <v>226000</v>
      </c>
      <c r="K89" s="251">
        <f t="shared" si="18"/>
        <v>4520</v>
      </c>
      <c r="L89" s="251">
        <f t="shared" si="19"/>
        <v>221480</v>
      </c>
      <c r="M89" s="251">
        <f t="shared" si="33"/>
        <v>221480</v>
      </c>
      <c r="N89" s="251">
        <f t="shared" si="20"/>
        <v>0</v>
      </c>
      <c r="O89" s="252">
        <v>45433</v>
      </c>
      <c r="P89" s="252">
        <f t="shared" si="28"/>
        <v>45433</v>
      </c>
      <c r="Q89" s="259" t="s">
        <v>229</v>
      </c>
      <c r="R89" s="250">
        <v>220000</v>
      </c>
      <c r="S89" s="250">
        <f t="shared" si="30"/>
        <v>6000</v>
      </c>
      <c r="T89" s="261" t="s">
        <v>91</v>
      </c>
      <c r="U89" s="256">
        <v>45492</v>
      </c>
      <c r="V89" s="255">
        <v>590882</v>
      </c>
      <c r="W89" s="257" t="s">
        <v>29</v>
      </c>
      <c r="X89" s="258" t="s">
        <v>368</v>
      </c>
      <c r="Y89" s="255" t="s">
        <v>91</v>
      </c>
      <c r="AA89" s="28"/>
      <c r="AB89" s="32"/>
      <c r="AC89" s="28"/>
    </row>
    <row r="90" spans="1:29" x14ac:dyDescent="0.25">
      <c r="A90" s="7">
        <f t="shared" si="31"/>
        <v>66</v>
      </c>
      <c r="B90" s="25" t="s">
        <v>94</v>
      </c>
      <c r="C90" s="9">
        <v>45413</v>
      </c>
      <c r="D90" s="25" t="s">
        <v>95</v>
      </c>
      <c r="E90" s="9">
        <v>45261</v>
      </c>
      <c r="F90" s="247" t="s">
        <v>139</v>
      </c>
      <c r="G90" s="248">
        <v>45427</v>
      </c>
      <c r="H90" s="249">
        <v>256000</v>
      </c>
      <c r="I90" s="250">
        <v>0</v>
      </c>
      <c r="J90" s="251">
        <f t="shared" si="17"/>
        <v>256000</v>
      </c>
      <c r="K90" s="251">
        <f t="shared" si="18"/>
        <v>5120</v>
      </c>
      <c r="L90" s="251">
        <f t="shared" si="19"/>
        <v>250880</v>
      </c>
      <c r="M90" s="251">
        <f t="shared" si="33"/>
        <v>250880</v>
      </c>
      <c r="N90" s="251">
        <f t="shared" si="20"/>
        <v>0</v>
      </c>
      <c r="O90" s="252">
        <v>45433</v>
      </c>
      <c r="P90" s="252">
        <f t="shared" si="28"/>
        <v>45433</v>
      </c>
      <c r="Q90" s="259" t="s">
        <v>242</v>
      </c>
      <c r="R90" s="250">
        <v>250000</v>
      </c>
      <c r="S90" s="250">
        <f t="shared" si="30"/>
        <v>6000</v>
      </c>
      <c r="T90" s="261" t="s">
        <v>91</v>
      </c>
      <c r="U90" s="256">
        <v>45492</v>
      </c>
      <c r="V90" s="255">
        <v>590882</v>
      </c>
      <c r="W90" s="257" t="s">
        <v>29</v>
      </c>
      <c r="X90" s="258" t="s">
        <v>368</v>
      </c>
      <c r="Y90" s="255" t="s">
        <v>91</v>
      </c>
      <c r="AA90" s="28"/>
      <c r="AB90" s="32"/>
      <c r="AC90" s="28"/>
    </row>
    <row r="91" spans="1:29" x14ac:dyDescent="0.25">
      <c r="A91" s="7">
        <f t="shared" si="31"/>
        <v>67</v>
      </c>
      <c r="B91" s="25" t="s">
        <v>94</v>
      </c>
      <c r="C91" s="9">
        <v>45413</v>
      </c>
      <c r="D91" s="25" t="s">
        <v>96</v>
      </c>
      <c r="E91" s="9">
        <v>45261</v>
      </c>
      <c r="F91" s="247" t="s">
        <v>140</v>
      </c>
      <c r="G91" s="248">
        <v>45427</v>
      </c>
      <c r="H91" s="249">
        <v>325161.29032258067</v>
      </c>
      <c r="I91" s="250">
        <v>0</v>
      </c>
      <c r="J91" s="251">
        <f t="shared" si="17"/>
        <v>325161.29032258067</v>
      </c>
      <c r="K91" s="251">
        <f t="shared" si="18"/>
        <v>6503.2258064516136</v>
      </c>
      <c r="L91" s="251">
        <f t="shared" si="19"/>
        <v>318658.06451612903</v>
      </c>
      <c r="M91" s="251">
        <f t="shared" si="33"/>
        <v>318658.06451612903</v>
      </c>
      <c r="N91" s="251">
        <f t="shared" si="20"/>
        <v>0</v>
      </c>
      <c r="O91" s="252">
        <v>45433</v>
      </c>
      <c r="P91" s="252">
        <f t="shared" si="28"/>
        <v>45433</v>
      </c>
      <c r="Q91" s="259" t="s">
        <v>244</v>
      </c>
      <c r="R91" s="250">
        <v>319000</v>
      </c>
      <c r="S91" s="250">
        <f t="shared" si="30"/>
        <v>6161.2903225806658</v>
      </c>
      <c r="T91" s="261" t="s">
        <v>91</v>
      </c>
      <c r="U91" s="256">
        <v>45492</v>
      </c>
      <c r="V91" s="255">
        <v>590882</v>
      </c>
      <c r="W91" s="257" t="s">
        <v>29</v>
      </c>
      <c r="X91" s="258" t="s">
        <v>368</v>
      </c>
      <c r="Y91" s="255" t="s">
        <v>91</v>
      </c>
      <c r="AA91" s="28"/>
      <c r="AB91" s="32"/>
      <c r="AC91" s="28"/>
    </row>
    <row r="92" spans="1:29" x14ac:dyDescent="0.25">
      <c r="A92" s="7">
        <f t="shared" si="31"/>
        <v>68</v>
      </c>
      <c r="B92" s="25" t="s">
        <v>94</v>
      </c>
      <c r="C92" s="9">
        <v>45413</v>
      </c>
      <c r="D92" s="25" t="s">
        <v>99</v>
      </c>
      <c r="E92" s="9">
        <v>45261</v>
      </c>
      <c r="F92" s="247" t="s">
        <v>141</v>
      </c>
      <c r="G92" s="248">
        <v>45427</v>
      </c>
      <c r="H92" s="249">
        <v>226000</v>
      </c>
      <c r="I92" s="250">
        <v>0</v>
      </c>
      <c r="J92" s="251">
        <f t="shared" si="17"/>
        <v>226000</v>
      </c>
      <c r="K92" s="251">
        <f t="shared" si="18"/>
        <v>4520</v>
      </c>
      <c r="L92" s="251">
        <f t="shared" si="19"/>
        <v>221480</v>
      </c>
      <c r="M92" s="251">
        <f t="shared" si="33"/>
        <v>221480</v>
      </c>
      <c r="N92" s="251">
        <f t="shared" si="20"/>
        <v>0</v>
      </c>
      <c r="O92" s="252">
        <v>45433</v>
      </c>
      <c r="P92" s="252">
        <f t="shared" si="28"/>
        <v>45433</v>
      </c>
      <c r="Q92" s="259" t="s">
        <v>497</v>
      </c>
      <c r="R92" s="250">
        <v>220000</v>
      </c>
      <c r="S92" s="250">
        <f t="shared" si="30"/>
        <v>6000</v>
      </c>
      <c r="T92" s="261" t="s">
        <v>91</v>
      </c>
      <c r="U92" s="256">
        <v>45492</v>
      </c>
      <c r="V92" s="255">
        <v>590882</v>
      </c>
      <c r="W92" s="257" t="s">
        <v>29</v>
      </c>
      <c r="X92" s="258" t="s">
        <v>368</v>
      </c>
      <c r="Y92" s="255" t="s">
        <v>91</v>
      </c>
      <c r="AA92" s="28"/>
      <c r="AB92" s="32"/>
      <c r="AC92" s="28"/>
    </row>
    <row r="93" spans="1:29" x14ac:dyDescent="0.25">
      <c r="A93" s="7">
        <f t="shared" si="31"/>
        <v>69</v>
      </c>
      <c r="B93" s="25" t="s">
        <v>94</v>
      </c>
      <c r="C93" s="9">
        <v>45413</v>
      </c>
      <c r="D93" s="25" t="s">
        <v>100</v>
      </c>
      <c r="E93" s="9">
        <v>45261</v>
      </c>
      <c r="F93" s="247" t="s">
        <v>142</v>
      </c>
      <c r="G93" s="248">
        <v>45432</v>
      </c>
      <c r="H93" s="249">
        <v>226000</v>
      </c>
      <c r="I93" s="250">
        <v>0</v>
      </c>
      <c r="J93" s="251">
        <f t="shared" si="17"/>
        <v>226000</v>
      </c>
      <c r="K93" s="251">
        <f t="shared" si="18"/>
        <v>4520</v>
      </c>
      <c r="L93" s="251">
        <f t="shared" si="19"/>
        <v>221480</v>
      </c>
      <c r="M93" s="251">
        <f t="shared" si="33"/>
        <v>221480</v>
      </c>
      <c r="N93" s="251">
        <f t="shared" si="20"/>
        <v>0</v>
      </c>
      <c r="O93" s="252">
        <v>45441</v>
      </c>
      <c r="P93" s="252">
        <f t="shared" si="28"/>
        <v>45441</v>
      </c>
      <c r="Q93" s="259" t="s">
        <v>243</v>
      </c>
      <c r="R93" s="250">
        <v>220000</v>
      </c>
      <c r="S93" s="250">
        <f t="shared" si="30"/>
        <v>6000</v>
      </c>
      <c r="T93" s="261" t="s">
        <v>91</v>
      </c>
      <c r="U93" s="256">
        <v>45492</v>
      </c>
      <c r="V93" s="255">
        <v>590882</v>
      </c>
      <c r="W93" s="257" t="s">
        <v>29</v>
      </c>
      <c r="X93" s="258" t="s">
        <v>368</v>
      </c>
      <c r="Y93" s="255" t="s">
        <v>91</v>
      </c>
      <c r="AA93" s="28"/>
      <c r="AB93" s="32"/>
      <c r="AC93" s="28"/>
    </row>
    <row r="94" spans="1:29" x14ac:dyDescent="0.25">
      <c r="A94" s="7">
        <f t="shared" si="31"/>
        <v>70</v>
      </c>
      <c r="B94" s="25" t="s">
        <v>2074</v>
      </c>
      <c r="C94" s="9">
        <v>45413</v>
      </c>
      <c r="D94" s="14" t="s">
        <v>253</v>
      </c>
      <c r="E94" s="9">
        <v>45323</v>
      </c>
      <c r="F94" s="247" t="s">
        <v>287</v>
      </c>
      <c r="G94" s="248">
        <v>45440</v>
      </c>
      <c r="H94" s="249">
        <v>75636.399999999994</v>
      </c>
      <c r="I94" s="250">
        <v>0</v>
      </c>
      <c r="J94" s="250">
        <f t="shared" si="17"/>
        <v>75636.399999999994</v>
      </c>
      <c r="K94" s="251">
        <f t="shared" si="18"/>
        <v>1512.7279999999998</v>
      </c>
      <c r="L94" s="251">
        <f t="shared" si="19"/>
        <v>74123.671999999991</v>
      </c>
      <c r="M94" s="251">
        <f t="shared" si="33"/>
        <v>74123.671999999991</v>
      </c>
      <c r="N94" s="251">
        <f t="shared" si="20"/>
        <v>0</v>
      </c>
      <c r="O94" s="253">
        <v>45441</v>
      </c>
      <c r="P94" s="253">
        <f t="shared" si="28"/>
        <v>45441</v>
      </c>
      <c r="Q94" s="259" t="s">
        <v>364</v>
      </c>
      <c r="R94" s="249">
        <v>70670.52</v>
      </c>
      <c r="S94" s="260">
        <f t="shared" si="30"/>
        <v>4965.8799999999901</v>
      </c>
      <c r="T94" s="261" t="s">
        <v>91</v>
      </c>
      <c r="U94" s="256">
        <v>45492</v>
      </c>
      <c r="V94" s="255">
        <v>590883</v>
      </c>
      <c r="W94" s="255" t="s">
        <v>29</v>
      </c>
      <c r="X94" s="258" t="s">
        <v>368</v>
      </c>
      <c r="Y94" s="255" t="s">
        <v>91</v>
      </c>
      <c r="AB94" s="17"/>
    </row>
    <row r="95" spans="1:29" x14ac:dyDescent="0.25">
      <c r="A95" s="7">
        <f t="shared" si="31"/>
        <v>71</v>
      </c>
      <c r="B95" s="25" t="s">
        <v>2074</v>
      </c>
      <c r="C95" s="9">
        <v>45413</v>
      </c>
      <c r="D95" s="16" t="s">
        <v>254</v>
      </c>
      <c r="E95" s="9">
        <v>45323</v>
      </c>
      <c r="F95" s="247" t="s">
        <v>288</v>
      </c>
      <c r="G95" s="248">
        <v>45440</v>
      </c>
      <c r="H95" s="249">
        <v>51010.6</v>
      </c>
      <c r="I95" s="250">
        <v>0</v>
      </c>
      <c r="J95" s="250">
        <f t="shared" si="17"/>
        <v>51010.6</v>
      </c>
      <c r="K95" s="251">
        <f t="shared" si="18"/>
        <v>1020.212</v>
      </c>
      <c r="L95" s="251">
        <f t="shared" si="19"/>
        <v>49990.387999999999</v>
      </c>
      <c r="M95" s="251">
        <f t="shared" si="33"/>
        <v>49990.387999999999</v>
      </c>
      <c r="N95" s="251">
        <f t="shared" si="20"/>
        <v>0</v>
      </c>
      <c r="O95" s="253">
        <v>45441</v>
      </c>
      <c r="P95" s="253">
        <f t="shared" si="28"/>
        <v>45441</v>
      </c>
      <c r="Q95" s="259" t="s">
        <v>364</v>
      </c>
      <c r="R95" s="249">
        <v>46733.48</v>
      </c>
      <c r="S95" s="260">
        <f t="shared" si="30"/>
        <v>4277.1199999999953</v>
      </c>
      <c r="T95" s="261" t="s">
        <v>91</v>
      </c>
      <c r="U95" s="256">
        <v>45492</v>
      </c>
      <c r="V95" s="255">
        <v>590883</v>
      </c>
      <c r="W95" s="255" t="s">
        <v>29</v>
      </c>
      <c r="X95" s="258" t="s">
        <v>368</v>
      </c>
      <c r="Y95" s="255" t="s">
        <v>91</v>
      </c>
      <c r="AB95" s="17"/>
    </row>
    <row r="96" spans="1:29" x14ac:dyDescent="0.25">
      <c r="A96" s="7">
        <f t="shared" si="31"/>
        <v>72</v>
      </c>
      <c r="B96" s="25" t="s">
        <v>2074</v>
      </c>
      <c r="C96" s="9">
        <v>45413</v>
      </c>
      <c r="D96" s="14" t="s">
        <v>255</v>
      </c>
      <c r="E96" s="9">
        <v>45323</v>
      </c>
      <c r="F96" s="247" t="s">
        <v>289</v>
      </c>
      <c r="G96" s="248">
        <v>45440</v>
      </c>
      <c r="H96" s="249">
        <v>93545.5</v>
      </c>
      <c r="I96" s="250">
        <f>H96*18%</f>
        <v>16838.189999999999</v>
      </c>
      <c r="J96" s="250">
        <f t="shared" si="17"/>
        <v>110383.69</v>
      </c>
      <c r="K96" s="251">
        <f t="shared" si="18"/>
        <v>1870.91</v>
      </c>
      <c r="L96" s="251">
        <f t="shared" si="19"/>
        <v>108512.78</v>
      </c>
      <c r="M96" s="251">
        <f t="shared" si="33"/>
        <v>108512.78</v>
      </c>
      <c r="N96" s="251">
        <f t="shared" si="20"/>
        <v>0</v>
      </c>
      <c r="O96" s="253">
        <v>45441</v>
      </c>
      <c r="P96" s="253">
        <f t="shared" si="28"/>
        <v>45441</v>
      </c>
      <c r="Q96" s="259" t="s">
        <v>364</v>
      </c>
      <c r="R96" s="249">
        <v>88579.53</v>
      </c>
      <c r="S96" s="260">
        <f t="shared" si="30"/>
        <v>4965.9700000000012</v>
      </c>
      <c r="T96" s="261" t="s">
        <v>91</v>
      </c>
      <c r="U96" s="256">
        <v>45492</v>
      </c>
      <c r="V96" s="255">
        <v>590883</v>
      </c>
      <c r="W96" s="255" t="s">
        <v>29</v>
      </c>
      <c r="X96" s="258" t="s">
        <v>368</v>
      </c>
      <c r="Y96" s="255" t="s">
        <v>91</v>
      </c>
      <c r="AB96" s="17"/>
    </row>
    <row r="97" spans="1:28" x14ac:dyDescent="0.25">
      <c r="A97" s="7">
        <f t="shared" si="31"/>
        <v>73</v>
      </c>
      <c r="B97" s="25" t="s">
        <v>2074</v>
      </c>
      <c r="C97" s="9">
        <v>45413</v>
      </c>
      <c r="D97" s="14" t="s">
        <v>256</v>
      </c>
      <c r="E97" s="9">
        <v>45323</v>
      </c>
      <c r="F97" s="247" t="s">
        <v>290</v>
      </c>
      <c r="G97" s="248">
        <v>45440</v>
      </c>
      <c r="H97" s="249">
        <v>111454.6</v>
      </c>
      <c r="I97" s="250">
        <f>H97*18%</f>
        <v>20061.828000000001</v>
      </c>
      <c r="J97" s="250">
        <f t="shared" si="17"/>
        <v>131516.42800000001</v>
      </c>
      <c r="K97" s="251">
        <f t="shared" si="18"/>
        <v>2229.0920000000001</v>
      </c>
      <c r="L97" s="251">
        <f t="shared" si="19"/>
        <v>129287.33600000001</v>
      </c>
      <c r="M97" s="251">
        <f t="shared" si="33"/>
        <v>129287.33600000001</v>
      </c>
      <c r="N97" s="251">
        <f t="shared" si="20"/>
        <v>0</v>
      </c>
      <c r="O97" s="253">
        <v>45441</v>
      </c>
      <c r="P97" s="253">
        <f t="shared" si="28"/>
        <v>45441</v>
      </c>
      <c r="Q97" s="259" t="s">
        <v>364</v>
      </c>
      <c r="R97" s="249">
        <v>106350.61</v>
      </c>
      <c r="S97" s="260">
        <f t="shared" si="30"/>
        <v>5103.9900000000052</v>
      </c>
      <c r="T97" s="261" t="s">
        <v>91</v>
      </c>
      <c r="U97" s="256">
        <v>45492</v>
      </c>
      <c r="V97" s="255">
        <v>590883</v>
      </c>
      <c r="W97" s="255" t="s">
        <v>29</v>
      </c>
      <c r="X97" s="258" t="s">
        <v>368</v>
      </c>
      <c r="Y97" s="255" t="s">
        <v>91</v>
      </c>
      <c r="AB97" s="17"/>
    </row>
    <row r="98" spans="1:28" x14ac:dyDescent="0.25">
      <c r="A98" s="7">
        <f t="shared" si="31"/>
        <v>74</v>
      </c>
      <c r="B98" s="25" t="s">
        <v>2074</v>
      </c>
      <c r="C98" s="9">
        <v>45413</v>
      </c>
      <c r="D98" s="14" t="s">
        <v>257</v>
      </c>
      <c r="E98" s="9">
        <v>45323</v>
      </c>
      <c r="F98" s="247" t="s">
        <v>291</v>
      </c>
      <c r="G98" s="248">
        <v>45440</v>
      </c>
      <c r="H98" s="249">
        <v>27505.3</v>
      </c>
      <c r="I98" s="250">
        <f>H98*18%</f>
        <v>4950.9539999999997</v>
      </c>
      <c r="J98" s="250">
        <f t="shared" si="17"/>
        <v>32456.254000000001</v>
      </c>
      <c r="K98" s="251">
        <f t="shared" si="18"/>
        <v>550.10599999999999</v>
      </c>
      <c r="L98" s="251">
        <f t="shared" si="19"/>
        <v>31906.148000000001</v>
      </c>
      <c r="M98" s="251">
        <f t="shared" si="33"/>
        <v>31906.148000000001</v>
      </c>
      <c r="N98" s="251">
        <f t="shared" si="20"/>
        <v>0</v>
      </c>
      <c r="O98" s="253">
        <v>45441</v>
      </c>
      <c r="P98" s="253">
        <f t="shared" si="28"/>
        <v>45441</v>
      </c>
      <c r="Q98" s="259" t="s">
        <v>364</v>
      </c>
      <c r="R98" s="249">
        <v>23228.81</v>
      </c>
      <c r="S98" s="260">
        <f t="shared" si="30"/>
        <v>4276.489999999998</v>
      </c>
      <c r="T98" s="261" t="s">
        <v>91</v>
      </c>
      <c r="U98" s="256">
        <v>45492</v>
      </c>
      <c r="V98" s="255">
        <v>590883</v>
      </c>
      <c r="W98" s="255" t="s">
        <v>29</v>
      </c>
      <c r="X98" s="258" t="s">
        <v>368</v>
      </c>
      <c r="Y98" s="255" t="s">
        <v>91</v>
      </c>
      <c r="AB98" s="17"/>
    </row>
    <row r="99" spans="1:28" x14ac:dyDescent="0.25">
      <c r="A99" s="7">
        <f t="shared" si="31"/>
        <v>75</v>
      </c>
      <c r="B99" s="25" t="s">
        <v>2074</v>
      </c>
      <c r="C99" s="9">
        <v>45413</v>
      </c>
      <c r="D99" s="14" t="s">
        <v>258</v>
      </c>
      <c r="E99" s="9">
        <v>45323</v>
      </c>
      <c r="F99" s="247" t="s">
        <v>292</v>
      </c>
      <c r="G99" s="248">
        <v>45440</v>
      </c>
      <c r="H99" s="249">
        <v>98024.8</v>
      </c>
      <c r="I99" s="250">
        <v>0</v>
      </c>
      <c r="J99" s="250">
        <f t="shared" si="17"/>
        <v>98024.8</v>
      </c>
      <c r="K99" s="251">
        <f t="shared" si="18"/>
        <v>1960.4960000000001</v>
      </c>
      <c r="L99" s="251">
        <f t="shared" si="19"/>
        <v>96064.304000000004</v>
      </c>
      <c r="M99" s="251">
        <f t="shared" si="33"/>
        <v>96064.304000000004</v>
      </c>
      <c r="N99" s="251">
        <f t="shared" si="20"/>
        <v>0</v>
      </c>
      <c r="O99" s="253">
        <v>45441</v>
      </c>
      <c r="P99" s="253">
        <f t="shared" si="28"/>
        <v>45441</v>
      </c>
      <c r="Q99" s="259" t="s">
        <v>364</v>
      </c>
      <c r="R99" s="249">
        <v>92929.99</v>
      </c>
      <c r="S99" s="260">
        <f t="shared" si="30"/>
        <v>5094.8099999999977</v>
      </c>
      <c r="T99" s="261" t="s">
        <v>91</v>
      </c>
      <c r="U99" s="256">
        <v>45492</v>
      </c>
      <c r="V99" s="255">
        <v>590883</v>
      </c>
      <c r="W99" s="255" t="s">
        <v>29</v>
      </c>
      <c r="X99" s="258" t="s">
        <v>368</v>
      </c>
      <c r="Y99" s="255" t="s">
        <v>91</v>
      </c>
      <c r="AB99" s="17"/>
    </row>
    <row r="100" spans="1:28" x14ac:dyDescent="0.25">
      <c r="A100" s="7">
        <f t="shared" si="31"/>
        <v>76</v>
      </c>
      <c r="B100" s="25" t="s">
        <v>2074</v>
      </c>
      <c r="C100" s="9">
        <v>45413</v>
      </c>
      <c r="D100" s="14" t="s">
        <v>259</v>
      </c>
      <c r="E100" s="9">
        <v>45323</v>
      </c>
      <c r="F100" s="247" t="s">
        <v>293</v>
      </c>
      <c r="G100" s="248">
        <v>45440</v>
      </c>
      <c r="H100" s="249">
        <v>121526.5</v>
      </c>
      <c r="I100" s="250">
        <f>H100*18%</f>
        <v>21874.77</v>
      </c>
      <c r="J100" s="250">
        <f t="shared" si="17"/>
        <v>143401.26999999999</v>
      </c>
      <c r="K100" s="251">
        <f t="shared" si="18"/>
        <v>2430.5300000000002</v>
      </c>
      <c r="L100" s="251">
        <f t="shared" si="19"/>
        <v>140970.74</v>
      </c>
      <c r="M100" s="251">
        <f t="shared" si="33"/>
        <v>140970.74</v>
      </c>
      <c r="N100" s="251">
        <f t="shared" si="20"/>
        <v>0</v>
      </c>
      <c r="O100" s="253">
        <v>45441</v>
      </c>
      <c r="P100" s="253">
        <f t="shared" si="28"/>
        <v>45441</v>
      </c>
      <c r="Q100" s="259" t="s">
        <v>364</v>
      </c>
      <c r="R100" s="249">
        <v>116557.83</v>
      </c>
      <c r="S100" s="260">
        <f t="shared" si="30"/>
        <v>4968.6699999999983</v>
      </c>
      <c r="T100" s="261" t="s">
        <v>91</v>
      </c>
      <c r="U100" s="256">
        <v>45492</v>
      </c>
      <c r="V100" s="255">
        <v>590883</v>
      </c>
      <c r="W100" s="255" t="s">
        <v>29</v>
      </c>
      <c r="X100" s="258" t="s">
        <v>368</v>
      </c>
      <c r="Y100" s="255" t="s">
        <v>91</v>
      </c>
      <c r="AB100" s="17"/>
    </row>
    <row r="101" spans="1:28" x14ac:dyDescent="0.25">
      <c r="A101" s="7">
        <f t="shared" si="31"/>
        <v>77</v>
      </c>
      <c r="B101" s="25" t="s">
        <v>2074</v>
      </c>
      <c r="C101" s="9">
        <v>45413</v>
      </c>
      <c r="D101" s="14" t="s">
        <v>260</v>
      </c>
      <c r="E101" s="9">
        <v>45323</v>
      </c>
      <c r="F101" s="247" t="s">
        <v>294</v>
      </c>
      <c r="G101" s="248">
        <v>45440</v>
      </c>
      <c r="H101" s="249">
        <v>66683.199999999997</v>
      </c>
      <c r="I101" s="250">
        <v>0</v>
      </c>
      <c r="J101" s="250">
        <f t="shared" si="17"/>
        <v>66683.199999999997</v>
      </c>
      <c r="K101" s="251">
        <f t="shared" si="18"/>
        <v>1333.664</v>
      </c>
      <c r="L101" s="251">
        <f t="shared" si="19"/>
        <v>65349.536</v>
      </c>
      <c r="M101" s="251">
        <f t="shared" si="33"/>
        <v>65349.536</v>
      </c>
      <c r="N101" s="251">
        <f t="shared" si="20"/>
        <v>0</v>
      </c>
      <c r="O101" s="253">
        <v>45441</v>
      </c>
      <c r="P101" s="253">
        <f t="shared" si="28"/>
        <v>45441</v>
      </c>
      <c r="Q101" s="259" t="s">
        <v>364</v>
      </c>
      <c r="R101" s="249">
        <v>62137.24</v>
      </c>
      <c r="S101" s="260">
        <f t="shared" si="30"/>
        <v>4545.9599999999991</v>
      </c>
      <c r="T101" s="261" t="s">
        <v>91</v>
      </c>
      <c r="U101" s="256">
        <v>45492</v>
      </c>
      <c r="V101" s="255">
        <v>590883</v>
      </c>
      <c r="W101" s="255" t="s">
        <v>29</v>
      </c>
      <c r="X101" s="258" t="s">
        <v>368</v>
      </c>
      <c r="Y101" s="255" t="s">
        <v>91</v>
      </c>
      <c r="AB101" s="17"/>
    </row>
    <row r="102" spans="1:28" x14ac:dyDescent="0.25">
      <c r="A102" s="7">
        <f t="shared" si="31"/>
        <v>78</v>
      </c>
      <c r="B102" s="25" t="s">
        <v>2074</v>
      </c>
      <c r="C102" s="9">
        <v>45413</v>
      </c>
      <c r="D102" s="14" t="s">
        <v>261</v>
      </c>
      <c r="E102" s="9">
        <v>45323</v>
      </c>
      <c r="F102" s="247" t="s">
        <v>295</v>
      </c>
      <c r="G102" s="248">
        <v>45440</v>
      </c>
      <c r="H102" s="249">
        <v>98024.8</v>
      </c>
      <c r="I102" s="250">
        <f>H102*18%</f>
        <v>17644.464</v>
      </c>
      <c r="J102" s="250">
        <f t="shared" si="17"/>
        <v>115669.264</v>
      </c>
      <c r="K102" s="251">
        <f t="shared" si="18"/>
        <v>1960.4960000000001</v>
      </c>
      <c r="L102" s="251">
        <f t="shared" si="19"/>
        <v>113708.768</v>
      </c>
      <c r="M102" s="251">
        <f t="shared" si="33"/>
        <v>113708.768</v>
      </c>
      <c r="N102" s="251">
        <f t="shared" si="20"/>
        <v>0</v>
      </c>
      <c r="O102" s="253">
        <v>45441</v>
      </c>
      <c r="P102" s="253">
        <f t="shared" si="28"/>
        <v>45441</v>
      </c>
      <c r="Q102" s="259" t="s">
        <v>364</v>
      </c>
      <c r="R102" s="249">
        <v>92929.99</v>
      </c>
      <c r="S102" s="260">
        <f t="shared" si="30"/>
        <v>5094.8099999999977</v>
      </c>
      <c r="T102" s="261" t="s">
        <v>91</v>
      </c>
      <c r="U102" s="256">
        <v>45492</v>
      </c>
      <c r="V102" s="255">
        <v>590883</v>
      </c>
      <c r="W102" s="255" t="s">
        <v>29</v>
      </c>
      <c r="X102" s="258" t="s">
        <v>368</v>
      </c>
      <c r="Y102" s="255" t="s">
        <v>91</v>
      </c>
      <c r="AB102" s="17"/>
    </row>
    <row r="103" spans="1:28" x14ac:dyDescent="0.25">
      <c r="A103" s="7">
        <f t="shared" si="31"/>
        <v>79</v>
      </c>
      <c r="B103" s="25" t="s">
        <v>2074</v>
      </c>
      <c r="C103" s="9">
        <v>45413</v>
      </c>
      <c r="D103" s="14" t="s">
        <v>262</v>
      </c>
      <c r="E103" s="9">
        <v>45323</v>
      </c>
      <c r="F103" s="247" t="s">
        <v>296</v>
      </c>
      <c r="G103" s="248">
        <v>45440</v>
      </c>
      <c r="H103" s="249">
        <v>111454.6</v>
      </c>
      <c r="I103" s="250">
        <v>0</v>
      </c>
      <c r="J103" s="250">
        <f t="shared" si="17"/>
        <v>111454.6</v>
      </c>
      <c r="K103" s="251">
        <f t="shared" si="18"/>
        <v>2229.0920000000001</v>
      </c>
      <c r="L103" s="251">
        <f t="shared" si="19"/>
        <v>109225.508</v>
      </c>
      <c r="M103" s="251">
        <f t="shared" si="33"/>
        <v>109225.508</v>
      </c>
      <c r="N103" s="251">
        <f t="shared" si="20"/>
        <v>0</v>
      </c>
      <c r="O103" s="253">
        <v>45441</v>
      </c>
      <c r="P103" s="253">
        <f t="shared" ref="P103:P134" si="34">O103</f>
        <v>45441</v>
      </c>
      <c r="Q103" s="259" t="s">
        <v>364</v>
      </c>
      <c r="R103" s="249">
        <v>106488.54</v>
      </c>
      <c r="S103" s="260">
        <f t="shared" si="30"/>
        <v>4966.0600000000122</v>
      </c>
      <c r="T103" s="261" t="s">
        <v>91</v>
      </c>
      <c r="U103" s="256">
        <v>45492</v>
      </c>
      <c r="V103" s="255">
        <v>590883</v>
      </c>
      <c r="W103" s="255" t="s">
        <v>29</v>
      </c>
      <c r="X103" s="258" t="s">
        <v>368</v>
      </c>
      <c r="Y103" s="255" t="s">
        <v>91</v>
      </c>
      <c r="AB103" s="17"/>
    </row>
    <row r="104" spans="1:28" x14ac:dyDescent="0.25">
      <c r="A104" s="7">
        <f t="shared" si="31"/>
        <v>80</v>
      </c>
      <c r="B104" s="25" t="s">
        <v>2074</v>
      </c>
      <c r="C104" s="9">
        <v>45413</v>
      </c>
      <c r="D104" s="14" t="s">
        <v>263</v>
      </c>
      <c r="E104" s="9">
        <v>45323</v>
      </c>
      <c r="F104" s="247" t="s">
        <v>297</v>
      </c>
      <c r="G104" s="248">
        <v>45440</v>
      </c>
      <c r="H104" s="249">
        <v>44294.8</v>
      </c>
      <c r="I104" s="250">
        <f>H104*18%</f>
        <v>7973.0640000000003</v>
      </c>
      <c r="J104" s="250">
        <f t="shared" si="17"/>
        <v>52267.864000000001</v>
      </c>
      <c r="K104" s="251">
        <f t="shared" si="18"/>
        <v>885.89600000000007</v>
      </c>
      <c r="L104" s="251">
        <f t="shared" si="19"/>
        <v>51381.968000000001</v>
      </c>
      <c r="M104" s="251">
        <f t="shared" si="33"/>
        <v>51381.968000000001</v>
      </c>
      <c r="N104" s="251">
        <f t="shared" si="20"/>
        <v>0</v>
      </c>
      <c r="O104" s="253">
        <v>45441</v>
      </c>
      <c r="P104" s="253">
        <f t="shared" si="34"/>
        <v>45441</v>
      </c>
      <c r="Q104" s="259" t="s">
        <v>364</v>
      </c>
      <c r="R104" s="249">
        <v>40015.699999999997</v>
      </c>
      <c r="S104" s="260">
        <f t="shared" ref="S104:S135" si="35">H104-R104</f>
        <v>4279.1000000000058</v>
      </c>
      <c r="T104" s="261" t="s">
        <v>91</v>
      </c>
      <c r="U104" s="256">
        <v>45492</v>
      </c>
      <c r="V104" s="255">
        <v>590883</v>
      </c>
      <c r="W104" s="255" t="s">
        <v>29</v>
      </c>
      <c r="X104" s="258" t="s">
        <v>368</v>
      </c>
      <c r="Y104" s="255" t="s">
        <v>91</v>
      </c>
      <c r="AB104" s="17"/>
    </row>
    <row r="105" spans="1:28" x14ac:dyDescent="0.25">
      <c r="A105" s="7">
        <f t="shared" ref="A105:A136" si="36">A104+1</f>
        <v>81</v>
      </c>
      <c r="B105" s="25" t="s">
        <v>2074</v>
      </c>
      <c r="C105" s="9">
        <v>45413</v>
      </c>
      <c r="D105" s="14" t="s">
        <v>264</v>
      </c>
      <c r="E105" s="9">
        <v>45323</v>
      </c>
      <c r="F105" s="247" t="s">
        <v>298</v>
      </c>
      <c r="G105" s="248">
        <v>45440</v>
      </c>
      <c r="H105" s="249">
        <v>111454.6</v>
      </c>
      <c r="I105" s="250">
        <v>0</v>
      </c>
      <c r="J105" s="250">
        <f t="shared" ref="J105:J168" si="37">H105+I105</f>
        <v>111454.6</v>
      </c>
      <c r="K105" s="251">
        <f t="shared" ref="K105:K168" si="38">H105*2%</f>
        <v>2229.0920000000001</v>
      </c>
      <c r="L105" s="251">
        <f t="shared" ref="L105:L168" si="39">J105-K105</f>
        <v>109225.508</v>
      </c>
      <c r="M105" s="251">
        <f t="shared" si="33"/>
        <v>109225.508</v>
      </c>
      <c r="N105" s="251">
        <f t="shared" ref="N105:N168" si="40">L105-M105</f>
        <v>0</v>
      </c>
      <c r="O105" s="253">
        <v>45441</v>
      </c>
      <c r="P105" s="253">
        <f t="shared" si="34"/>
        <v>45441</v>
      </c>
      <c r="Q105" s="259" t="s">
        <v>364</v>
      </c>
      <c r="R105" s="249">
        <v>106350.61</v>
      </c>
      <c r="S105" s="260">
        <f t="shared" si="35"/>
        <v>5103.9900000000052</v>
      </c>
      <c r="T105" s="261" t="s">
        <v>91</v>
      </c>
      <c r="U105" s="256">
        <v>45492</v>
      </c>
      <c r="V105" s="255">
        <v>590883</v>
      </c>
      <c r="W105" s="255" t="s">
        <v>29</v>
      </c>
      <c r="X105" s="258" t="s">
        <v>368</v>
      </c>
      <c r="Y105" s="255" t="s">
        <v>91</v>
      </c>
      <c r="AB105" s="17"/>
    </row>
    <row r="106" spans="1:28" x14ac:dyDescent="0.25">
      <c r="A106" s="7">
        <f t="shared" si="36"/>
        <v>82</v>
      </c>
      <c r="B106" s="25" t="s">
        <v>2074</v>
      </c>
      <c r="C106" s="9">
        <v>45413</v>
      </c>
      <c r="D106" s="14" t="s">
        <v>265</v>
      </c>
      <c r="E106" s="9">
        <v>45323</v>
      </c>
      <c r="F106" s="247" t="s">
        <v>299</v>
      </c>
      <c r="G106" s="248">
        <v>45440</v>
      </c>
      <c r="H106" s="249">
        <v>82354</v>
      </c>
      <c r="I106" s="250">
        <v>0</v>
      </c>
      <c r="J106" s="250">
        <f t="shared" si="37"/>
        <v>82354</v>
      </c>
      <c r="K106" s="251">
        <f t="shared" si="38"/>
        <v>1647.08</v>
      </c>
      <c r="L106" s="251">
        <f t="shared" si="39"/>
        <v>80706.92</v>
      </c>
      <c r="M106" s="251">
        <f t="shared" si="33"/>
        <v>80706.92</v>
      </c>
      <c r="N106" s="251">
        <f t="shared" si="40"/>
        <v>0</v>
      </c>
      <c r="O106" s="253">
        <v>45441</v>
      </c>
      <c r="P106" s="253">
        <f t="shared" si="34"/>
        <v>45441</v>
      </c>
      <c r="Q106" s="259" t="s">
        <v>364</v>
      </c>
      <c r="R106" s="249">
        <v>77395.679999999993</v>
      </c>
      <c r="S106" s="260">
        <f t="shared" si="35"/>
        <v>4958.320000000007</v>
      </c>
      <c r="T106" s="261" t="s">
        <v>91</v>
      </c>
      <c r="U106" s="256">
        <v>45492</v>
      </c>
      <c r="V106" s="255">
        <v>590883</v>
      </c>
      <c r="W106" s="255" t="s">
        <v>29</v>
      </c>
      <c r="X106" s="258" t="s">
        <v>368</v>
      </c>
      <c r="Y106" s="255" t="s">
        <v>91</v>
      </c>
      <c r="AB106" s="17"/>
    </row>
    <row r="107" spans="1:28" x14ac:dyDescent="0.25">
      <c r="A107" s="7">
        <f t="shared" si="36"/>
        <v>83</v>
      </c>
      <c r="B107" s="25" t="s">
        <v>2074</v>
      </c>
      <c r="C107" s="9">
        <v>45413</v>
      </c>
      <c r="D107" s="14" t="s">
        <v>266</v>
      </c>
      <c r="E107" s="9">
        <v>45323</v>
      </c>
      <c r="F107" s="247" t="s">
        <v>300</v>
      </c>
      <c r="G107" s="248">
        <v>45440</v>
      </c>
      <c r="H107" s="249">
        <v>73957</v>
      </c>
      <c r="I107" s="250">
        <v>0</v>
      </c>
      <c r="J107" s="250">
        <f t="shared" si="37"/>
        <v>73957</v>
      </c>
      <c r="K107" s="251">
        <f t="shared" si="38"/>
        <v>1479.14</v>
      </c>
      <c r="L107" s="251">
        <f t="shared" si="39"/>
        <v>72477.86</v>
      </c>
      <c r="M107" s="251">
        <f t="shared" si="33"/>
        <v>72477.86</v>
      </c>
      <c r="N107" s="251">
        <f t="shared" si="40"/>
        <v>0</v>
      </c>
      <c r="O107" s="253">
        <v>45441</v>
      </c>
      <c r="P107" s="253">
        <f t="shared" si="34"/>
        <v>45441</v>
      </c>
      <c r="Q107" s="259" t="s">
        <v>364</v>
      </c>
      <c r="R107" s="249">
        <v>68979.78</v>
      </c>
      <c r="S107" s="260">
        <f t="shared" si="35"/>
        <v>4977.2200000000012</v>
      </c>
      <c r="T107" s="261" t="s">
        <v>91</v>
      </c>
      <c r="U107" s="256">
        <v>45492</v>
      </c>
      <c r="V107" s="255">
        <v>590883</v>
      </c>
      <c r="W107" s="255" t="s">
        <v>29</v>
      </c>
      <c r="X107" s="258" t="s">
        <v>368</v>
      </c>
      <c r="Y107" s="255" t="s">
        <v>91</v>
      </c>
      <c r="AB107" s="17"/>
    </row>
    <row r="108" spans="1:28" x14ac:dyDescent="0.25">
      <c r="A108" s="7">
        <f t="shared" si="36"/>
        <v>84</v>
      </c>
      <c r="B108" s="25" t="s">
        <v>2074</v>
      </c>
      <c r="C108" s="9">
        <v>45413</v>
      </c>
      <c r="D108" s="14" t="s">
        <v>267</v>
      </c>
      <c r="E108" s="9">
        <v>45323</v>
      </c>
      <c r="F108" s="247" t="s">
        <v>301</v>
      </c>
      <c r="G108" s="248">
        <v>45440</v>
      </c>
      <c r="H108" s="249">
        <v>82354</v>
      </c>
      <c r="I108" s="250">
        <f>H108*18%</f>
        <v>14823.72</v>
      </c>
      <c r="J108" s="250">
        <f t="shared" si="37"/>
        <v>97177.72</v>
      </c>
      <c r="K108" s="251">
        <f t="shared" si="38"/>
        <v>1647.08</v>
      </c>
      <c r="L108" s="251">
        <f t="shared" si="39"/>
        <v>95530.64</v>
      </c>
      <c r="M108" s="251">
        <f t="shared" si="33"/>
        <v>95530.64</v>
      </c>
      <c r="N108" s="251">
        <f t="shared" si="40"/>
        <v>0</v>
      </c>
      <c r="O108" s="253">
        <v>45441</v>
      </c>
      <c r="P108" s="253">
        <f t="shared" si="34"/>
        <v>45441</v>
      </c>
      <c r="Q108" s="259" t="s">
        <v>364</v>
      </c>
      <c r="R108" s="249">
        <v>77395.679999999993</v>
      </c>
      <c r="S108" s="260">
        <f t="shared" si="35"/>
        <v>4958.320000000007</v>
      </c>
      <c r="T108" s="261" t="s">
        <v>91</v>
      </c>
      <c r="U108" s="256">
        <v>45492</v>
      </c>
      <c r="V108" s="255">
        <v>590883</v>
      </c>
      <c r="W108" s="255" t="s">
        <v>29</v>
      </c>
      <c r="X108" s="258" t="s">
        <v>368</v>
      </c>
      <c r="Y108" s="255" t="s">
        <v>91</v>
      </c>
      <c r="AB108" s="17"/>
    </row>
    <row r="109" spans="1:28" x14ac:dyDescent="0.25">
      <c r="A109" s="7">
        <f t="shared" si="36"/>
        <v>85</v>
      </c>
      <c r="B109" s="25" t="s">
        <v>2074</v>
      </c>
      <c r="C109" s="9">
        <v>45413</v>
      </c>
      <c r="D109" s="14" t="s">
        <v>268</v>
      </c>
      <c r="E109" s="9">
        <v>45323</v>
      </c>
      <c r="F109" s="247" t="s">
        <v>302</v>
      </c>
      <c r="G109" s="248">
        <v>45440</v>
      </c>
      <c r="H109" s="249">
        <v>98024.8</v>
      </c>
      <c r="I109" s="250">
        <v>0</v>
      </c>
      <c r="J109" s="250">
        <f t="shared" si="37"/>
        <v>98024.8</v>
      </c>
      <c r="K109" s="251">
        <f t="shared" si="38"/>
        <v>1960.4960000000001</v>
      </c>
      <c r="L109" s="251">
        <f t="shared" si="39"/>
        <v>96064.304000000004</v>
      </c>
      <c r="M109" s="251">
        <f t="shared" si="33"/>
        <v>96064.304000000004</v>
      </c>
      <c r="N109" s="251">
        <f t="shared" si="40"/>
        <v>0</v>
      </c>
      <c r="O109" s="253">
        <v>45441</v>
      </c>
      <c r="P109" s="253">
        <f t="shared" si="34"/>
        <v>45441</v>
      </c>
      <c r="Q109" s="259" t="s">
        <v>364</v>
      </c>
      <c r="R109" s="249">
        <v>92929.99</v>
      </c>
      <c r="S109" s="260">
        <f t="shared" si="35"/>
        <v>5094.8099999999977</v>
      </c>
      <c r="T109" s="261" t="s">
        <v>91</v>
      </c>
      <c r="U109" s="256">
        <v>45492</v>
      </c>
      <c r="V109" s="255">
        <v>590883</v>
      </c>
      <c r="W109" s="255" t="s">
        <v>29</v>
      </c>
      <c r="X109" s="258" t="s">
        <v>368</v>
      </c>
      <c r="Y109" s="255" t="s">
        <v>91</v>
      </c>
      <c r="AB109" s="17"/>
    </row>
    <row r="110" spans="1:28" x14ac:dyDescent="0.25">
      <c r="A110" s="7">
        <f t="shared" si="36"/>
        <v>86</v>
      </c>
      <c r="B110" s="25" t="s">
        <v>2074</v>
      </c>
      <c r="C110" s="9">
        <v>45413</v>
      </c>
      <c r="D110" s="14" t="s">
        <v>269</v>
      </c>
      <c r="E110" s="9">
        <v>45323</v>
      </c>
      <c r="F110" s="247" t="s">
        <v>303</v>
      </c>
      <c r="G110" s="248">
        <v>45440</v>
      </c>
      <c r="H110" s="249">
        <v>82354</v>
      </c>
      <c r="I110" s="250">
        <v>0</v>
      </c>
      <c r="J110" s="250">
        <f t="shared" si="37"/>
        <v>82354</v>
      </c>
      <c r="K110" s="251">
        <f t="shared" si="38"/>
        <v>1647.08</v>
      </c>
      <c r="L110" s="251">
        <f t="shared" si="39"/>
        <v>80706.92</v>
      </c>
      <c r="M110" s="251">
        <f t="shared" si="33"/>
        <v>80706.92</v>
      </c>
      <c r="N110" s="251">
        <f t="shared" si="40"/>
        <v>0</v>
      </c>
      <c r="O110" s="253">
        <v>45441</v>
      </c>
      <c r="P110" s="253">
        <f t="shared" si="34"/>
        <v>45441</v>
      </c>
      <c r="Q110" s="259" t="s">
        <v>364</v>
      </c>
      <c r="R110" s="249">
        <v>77395.679999999993</v>
      </c>
      <c r="S110" s="260">
        <f t="shared" si="35"/>
        <v>4958.320000000007</v>
      </c>
      <c r="T110" s="261" t="s">
        <v>91</v>
      </c>
      <c r="U110" s="256">
        <v>45492</v>
      </c>
      <c r="V110" s="255">
        <v>590883</v>
      </c>
      <c r="W110" s="255" t="s">
        <v>29</v>
      </c>
      <c r="X110" s="258" t="s">
        <v>368</v>
      </c>
      <c r="Y110" s="255" t="s">
        <v>91</v>
      </c>
      <c r="AB110" s="17"/>
    </row>
    <row r="111" spans="1:28" x14ac:dyDescent="0.25">
      <c r="A111" s="7">
        <f t="shared" si="36"/>
        <v>87</v>
      </c>
      <c r="B111" s="25" t="s">
        <v>2074</v>
      </c>
      <c r="C111" s="9">
        <v>45413</v>
      </c>
      <c r="D111" s="14" t="s">
        <v>270</v>
      </c>
      <c r="E111" s="9">
        <v>45323</v>
      </c>
      <c r="F111" s="247" t="s">
        <v>304</v>
      </c>
      <c r="G111" s="248">
        <v>45440</v>
      </c>
      <c r="H111" s="249">
        <v>75636.399999999994</v>
      </c>
      <c r="I111" s="250">
        <v>0</v>
      </c>
      <c r="J111" s="250">
        <f t="shared" si="37"/>
        <v>75636.399999999994</v>
      </c>
      <c r="K111" s="251">
        <f t="shared" si="38"/>
        <v>1512.7279999999998</v>
      </c>
      <c r="L111" s="251">
        <f t="shared" si="39"/>
        <v>74123.671999999991</v>
      </c>
      <c r="M111" s="251">
        <f t="shared" si="33"/>
        <v>74123.671999999991</v>
      </c>
      <c r="N111" s="251">
        <f t="shared" si="40"/>
        <v>0</v>
      </c>
      <c r="O111" s="253">
        <v>45441</v>
      </c>
      <c r="P111" s="253">
        <f t="shared" si="34"/>
        <v>45441</v>
      </c>
      <c r="Q111" s="259" t="s">
        <v>364</v>
      </c>
      <c r="R111" s="249">
        <v>70670.52</v>
      </c>
      <c r="S111" s="260">
        <f t="shared" si="35"/>
        <v>4965.8799999999901</v>
      </c>
      <c r="T111" s="261" t="s">
        <v>91</v>
      </c>
      <c r="U111" s="256">
        <v>45492</v>
      </c>
      <c r="V111" s="255">
        <v>590883</v>
      </c>
      <c r="W111" s="255" t="s">
        <v>29</v>
      </c>
      <c r="X111" s="258" t="s">
        <v>368</v>
      </c>
      <c r="Y111" s="255" t="s">
        <v>91</v>
      </c>
      <c r="AB111" s="17"/>
    </row>
    <row r="112" spans="1:28" x14ac:dyDescent="0.25">
      <c r="A112" s="7">
        <f t="shared" si="36"/>
        <v>88</v>
      </c>
      <c r="B112" s="25" t="s">
        <v>2074</v>
      </c>
      <c r="C112" s="9">
        <v>45413</v>
      </c>
      <c r="D112" s="14" t="s">
        <v>270</v>
      </c>
      <c r="E112" s="9">
        <v>45352</v>
      </c>
      <c r="F112" s="247" t="s">
        <v>306</v>
      </c>
      <c r="G112" s="248">
        <v>45440</v>
      </c>
      <c r="H112" s="249">
        <v>326363.8</v>
      </c>
      <c r="I112" s="250">
        <v>0</v>
      </c>
      <c r="J112" s="250">
        <f t="shared" si="37"/>
        <v>326363.8</v>
      </c>
      <c r="K112" s="251">
        <f t="shared" si="38"/>
        <v>6527.2759999999998</v>
      </c>
      <c r="L112" s="251">
        <f t="shared" si="39"/>
        <v>319836.52399999998</v>
      </c>
      <c r="M112" s="251">
        <f t="shared" si="33"/>
        <v>319836.52399999998</v>
      </c>
      <c r="N112" s="251">
        <f t="shared" si="40"/>
        <v>0</v>
      </c>
      <c r="O112" s="253">
        <v>45441</v>
      </c>
      <c r="P112" s="253">
        <f t="shared" si="34"/>
        <v>45441</v>
      </c>
      <c r="Q112" s="259" t="s">
        <v>365</v>
      </c>
      <c r="R112" s="249">
        <v>318362.18</v>
      </c>
      <c r="S112" s="260">
        <f t="shared" si="35"/>
        <v>8001.6199999999953</v>
      </c>
      <c r="T112" s="261" t="s">
        <v>91</v>
      </c>
      <c r="U112" s="256">
        <v>45492</v>
      </c>
      <c r="V112" s="255">
        <v>590883</v>
      </c>
      <c r="W112" s="255" t="s">
        <v>29</v>
      </c>
      <c r="X112" s="258" t="s">
        <v>368</v>
      </c>
      <c r="Y112" s="255" t="s">
        <v>91</v>
      </c>
      <c r="AB112" s="17"/>
    </row>
    <row r="113" spans="1:28" x14ac:dyDescent="0.25">
      <c r="A113" s="7">
        <f t="shared" si="36"/>
        <v>89</v>
      </c>
      <c r="B113" s="25" t="s">
        <v>2074</v>
      </c>
      <c r="C113" s="9">
        <v>45413</v>
      </c>
      <c r="D113" s="14" t="s">
        <v>257</v>
      </c>
      <c r="E113" s="9">
        <v>45352</v>
      </c>
      <c r="F113" s="247" t="s">
        <v>307</v>
      </c>
      <c r="G113" s="248">
        <v>45440</v>
      </c>
      <c r="H113" s="249">
        <v>497611.3</v>
      </c>
      <c r="I113" s="250">
        <f>H113*18%</f>
        <v>89570.034</v>
      </c>
      <c r="J113" s="250">
        <f t="shared" si="37"/>
        <v>587181.33400000003</v>
      </c>
      <c r="K113" s="251">
        <f t="shared" si="38"/>
        <v>9952.2260000000006</v>
      </c>
      <c r="L113" s="251">
        <f t="shared" si="39"/>
        <v>577229.10800000001</v>
      </c>
      <c r="M113" s="251">
        <f t="shared" si="33"/>
        <v>577229.10800000001</v>
      </c>
      <c r="N113" s="251">
        <f t="shared" si="40"/>
        <v>0</v>
      </c>
      <c r="O113" s="253">
        <v>45441</v>
      </c>
      <c r="P113" s="253">
        <f t="shared" si="34"/>
        <v>45441</v>
      </c>
      <c r="Q113" s="259" t="s">
        <v>365</v>
      </c>
      <c r="R113" s="249">
        <v>489598.07</v>
      </c>
      <c r="S113" s="260">
        <f t="shared" si="35"/>
        <v>8013.2299999999814</v>
      </c>
      <c r="T113" s="261" t="s">
        <v>91</v>
      </c>
      <c r="U113" s="256">
        <v>45492</v>
      </c>
      <c r="V113" s="255">
        <v>590883</v>
      </c>
      <c r="W113" s="255" t="s">
        <v>29</v>
      </c>
      <c r="X113" s="258" t="s">
        <v>368</v>
      </c>
      <c r="Y113" s="255" t="s">
        <v>91</v>
      </c>
      <c r="AB113" s="17"/>
    </row>
    <row r="114" spans="1:28" x14ac:dyDescent="0.25">
      <c r="A114" s="7">
        <f t="shared" si="36"/>
        <v>90</v>
      </c>
      <c r="B114" s="25" t="s">
        <v>2074</v>
      </c>
      <c r="C114" s="9">
        <v>45413</v>
      </c>
      <c r="D114" s="14" t="s">
        <v>259</v>
      </c>
      <c r="E114" s="9">
        <v>45352</v>
      </c>
      <c r="F114" s="247" t="s">
        <v>308</v>
      </c>
      <c r="G114" s="248">
        <v>45440</v>
      </c>
      <c r="H114" s="249">
        <v>450600.7</v>
      </c>
      <c r="I114" s="250">
        <f>H114*18%</f>
        <v>81108.126000000004</v>
      </c>
      <c r="J114" s="250">
        <f t="shared" si="37"/>
        <v>531708.826</v>
      </c>
      <c r="K114" s="251">
        <f t="shared" si="38"/>
        <v>9012.014000000001</v>
      </c>
      <c r="L114" s="251">
        <f t="shared" si="39"/>
        <v>522696.81199999998</v>
      </c>
      <c r="M114" s="251">
        <f t="shared" si="33"/>
        <v>522696.81199999998</v>
      </c>
      <c r="N114" s="251">
        <f t="shared" si="40"/>
        <v>0</v>
      </c>
      <c r="O114" s="253">
        <v>45441</v>
      </c>
      <c r="P114" s="253">
        <f t="shared" si="34"/>
        <v>45441</v>
      </c>
      <c r="Q114" s="259" t="s">
        <v>365</v>
      </c>
      <c r="R114" s="249">
        <v>442588.73</v>
      </c>
      <c r="S114" s="260">
        <f t="shared" si="35"/>
        <v>8011.9700000000303</v>
      </c>
      <c r="T114" s="261" t="s">
        <v>91</v>
      </c>
      <c r="U114" s="256">
        <v>45492</v>
      </c>
      <c r="V114" s="255">
        <v>590883</v>
      </c>
      <c r="W114" s="255" t="s">
        <v>29</v>
      </c>
      <c r="X114" s="258" t="s">
        <v>368</v>
      </c>
      <c r="Y114" s="255" t="s">
        <v>91</v>
      </c>
      <c r="AB114" s="17"/>
    </row>
    <row r="115" spans="1:28" x14ac:dyDescent="0.25">
      <c r="A115" s="7">
        <f t="shared" si="36"/>
        <v>91</v>
      </c>
      <c r="B115" s="25" t="s">
        <v>2074</v>
      </c>
      <c r="C115" s="9">
        <v>45413</v>
      </c>
      <c r="D115" s="14" t="s">
        <v>263</v>
      </c>
      <c r="E115" s="9">
        <v>45352</v>
      </c>
      <c r="F115" s="247" t="s">
        <v>309</v>
      </c>
      <c r="G115" s="248">
        <v>45440</v>
      </c>
      <c r="H115" s="249">
        <v>386800.6</v>
      </c>
      <c r="I115" s="250">
        <f>H115*18%</f>
        <v>69624.107999999993</v>
      </c>
      <c r="J115" s="250">
        <f t="shared" si="37"/>
        <v>456424.70799999998</v>
      </c>
      <c r="K115" s="251">
        <f t="shared" si="38"/>
        <v>7736.0119999999997</v>
      </c>
      <c r="L115" s="251">
        <f t="shared" si="39"/>
        <v>448688.696</v>
      </c>
      <c r="M115" s="251">
        <f>L115</f>
        <v>448688.696</v>
      </c>
      <c r="N115" s="251">
        <f t="shared" si="40"/>
        <v>0</v>
      </c>
      <c r="O115" s="253">
        <v>45441</v>
      </c>
      <c r="P115" s="253">
        <f t="shared" si="34"/>
        <v>45441</v>
      </c>
      <c r="Q115" s="259" t="s">
        <v>365</v>
      </c>
      <c r="R115" s="249">
        <v>378769.82</v>
      </c>
      <c r="S115" s="260">
        <f t="shared" si="35"/>
        <v>8030.7799999999697</v>
      </c>
      <c r="T115" s="261" t="s">
        <v>91</v>
      </c>
      <c r="U115" s="256">
        <v>45492</v>
      </c>
      <c r="V115" s="255">
        <v>590883</v>
      </c>
      <c r="W115" s="257" t="s">
        <v>29</v>
      </c>
      <c r="X115" s="258" t="s">
        <v>368</v>
      </c>
      <c r="Y115" s="255" t="s">
        <v>91</v>
      </c>
      <c r="AB115" s="17"/>
    </row>
    <row r="116" spans="1:28" x14ac:dyDescent="0.25">
      <c r="A116" s="7">
        <f t="shared" si="36"/>
        <v>92</v>
      </c>
      <c r="B116" s="25" t="s">
        <v>2074</v>
      </c>
      <c r="C116" s="9">
        <v>45413</v>
      </c>
      <c r="D116" s="14" t="s">
        <v>256</v>
      </c>
      <c r="E116" s="9">
        <v>45352</v>
      </c>
      <c r="F116" s="247" t="s">
        <v>310</v>
      </c>
      <c r="G116" s="248">
        <v>45440</v>
      </c>
      <c r="H116" s="249">
        <v>362182</v>
      </c>
      <c r="I116" s="250">
        <f>H116*18%</f>
        <v>65192.759999999995</v>
      </c>
      <c r="J116" s="250">
        <f t="shared" si="37"/>
        <v>427374.76</v>
      </c>
      <c r="K116" s="251">
        <f t="shared" si="38"/>
        <v>7243.64</v>
      </c>
      <c r="L116" s="251">
        <f t="shared" si="39"/>
        <v>420131.12</v>
      </c>
      <c r="M116" s="251">
        <f t="shared" ref="M116:M160" si="41">L116</f>
        <v>420131.12</v>
      </c>
      <c r="N116" s="251">
        <f t="shared" si="40"/>
        <v>0</v>
      </c>
      <c r="O116" s="253">
        <v>45441</v>
      </c>
      <c r="P116" s="253">
        <f t="shared" si="34"/>
        <v>45441</v>
      </c>
      <c r="Q116" s="259" t="s">
        <v>365</v>
      </c>
      <c r="R116" s="249">
        <v>354180.2</v>
      </c>
      <c r="S116" s="260">
        <f t="shared" si="35"/>
        <v>8001.7999999999884</v>
      </c>
      <c r="T116" s="261" t="s">
        <v>91</v>
      </c>
      <c r="U116" s="256">
        <v>45492</v>
      </c>
      <c r="V116" s="255">
        <v>590883</v>
      </c>
      <c r="W116" s="255" t="s">
        <v>29</v>
      </c>
      <c r="X116" s="258" t="s">
        <v>368</v>
      </c>
      <c r="Y116" s="255" t="s">
        <v>91</v>
      </c>
      <c r="AB116" s="17"/>
    </row>
    <row r="117" spans="1:28" x14ac:dyDescent="0.25">
      <c r="A117" s="7">
        <f t="shared" si="36"/>
        <v>93</v>
      </c>
      <c r="B117" s="25" t="s">
        <v>2074</v>
      </c>
      <c r="C117" s="9">
        <v>45413</v>
      </c>
      <c r="D117" s="14" t="s">
        <v>272</v>
      </c>
      <c r="E117" s="9">
        <v>45352</v>
      </c>
      <c r="F117" s="247" t="s">
        <v>311</v>
      </c>
      <c r="G117" s="248">
        <v>45440</v>
      </c>
      <c r="H117" s="249">
        <v>346505.8</v>
      </c>
      <c r="I117" s="250">
        <f>H117*18%</f>
        <v>62371.043999999994</v>
      </c>
      <c r="J117" s="250">
        <f t="shared" si="37"/>
        <v>408876.84399999998</v>
      </c>
      <c r="K117" s="251">
        <f t="shared" si="38"/>
        <v>6930.116</v>
      </c>
      <c r="L117" s="251">
        <f t="shared" si="39"/>
        <v>401946.728</v>
      </c>
      <c r="M117" s="251">
        <f t="shared" si="41"/>
        <v>401946.728</v>
      </c>
      <c r="N117" s="251">
        <f t="shared" si="40"/>
        <v>0</v>
      </c>
      <c r="O117" s="253">
        <v>45441</v>
      </c>
      <c r="P117" s="253">
        <f t="shared" si="34"/>
        <v>45441</v>
      </c>
      <c r="Q117" s="259" t="s">
        <v>365</v>
      </c>
      <c r="R117" s="249">
        <v>339252.45</v>
      </c>
      <c r="S117" s="260">
        <f t="shared" si="35"/>
        <v>7253.3499999999767</v>
      </c>
      <c r="T117" s="261" t="s">
        <v>91</v>
      </c>
      <c r="U117" s="256">
        <v>45492</v>
      </c>
      <c r="V117" s="255">
        <v>590883</v>
      </c>
      <c r="W117" s="255" t="s">
        <v>29</v>
      </c>
      <c r="X117" s="258" t="s">
        <v>368</v>
      </c>
      <c r="Y117" s="255" t="s">
        <v>91</v>
      </c>
      <c r="AB117" s="17"/>
    </row>
    <row r="118" spans="1:28" x14ac:dyDescent="0.25">
      <c r="A118" s="7">
        <f t="shared" si="36"/>
        <v>94</v>
      </c>
      <c r="B118" s="25" t="s">
        <v>2074</v>
      </c>
      <c r="C118" s="9">
        <v>45413</v>
      </c>
      <c r="D118" s="14" t="s">
        <v>253</v>
      </c>
      <c r="E118" s="9">
        <v>45352</v>
      </c>
      <c r="F118" s="247" t="s">
        <v>312</v>
      </c>
      <c r="G118" s="248">
        <v>45440</v>
      </c>
      <c r="H118" s="249">
        <v>344272.9</v>
      </c>
      <c r="I118" s="250">
        <v>0</v>
      </c>
      <c r="J118" s="250">
        <f t="shared" si="37"/>
        <v>344272.9</v>
      </c>
      <c r="K118" s="251">
        <f t="shared" si="38"/>
        <v>6885.4580000000005</v>
      </c>
      <c r="L118" s="251">
        <f t="shared" si="39"/>
        <v>337387.44200000004</v>
      </c>
      <c r="M118" s="251">
        <f t="shared" si="41"/>
        <v>337387.44200000004</v>
      </c>
      <c r="N118" s="251">
        <f t="shared" si="40"/>
        <v>0</v>
      </c>
      <c r="O118" s="253">
        <v>45441</v>
      </c>
      <c r="P118" s="253">
        <f t="shared" si="34"/>
        <v>45441</v>
      </c>
      <c r="Q118" s="259" t="s">
        <v>365</v>
      </c>
      <c r="R118" s="249">
        <v>336271.19</v>
      </c>
      <c r="S118" s="260">
        <f t="shared" si="35"/>
        <v>8001.710000000021</v>
      </c>
      <c r="T118" s="261" t="s">
        <v>91</v>
      </c>
      <c r="U118" s="256">
        <v>45492</v>
      </c>
      <c r="V118" s="255">
        <v>590883</v>
      </c>
      <c r="W118" s="255" t="s">
        <v>29</v>
      </c>
      <c r="X118" s="258" t="s">
        <v>368</v>
      </c>
      <c r="Y118" s="255" t="s">
        <v>91</v>
      </c>
      <c r="AB118" s="17"/>
    </row>
    <row r="119" spans="1:28" x14ac:dyDescent="0.25">
      <c r="A119" s="7">
        <f t="shared" si="36"/>
        <v>95</v>
      </c>
      <c r="B119" s="25" t="s">
        <v>2074</v>
      </c>
      <c r="C119" s="9">
        <v>45413</v>
      </c>
      <c r="D119" s="14" t="s">
        <v>255</v>
      </c>
      <c r="E119" s="9">
        <v>45352</v>
      </c>
      <c r="F119" s="247" t="s">
        <v>313</v>
      </c>
      <c r="G119" s="248">
        <v>45440</v>
      </c>
      <c r="H119" s="249">
        <v>326363.8</v>
      </c>
      <c r="I119" s="250">
        <f>H119*18%</f>
        <v>58745.483999999997</v>
      </c>
      <c r="J119" s="250">
        <f t="shared" si="37"/>
        <v>385109.28399999999</v>
      </c>
      <c r="K119" s="251">
        <f t="shared" si="38"/>
        <v>6527.2759999999998</v>
      </c>
      <c r="L119" s="251">
        <f t="shared" si="39"/>
        <v>378582.00799999997</v>
      </c>
      <c r="M119" s="251">
        <f t="shared" si="41"/>
        <v>378582.00799999997</v>
      </c>
      <c r="N119" s="251">
        <f t="shared" si="40"/>
        <v>0</v>
      </c>
      <c r="O119" s="253">
        <v>45441</v>
      </c>
      <c r="P119" s="253">
        <f t="shared" si="34"/>
        <v>45441</v>
      </c>
      <c r="Q119" s="259" t="s">
        <v>365</v>
      </c>
      <c r="R119" s="249">
        <v>318362.18</v>
      </c>
      <c r="S119" s="260">
        <f t="shared" si="35"/>
        <v>8001.6199999999953</v>
      </c>
      <c r="T119" s="261" t="s">
        <v>91</v>
      </c>
      <c r="U119" s="256">
        <v>45492</v>
      </c>
      <c r="V119" s="255">
        <v>590883</v>
      </c>
      <c r="W119" s="255" t="s">
        <v>29</v>
      </c>
      <c r="X119" s="258" t="s">
        <v>368</v>
      </c>
      <c r="Y119" s="255" t="s">
        <v>91</v>
      </c>
      <c r="AB119" s="17"/>
    </row>
    <row r="120" spans="1:28" x14ac:dyDescent="0.25">
      <c r="A120" s="7">
        <f t="shared" si="36"/>
        <v>96</v>
      </c>
      <c r="B120" s="25" t="s">
        <v>2074</v>
      </c>
      <c r="C120" s="9">
        <v>45413</v>
      </c>
      <c r="D120" s="14" t="s">
        <v>264</v>
      </c>
      <c r="E120" s="9">
        <v>45352</v>
      </c>
      <c r="F120" s="247" t="s">
        <v>314</v>
      </c>
      <c r="G120" s="248">
        <v>45440</v>
      </c>
      <c r="H120" s="249">
        <v>326363.8</v>
      </c>
      <c r="I120" s="250">
        <v>0</v>
      </c>
      <c r="J120" s="250">
        <f t="shared" si="37"/>
        <v>326363.8</v>
      </c>
      <c r="K120" s="251">
        <f t="shared" si="38"/>
        <v>6527.2759999999998</v>
      </c>
      <c r="L120" s="251">
        <f t="shared" si="39"/>
        <v>319836.52399999998</v>
      </c>
      <c r="M120" s="251">
        <f t="shared" si="41"/>
        <v>319836.52399999998</v>
      </c>
      <c r="N120" s="251">
        <f t="shared" si="40"/>
        <v>0</v>
      </c>
      <c r="O120" s="253">
        <v>45441</v>
      </c>
      <c r="P120" s="253">
        <f t="shared" si="34"/>
        <v>45441</v>
      </c>
      <c r="Q120" s="259" t="s">
        <v>365</v>
      </c>
      <c r="R120" s="249">
        <v>318362.18</v>
      </c>
      <c r="S120" s="260">
        <f t="shared" si="35"/>
        <v>8001.6199999999953</v>
      </c>
      <c r="T120" s="261" t="s">
        <v>91</v>
      </c>
      <c r="U120" s="256">
        <v>45492</v>
      </c>
      <c r="V120" s="255">
        <v>590883</v>
      </c>
      <c r="W120" s="255" t="s">
        <v>29</v>
      </c>
      <c r="X120" s="258" t="s">
        <v>368</v>
      </c>
      <c r="Y120" s="255" t="s">
        <v>91</v>
      </c>
      <c r="AB120" s="17"/>
    </row>
    <row r="121" spans="1:28" x14ac:dyDescent="0.25">
      <c r="A121" s="7">
        <f t="shared" si="36"/>
        <v>97</v>
      </c>
      <c r="B121" s="25" t="s">
        <v>2074</v>
      </c>
      <c r="C121" s="9">
        <v>45413</v>
      </c>
      <c r="D121" s="14" t="s">
        <v>260</v>
      </c>
      <c r="E121" s="9">
        <v>45352</v>
      </c>
      <c r="F121" s="247" t="s">
        <v>315</v>
      </c>
      <c r="G121" s="248">
        <v>45440</v>
      </c>
      <c r="H121" s="249">
        <v>301745.2</v>
      </c>
      <c r="I121" s="250">
        <v>0</v>
      </c>
      <c r="J121" s="250">
        <f t="shared" si="37"/>
        <v>301745.2</v>
      </c>
      <c r="K121" s="251">
        <f t="shared" si="38"/>
        <v>6034.9040000000005</v>
      </c>
      <c r="L121" s="251">
        <f t="shared" si="39"/>
        <v>295710.29600000003</v>
      </c>
      <c r="M121" s="251">
        <f t="shared" si="41"/>
        <v>295710.29600000003</v>
      </c>
      <c r="N121" s="251">
        <f t="shared" si="40"/>
        <v>0</v>
      </c>
      <c r="O121" s="253">
        <v>45441</v>
      </c>
      <c r="P121" s="253">
        <f t="shared" si="34"/>
        <v>45441</v>
      </c>
      <c r="Q121" s="259" t="s">
        <v>365</v>
      </c>
      <c r="R121" s="249">
        <v>293772.56</v>
      </c>
      <c r="S121" s="260">
        <f t="shared" si="35"/>
        <v>7972.640000000014</v>
      </c>
      <c r="T121" s="261" t="s">
        <v>91</v>
      </c>
      <c r="U121" s="256">
        <v>45492</v>
      </c>
      <c r="V121" s="255">
        <v>590883</v>
      </c>
      <c r="W121" s="255" t="s">
        <v>29</v>
      </c>
      <c r="X121" s="258" t="s">
        <v>368</v>
      </c>
      <c r="Y121" s="255" t="s">
        <v>91</v>
      </c>
      <c r="AB121" s="17"/>
    </row>
    <row r="122" spans="1:28" x14ac:dyDescent="0.25">
      <c r="A122" s="7">
        <f t="shared" si="36"/>
        <v>98</v>
      </c>
      <c r="B122" s="25" t="s">
        <v>2074</v>
      </c>
      <c r="C122" s="9">
        <v>45413</v>
      </c>
      <c r="D122" s="14" t="s">
        <v>265</v>
      </c>
      <c r="E122" s="9">
        <v>45352</v>
      </c>
      <c r="F122" s="247" t="s">
        <v>316</v>
      </c>
      <c r="G122" s="248">
        <v>45440</v>
      </c>
      <c r="H122" s="249">
        <v>301745.2</v>
      </c>
      <c r="I122" s="250">
        <v>0</v>
      </c>
      <c r="J122" s="250">
        <f t="shared" si="37"/>
        <v>301745.2</v>
      </c>
      <c r="K122" s="251">
        <f t="shared" si="38"/>
        <v>6034.9040000000005</v>
      </c>
      <c r="L122" s="251">
        <f t="shared" si="39"/>
        <v>295710.29600000003</v>
      </c>
      <c r="M122" s="251">
        <f t="shared" si="41"/>
        <v>295710.29600000003</v>
      </c>
      <c r="N122" s="251">
        <f t="shared" si="40"/>
        <v>0</v>
      </c>
      <c r="O122" s="253">
        <v>45441</v>
      </c>
      <c r="P122" s="253">
        <f t="shared" si="34"/>
        <v>45441</v>
      </c>
      <c r="Q122" s="259" t="s">
        <v>365</v>
      </c>
      <c r="R122" s="249">
        <v>293772.56</v>
      </c>
      <c r="S122" s="260">
        <f t="shared" si="35"/>
        <v>7972.640000000014</v>
      </c>
      <c r="T122" s="261" t="s">
        <v>91</v>
      </c>
      <c r="U122" s="256">
        <v>45492</v>
      </c>
      <c r="V122" s="255">
        <v>590883</v>
      </c>
      <c r="W122" s="255" t="s">
        <v>29</v>
      </c>
      <c r="X122" s="258" t="s">
        <v>368</v>
      </c>
      <c r="Y122" s="255" t="s">
        <v>91</v>
      </c>
      <c r="AB122" s="17"/>
    </row>
    <row r="123" spans="1:28" x14ac:dyDescent="0.25">
      <c r="A123" s="7">
        <f t="shared" si="36"/>
        <v>99</v>
      </c>
      <c r="B123" s="25" t="s">
        <v>2074</v>
      </c>
      <c r="C123" s="9">
        <v>45413</v>
      </c>
      <c r="D123" s="14" t="s">
        <v>258</v>
      </c>
      <c r="E123" s="9">
        <v>45352</v>
      </c>
      <c r="F123" s="247" t="s">
        <v>317</v>
      </c>
      <c r="G123" s="248">
        <v>45440</v>
      </c>
      <c r="H123" s="249">
        <v>286074.40000000002</v>
      </c>
      <c r="I123" s="250">
        <f>H123*18%</f>
        <v>51493.392</v>
      </c>
      <c r="J123" s="250">
        <f t="shared" si="37"/>
        <v>337567.79200000002</v>
      </c>
      <c r="K123" s="251">
        <f t="shared" si="38"/>
        <v>5721.4880000000003</v>
      </c>
      <c r="L123" s="251">
        <f t="shared" si="39"/>
        <v>331846.304</v>
      </c>
      <c r="M123" s="251">
        <f t="shared" si="41"/>
        <v>331846.304</v>
      </c>
      <c r="N123" s="251">
        <f t="shared" si="40"/>
        <v>0</v>
      </c>
      <c r="O123" s="253">
        <v>45441</v>
      </c>
      <c r="P123" s="253">
        <f t="shared" si="34"/>
        <v>45441</v>
      </c>
      <c r="Q123" s="259" t="s">
        <v>365</v>
      </c>
      <c r="R123" s="249">
        <v>278100.32</v>
      </c>
      <c r="S123" s="260">
        <f t="shared" si="35"/>
        <v>7974.0800000000163</v>
      </c>
      <c r="T123" s="261" t="s">
        <v>91</v>
      </c>
      <c r="U123" s="256">
        <v>45492</v>
      </c>
      <c r="V123" s="255">
        <v>590883</v>
      </c>
      <c r="W123" s="255" t="s">
        <v>29</v>
      </c>
      <c r="X123" s="258" t="s">
        <v>368</v>
      </c>
      <c r="Y123" s="255" t="s">
        <v>91</v>
      </c>
      <c r="AB123" s="17"/>
    </row>
    <row r="124" spans="1:28" x14ac:dyDescent="0.25">
      <c r="A124" s="7">
        <f t="shared" si="36"/>
        <v>100</v>
      </c>
      <c r="B124" s="25" t="s">
        <v>2074</v>
      </c>
      <c r="C124" s="9">
        <v>45413</v>
      </c>
      <c r="D124" s="14" t="s">
        <v>261</v>
      </c>
      <c r="E124" s="9">
        <v>45352</v>
      </c>
      <c r="F124" s="247" t="s">
        <v>318</v>
      </c>
      <c r="G124" s="248">
        <v>45440</v>
      </c>
      <c r="H124" s="249">
        <v>286074.40000000002</v>
      </c>
      <c r="I124" s="250">
        <f>H124*18%</f>
        <v>51493.392</v>
      </c>
      <c r="J124" s="250">
        <f t="shared" si="37"/>
        <v>337567.79200000002</v>
      </c>
      <c r="K124" s="251">
        <f t="shared" si="38"/>
        <v>5721.4880000000003</v>
      </c>
      <c r="L124" s="251">
        <f t="shared" si="39"/>
        <v>331846.304</v>
      </c>
      <c r="M124" s="251">
        <f t="shared" si="41"/>
        <v>331846.304</v>
      </c>
      <c r="N124" s="251">
        <f t="shared" si="40"/>
        <v>0</v>
      </c>
      <c r="O124" s="253">
        <v>45441</v>
      </c>
      <c r="P124" s="253">
        <f t="shared" si="34"/>
        <v>45441</v>
      </c>
      <c r="Q124" s="259" t="s">
        <v>365</v>
      </c>
      <c r="R124" s="249">
        <v>278100.32</v>
      </c>
      <c r="S124" s="260">
        <f t="shared" si="35"/>
        <v>7974.0800000000163</v>
      </c>
      <c r="T124" s="261" t="s">
        <v>91</v>
      </c>
      <c r="U124" s="256">
        <v>45492</v>
      </c>
      <c r="V124" s="255">
        <v>590883</v>
      </c>
      <c r="W124" s="255" t="s">
        <v>29</v>
      </c>
      <c r="X124" s="258" t="s">
        <v>368</v>
      </c>
      <c r="Y124" s="255" t="s">
        <v>91</v>
      </c>
      <c r="AB124" s="17"/>
    </row>
    <row r="125" spans="1:28" x14ac:dyDescent="0.25">
      <c r="A125" s="7">
        <f t="shared" si="36"/>
        <v>101</v>
      </c>
      <c r="B125" s="25" t="s">
        <v>2074</v>
      </c>
      <c r="C125" s="9">
        <v>45413</v>
      </c>
      <c r="D125" s="14" t="s">
        <v>267</v>
      </c>
      <c r="E125" s="9">
        <v>45352</v>
      </c>
      <c r="F125" s="247" t="s">
        <v>319</v>
      </c>
      <c r="G125" s="248">
        <v>45440</v>
      </c>
      <c r="H125" s="249">
        <v>286074.40000000002</v>
      </c>
      <c r="I125" s="250">
        <v>0</v>
      </c>
      <c r="J125" s="250">
        <f t="shared" si="37"/>
        <v>286074.40000000002</v>
      </c>
      <c r="K125" s="251">
        <f t="shared" si="38"/>
        <v>5721.4880000000003</v>
      </c>
      <c r="L125" s="251">
        <f t="shared" si="39"/>
        <v>280352.91200000001</v>
      </c>
      <c r="M125" s="251">
        <f t="shared" si="41"/>
        <v>280352.91200000001</v>
      </c>
      <c r="N125" s="251">
        <f t="shared" si="40"/>
        <v>0</v>
      </c>
      <c r="O125" s="253">
        <v>45441</v>
      </c>
      <c r="P125" s="253">
        <f t="shared" si="34"/>
        <v>45441</v>
      </c>
      <c r="Q125" s="259" t="s">
        <v>365</v>
      </c>
      <c r="R125" s="249">
        <v>278100.32</v>
      </c>
      <c r="S125" s="260">
        <f t="shared" si="35"/>
        <v>7974.0800000000163</v>
      </c>
      <c r="T125" s="261" t="s">
        <v>91</v>
      </c>
      <c r="U125" s="256">
        <v>45492</v>
      </c>
      <c r="V125" s="255">
        <v>590883</v>
      </c>
      <c r="W125" s="255" t="s">
        <v>29</v>
      </c>
      <c r="X125" s="258" t="s">
        <v>368</v>
      </c>
      <c r="Y125" s="255" t="s">
        <v>91</v>
      </c>
      <c r="AB125" s="17"/>
    </row>
    <row r="126" spans="1:28" x14ac:dyDescent="0.25">
      <c r="A126" s="7">
        <f t="shared" si="36"/>
        <v>102</v>
      </c>
      <c r="B126" s="25" t="s">
        <v>2074</v>
      </c>
      <c r="C126" s="9">
        <v>45413</v>
      </c>
      <c r="D126" s="14" t="s">
        <v>269</v>
      </c>
      <c r="E126" s="9">
        <v>45352</v>
      </c>
      <c r="F126" s="247" t="s">
        <v>320</v>
      </c>
      <c r="G126" s="248">
        <v>45440</v>
      </c>
      <c r="H126" s="249">
        <v>270403.59999999998</v>
      </c>
      <c r="I126" s="250">
        <v>0</v>
      </c>
      <c r="J126" s="250">
        <f t="shared" si="37"/>
        <v>270403.59999999998</v>
      </c>
      <c r="K126" s="251">
        <f t="shared" si="38"/>
        <v>5408.0719999999992</v>
      </c>
      <c r="L126" s="251">
        <f t="shared" si="39"/>
        <v>264995.52799999999</v>
      </c>
      <c r="M126" s="251">
        <f t="shared" si="41"/>
        <v>264995.52799999999</v>
      </c>
      <c r="N126" s="251">
        <f t="shared" si="40"/>
        <v>0</v>
      </c>
      <c r="O126" s="253">
        <v>45441</v>
      </c>
      <c r="P126" s="253">
        <f t="shared" si="34"/>
        <v>45441</v>
      </c>
      <c r="Q126" s="259" t="s">
        <v>365</v>
      </c>
      <c r="R126" s="249">
        <v>262428.08</v>
      </c>
      <c r="S126" s="260">
        <f t="shared" si="35"/>
        <v>7975.5199999999604</v>
      </c>
      <c r="T126" s="261" t="s">
        <v>91</v>
      </c>
      <c r="U126" s="256">
        <v>45492</v>
      </c>
      <c r="V126" s="255">
        <v>590883</v>
      </c>
      <c r="W126" s="255" t="s">
        <v>29</v>
      </c>
      <c r="X126" s="258" t="s">
        <v>368</v>
      </c>
      <c r="Y126" s="255" t="s">
        <v>91</v>
      </c>
      <c r="AB126" s="17"/>
    </row>
    <row r="127" spans="1:28" x14ac:dyDescent="0.25">
      <c r="A127" s="7">
        <f t="shared" si="36"/>
        <v>103</v>
      </c>
      <c r="B127" s="25" t="s">
        <v>2074</v>
      </c>
      <c r="C127" s="9">
        <v>45413</v>
      </c>
      <c r="D127" s="14" t="s">
        <v>266</v>
      </c>
      <c r="E127" s="9">
        <v>45352</v>
      </c>
      <c r="F127" s="247" t="s">
        <v>321</v>
      </c>
      <c r="G127" s="248">
        <v>45440</v>
      </c>
      <c r="H127" s="249">
        <v>269836.59999999998</v>
      </c>
      <c r="I127" s="250">
        <v>0</v>
      </c>
      <c r="J127" s="250">
        <f t="shared" si="37"/>
        <v>269836.59999999998</v>
      </c>
      <c r="K127" s="251">
        <f t="shared" si="38"/>
        <v>5396.732</v>
      </c>
      <c r="L127" s="251">
        <f t="shared" si="39"/>
        <v>264439.86799999996</v>
      </c>
      <c r="M127" s="251">
        <f t="shared" si="41"/>
        <v>264439.86799999996</v>
      </c>
      <c r="N127" s="251">
        <f t="shared" si="40"/>
        <v>0</v>
      </c>
      <c r="O127" s="253">
        <v>45441</v>
      </c>
      <c r="P127" s="253">
        <f t="shared" si="34"/>
        <v>45441</v>
      </c>
      <c r="Q127" s="259" t="s">
        <v>365</v>
      </c>
      <c r="R127" s="249">
        <v>261792.14</v>
      </c>
      <c r="S127" s="260">
        <f t="shared" si="35"/>
        <v>8044.4599999999627</v>
      </c>
      <c r="T127" s="261" t="s">
        <v>91</v>
      </c>
      <c r="U127" s="256">
        <v>45492</v>
      </c>
      <c r="V127" s="255">
        <v>590883</v>
      </c>
      <c r="W127" s="255" t="s">
        <v>29</v>
      </c>
      <c r="X127" s="258" t="s">
        <v>368</v>
      </c>
      <c r="Y127" s="255" t="s">
        <v>91</v>
      </c>
      <c r="AB127" s="17"/>
    </row>
    <row r="128" spans="1:28" x14ac:dyDescent="0.25">
      <c r="A128" s="7">
        <f t="shared" si="36"/>
        <v>104</v>
      </c>
      <c r="B128" s="25" t="s">
        <v>2074</v>
      </c>
      <c r="C128" s="9">
        <v>45413</v>
      </c>
      <c r="D128" s="14" t="s">
        <v>262</v>
      </c>
      <c r="E128" s="9">
        <v>45352</v>
      </c>
      <c r="F128" s="247" t="s">
        <v>322</v>
      </c>
      <c r="G128" s="248">
        <v>45440</v>
      </c>
      <c r="H128" s="249">
        <v>254727.4</v>
      </c>
      <c r="I128" s="250">
        <v>0</v>
      </c>
      <c r="J128" s="250">
        <f t="shared" si="37"/>
        <v>254727.4</v>
      </c>
      <c r="K128" s="251">
        <f t="shared" si="38"/>
        <v>5094.5479999999998</v>
      </c>
      <c r="L128" s="251">
        <f t="shared" si="39"/>
        <v>249632.85199999998</v>
      </c>
      <c r="M128" s="251">
        <f t="shared" si="41"/>
        <v>249632.85199999998</v>
      </c>
      <c r="N128" s="251">
        <f t="shared" si="40"/>
        <v>0</v>
      </c>
      <c r="O128" s="253">
        <v>45441</v>
      </c>
      <c r="P128" s="253">
        <f t="shared" si="34"/>
        <v>45441</v>
      </c>
      <c r="Q128" s="259" t="s">
        <v>365</v>
      </c>
      <c r="R128" s="249">
        <v>246726.14</v>
      </c>
      <c r="S128" s="260">
        <f t="shared" si="35"/>
        <v>8001.2599999999802</v>
      </c>
      <c r="T128" s="261" t="s">
        <v>91</v>
      </c>
      <c r="U128" s="256">
        <v>45492</v>
      </c>
      <c r="V128" s="255">
        <v>590883</v>
      </c>
      <c r="W128" s="255" t="s">
        <v>29</v>
      </c>
      <c r="X128" s="258" t="s">
        <v>368</v>
      </c>
      <c r="Y128" s="255" t="s">
        <v>91</v>
      </c>
      <c r="AB128" s="17"/>
    </row>
    <row r="129" spans="1:29" x14ac:dyDescent="0.25">
      <c r="A129" s="7">
        <f t="shared" si="36"/>
        <v>105</v>
      </c>
      <c r="B129" s="25" t="s">
        <v>2074</v>
      </c>
      <c r="C129" s="9">
        <v>45413</v>
      </c>
      <c r="D129" s="14" t="s">
        <v>268</v>
      </c>
      <c r="E129" s="9">
        <v>45352</v>
      </c>
      <c r="F129" s="247" t="s">
        <v>323</v>
      </c>
      <c r="G129" s="248">
        <v>45440</v>
      </c>
      <c r="H129" s="249">
        <v>239062</v>
      </c>
      <c r="I129" s="250">
        <v>0</v>
      </c>
      <c r="J129" s="250">
        <f t="shared" si="37"/>
        <v>239062</v>
      </c>
      <c r="K129" s="251">
        <f t="shared" si="38"/>
        <v>4781.24</v>
      </c>
      <c r="L129" s="251">
        <f t="shared" si="39"/>
        <v>234280.76</v>
      </c>
      <c r="M129" s="251">
        <f t="shared" si="41"/>
        <v>234280.76</v>
      </c>
      <c r="N129" s="251">
        <f t="shared" si="40"/>
        <v>0</v>
      </c>
      <c r="O129" s="253">
        <v>45441</v>
      </c>
      <c r="P129" s="253">
        <f t="shared" si="34"/>
        <v>45441</v>
      </c>
      <c r="Q129" s="259" t="s">
        <v>365</v>
      </c>
      <c r="R129" s="249">
        <v>231083.6</v>
      </c>
      <c r="S129" s="260">
        <f t="shared" si="35"/>
        <v>7978.3999999999942</v>
      </c>
      <c r="T129" s="261" t="s">
        <v>91</v>
      </c>
      <c r="U129" s="256">
        <v>45492</v>
      </c>
      <c r="V129" s="255">
        <v>590883</v>
      </c>
      <c r="W129" s="255" t="s">
        <v>29</v>
      </c>
      <c r="X129" s="258" t="s">
        <v>368</v>
      </c>
      <c r="Y129" s="255" t="s">
        <v>91</v>
      </c>
      <c r="AB129" s="17"/>
    </row>
    <row r="130" spans="1:29" s="18" customFormat="1" x14ac:dyDescent="0.25">
      <c r="A130" s="7">
        <f t="shared" si="36"/>
        <v>106</v>
      </c>
      <c r="B130" s="25" t="s">
        <v>2074</v>
      </c>
      <c r="C130" s="9">
        <v>45413</v>
      </c>
      <c r="D130" s="14" t="s">
        <v>273</v>
      </c>
      <c r="E130" s="9">
        <v>45352</v>
      </c>
      <c r="F130" s="247" t="s">
        <v>324</v>
      </c>
      <c r="G130" s="248">
        <v>45440</v>
      </c>
      <c r="H130" s="249">
        <v>19670.8</v>
      </c>
      <c r="I130" s="250">
        <v>0</v>
      </c>
      <c r="J130" s="250">
        <f t="shared" si="37"/>
        <v>19670.8</v>
      </c>
      <c r="K130" s="251">
        <f t="shared" si="38"/>
        <v>393.416</v>
      </c>
      <c r="L130" s="251">
        <f t="shared" si="39"/>
        <v>19277.383999999998</v>
      </c>
      <c r="M130" s="251">
        <f t="shared" si="41"/>
        <v>19277.383999999998</v>
      </c>
      <c r="N130" s="251">
        <f t="shared" si="40"/>
        <v>0</v>
      </c>
      <c r="O130" s="253">
        <v>45441</v>
      </c>
      <c r="P130" s="253">
        <f t="shared" si="34"/>
        <v>45441</v>
      </c>
      <c r="Q130" s="259" t="s">
        <v>365</v>
      </c>
      <c r="R130" s="249">
        <v>15285.14</v>
      </c>
      <c r="S130" s="260">
        <f t="shared" si="35"/>
        <v>4385.66</v>
      </c>
      <c r="T130" s="261" t="s">
        <v>91</v>
      </c>
      <c r="U130" s="256">
        <v>45492</v>
      </c>
      <c r="V130" s="255">
        <v>590883</v>
      </c>
      <c r="W130" s="255" t="s">
        <v>29</v>
      </c>
      <c r="X130" s="258" t="s">
        <v>368</v>
      </c>
      <c r="Y130" s="255" t="s">
        <v>91</v>
      </c>
    </row>
    <row r="131" spans="1:29" x14ac:dyDescent="0.25">
      <c r="A131" s="7">
        <f t="shared" si="36"/>
        <v>107</v>
      </c>
      <c r="B131" s="25" t="s">
        <v>94</v>
      </c>
      <c r="C131" s="9">
        <v>45413</v>
      </c>
      <c r="D131" s="25" t="s">
        <v>95</v>
      </c>
      <c r="E131" s="9">
        <v>45323</v>
      </c>
      <c r="F131" s="247" t="s">
        <v>151</v>
      </c>
      <c r="G131" s="248">
        <v>45427</v>
      </c>
      <c r="H131" s="249">
        <v>256000</v>
      </c>
      <c r="I131" s="250">
        <v>0</v>
      </c>
      <c r="J131" s="251">
        <f t="shared" si="37"/>
        <v>256000</v>
      </c>
      <c r="K131" s="251">
        <f t="shared" si="38"/>
        <v>5120</v>
      </c>
      <c r="L131" s="251">
        <f t="shared" si="39"/>
        <v>250880</v>
      </c>
      <c r="M131" s="251">
        <f t="shared" si="41"/>
        <v>250880</v>
      </c>
      <c r="N131" s="251">
        <f t="shared" si="40"/>
        <v>0</v>
      </c>
      <c r="O131" s="253">
        <v>45437</v>
      </c>
      <c r="P131" s="253">
        <f t="shared" si="34"/>
        <v>45437</v>
      </c>
      <c r="Q131" s="259" t="s">
        <v>214</v>
      </c>
      <c r="R131" s="250">
        <v>250000</v>
      </c>
      <c r="S131" s="250">
        <f t="shared" si="35"/>
        <v>6000</v>
      </c>
      <c r="T131" s="261" t="s">
        <v>91</v>
      </c>
      <c r="U131" s="256">
        <v>45492</v>
      </c>
      <c r="V131" s="255">
        <v>590882</v>
      </c>
      <c r="W131" s="257" t="s">
        <v>29</v>
      </c>
      <c r="X131" s="258" t="s">
        <v>368</v>
      </c>
      <c r="Y131" s="255" t="s">
        <v>91</v>
      </c>
      <c r="AA131" s="28"/>
      <c r="AB131" s="32"/>
      <c r="AC131" s="28"/>
    </row>
    <row r="132" spans="1:29" x14ac:dyDescent="0.25">
      <c r="A132" s="7">
        <f t="shared" si="36"/>
        <v>108</v>
      </c>
      <c r="B132" s="25" t="s">
        <v>2074</v>
      </c>
      <c r="C132" s="9">
        <v>45413</v>
      </c>
      <c r="D132" s="14" t="s">
        <v>253</v>
      </c>
      <c r="E132" s="9">
        <v>45383</v>
      </c>
      <c r="F132" s="247" t="s">
        <v>327</v>
      </c>
      <c r="G132" s="248">
        <v>45440</v>
      </c>
      <c r="H132" s="249">
        <v>362182</v>
      </c>
      <c r="I132" s="250">
        <v>0</v>
      </c>
      <c r="J132" s="250">
        <f t="shared" si="37"/>
        <v>362182</v>
      </c>
      <c r="K132" s="251">
        <f t="shared" si="38"/>
        <v>7243.64</v>
      </c>
      <c r="L132" s="251">
        <f t="shared" si="39"/>
        <v>354938.36</v>
      </c>
      <c r="M132" s="251">
        <f t="shared" si="41"/>
        <v>354938.36</v>
      </c>
      <c r="N132" s="251">
        <f t="shared" si="40"/>
        <v>0</v>
      </c>
      <c r="O132" s="253">
        <v>45441</v>
      </c>
      <c r="P132" s="253">
        <f t="shared" si="34"/>
        <v>45441</v>
      </c>
      <c r="Q132" s="259" t="s">
        <v>366</v>
      </c>
      <c r="R132" s="249">
        <v>354180.2</v>
      </c>
      <c r="S132" s="260">
        <f t="shared" si="35"/>
        <v>8001.7999999999884</v>
      </c>
      <c r="T132" s="261" t="s">
        <v>91</v>
      </c>
      <c r="U132" s="256">
        <v>45492</v>
      </c>
      <c r="V132" s="255">
        <v>590883</v>
      </c>
      <c r="W132" s="255" t="s">
        <v>29</v>
      </c>
      <c r="X132" s="258" t="s">
        <v>368</v>
      </c>
      <c r="Y132" s="255" t="s">
        <v>91</v>
      </c>
      <c r="AB132" s="17"/>
    </row>
    <row r="133" spans="1:29" x14ac:dyDescent="0.25">
      <c r="A133" s="7">
        <f t="shared" si="36"/>
        <v>109</v>
      </c>
      <c r="B133" s="25" t="s">
        <v>2074</v>
      </c>
      <c r="C133" s="9">
        <v>45413</v>
      </c>
      <c r="D133" s="14" t="s">
        <v>255</v>
      </c>
      <c r="E133" s="9">
        <v>45383</v>
      </c>
      <c r="F133" s="247" t="s">
        <v>328</v>
      </c>
      <c r="G133" s="248">
        <v>45440</v>
      </c>
      <c r="H133" s="249">
        <v>362182</v>
      </c>
      <c r="I133" s="250">
        <f>H133*18%</f>
        <v>65192.759999999995</v>
      </c>
      <c r="J133" s="250">
        <f t="shared" si="37"/>
        <v>427374.76</v>
      </c>
      <c r="K133" s="251">
        <f t="shared" si="38"/>
        <v>7243.64</v>
      </c>
      <c r="L133" s="251">
        <f t="shared" si="39"/>
        <v>420131.12</v>
      </c>
      <c r="M133" s="251">
        <f t="shared" si="41"/>
        <v>420131.12</v>
      </c>
      <c r="N133" s="251">
        <f t="shared" si="40"/>
        <v>0</v>
      </c>
      <c r="O133" s="253">
        <v>45441</v>
      </c>
      <c r="P133" s="253">
        <f t="shared" si="34"/>
        <v>45441</v>
      </c>
      <c r="Q133" s="259" t="s">
        <v>366</v>
      </c>
      <c r="R133" s="249">
        <v>354180.2</v>
      </c>
      <c r="S133" s="260">
        <f t="shared" si="35"/>
        <v>8001.7999999999884</v>
      </c>
      <c r="T133" s="261" t="s">
        <v>91</v>
      </c>
      <c r="U133" s="256">
        <v>45492</v>
      </c>
      <c r="V133" s="255">
        <v>590883</v>
      </c>
      <c r="W133" s="255" t="s">
        <v>29</v>
      </c>
      <c r="X133" s="258" t="s">
        <v>368</v>
      </c>
      <c r="Y133" s="255" t="s">
        <v>91</v>
      </c>
      <c r="AB133" s="17"/>
    </row>
    <row r="134" spans="1:29" x14ac:dyDescent="0.25">
      <c r="A134" s="7">
        <f t="shared" si="36"/>
        <v>110</v>
      </c>
      <c r="B134" s="25" t="s">
        <v>2074</v>
      </c>
      <c r="C134" s="9">
        <v>45413</v>
      </c>
      <c r="D134" s="14" t="s">
        <v>256</v>
      </c>
      <c r="E134" s="9">
        <v>45383</v>
      </c>
      <c r="F134" s="247" t="s">
        <v>329</v>
      </c>
      <c r="G134" s="248">
        <v>45440</v>
      </c>
      <c r="H134" s="249">
        <v>272636.5</v>
      </c>
      <c r="I134" s="250">
        <f>H134*18%</f>
        <v>49074.57</v>
      </c>
      <c r="J134" s="250">
        <f t="shared" si="37"/>
        <v>321711.07</v>
      </c>
      <c r="K134" s="251">
        <f t="shared" si="38"/>
        <v>5452.7300000000005</v>
      </c>
      <c r="L134" s="251">
        <f t="shared" si="39"/>
        <v>316258.34000000003</v>
      </c>
      <c r="M134" s="251">
        <f t="shared" si="41"/>
        <v>316258.34000000003</v>
      </c>
      <c r="N134" s="251">
        <f t="shared" si="40"/>
        <v>0</v>
      </c>
      <c r="O134" s="253">
        <v>45441</v>
      </c>
      <c r="P134" s="253">
        <f t="shared" si="34"/>
        <v>45441</v>
      </c>
      <c r="Q134" s="259" t="s">
        <v>366</v>
      </c>
      <c r="R134" s="249">
        <v>264635.15000000002</v>
      </c>
      <c r="S134" s="260">
        <f t="shared" si="35"/>
        <v>8001.3499999999767</v>
      </c>
      <c r="T134" s="261" t="s">
        <v>91</v>
      </c>
      <c r="U134" s="256">
        <v>45492</v>
      </c>
      <c r="V134" s="255">
        <v>590883</v>
      </c>
      <c r="W134" s="255" t="s">
        <v>29</v>
      </c>
      <c r="X134" s="258" t="s">
        <v>368</v>
      </c>
      <c r="Y134" s="255" t="s">
        <v>91</v>
      </c>
      <c r="AB134" s="17"/>
    </row>
    <row r="135" spans="1:29" x14ac:dyDescent="0.25">
      <c r="A135" s="7">
        <f t="shared" si="36"/>
        <v>111</v>
      </c>
      <c r="B135" s="25" t="s">
        <v>2074</v>
      </c>
      <c r="C135" s="9">
        <v>45413</v>
      </c>
      <c r="D135" s="14" t="s">
        <v>257</v>
      </c>
      <c r="E135" s="9">
        <v>45383</v>
      </c>
      <c r="F135" s="247" t="s">
        <v>330</v>
      </c>
      <c r="G135" s="248">
        <v>45440</v>
      </c>
      <c r="H135" s="249">
        <v>497611.3</v>
      </c>
      <c r="I135" s="250">
        <f>H135*18%</f>
        <v>89570.034</v>
      </c>
      <c r="J135" s="250">
        <f t="shared" si="37"/>
        <v>587181.33400000003</v>
      </c>
      <c r="K135" s="251">
        <f t="shared" si="38"/>
        <v>9952.2260000000006</v>
      </c>
      <c r="L135" s="251">
        <f t="shared" si="39"/>
        <v>577229.10800000001</v>
      </c>
      <c r="M135" s="251">
        <f t="shared" si="41"/>
        <v>577229.10800000001</v>
      </c>
      <c r="N135" s="251">
        <f t="shared" si="40"/>
        <v>0</v>
      </c>
      <c r="O135" s="253">
        <v>45441</v>
      </c>
      <c r="P135" s="253">
        <f t="shared" ref="P135:P158" si="42">O135</f>
        <v>45441</v>
      </c>
      <c r="Q135" s="259" t="s">
        <v>366</v>
      </c>
      <c r="R135" s="249">
        <v>489598.07</v>
      </c>
      <c r="S135" s="260">
        <f t="shared" si="35"/>
        <v>8013.2299999999814</v>
      </c>
      <c r="T135" s="261" t="s">
        <v>91</v>
      </c>
      <c r="U135" s="256">
        <v>45492</v>
      </c>
      <c r="V135" s="255">
        <v>590883</v>
      </c>
      <c r="W135" s="255" t="s">
        <v>29</v>
      </c>
      <c r="X135" s="258" t="s">
        <v>368</v>
      </c>
      <c r="Y135" s="255" t="s">
        <v>91</v>
      </c>
      <c r="AB135" s="17"/>
    </row>
    <row r="136" spans="1:29" x14ac:dyDescent="0.25">
      <c r="A136" s="7">
        <f t="shared" si="36"/>
        <v>112</v>
      </c>
      <c r="B136" s="25" t="s">
        <v>2074</v>
      </c>
      <c r="C136" s="9">
        <v>45413</v>
      </c>
      <c r="D136" s="14" t="s">
        <v>258</v>
      </c>
      <c r="E136" s="9">
        <v>45383</v>
      </c>
      <c r="F136" s="247" t="s">
        <v>331</v>
      </c>
      <c r="G136" s="248">
        <v>45440</v>
      </c>
      <c r="H136" s="249">
        <v>270403.59999999998</v>
      </c>
      <c r="I136" s="250">
        <v>0</v>
      </c>
      <c r="J136" s="250">
        <f t="shared" si="37"/>
        <v>270403.59999999998</v>
      </c>
      <c r="K136" s="251">
        <f t="shared" si="38"/>
        <v>5408.0719999999992</v>
      </c>
      <c r="L136" s="251">
        <f t="shared" si="39"/>
        <v>264995.52799999999</v>
      </c>
      <c r="M136" s="251">
        <f t="shared" si="41"/>
        <v>264995.52799999999</v>
      </c>
      <c r="N136" s="251">
        <f t="shared" si="40"/>
        <v>0</v>
      </c>
      <c r="O136" s="253">
        <v>45441</v>
      </c>
      <c r="P136" s="253">
        <f t="shared" si="42"/>
        <v>45441</v>
      </c>
      <c r="Q136" s="259" t="s">
        <v>366</v>
      </c>
      <c r="R136" s="249">
        <v>262428.08</v>
      </c>
      <c r="S136" s="260">
        <f t="shared" ref="S136:S167" si="43">H136-R136</f>
        <v>7975.5199999999604</v>
      </c>
      <c r="T136" s="261" t="s">
        <v>91</v>
      </c>
      <c r="U136" s="256">
        <v>45492</v>
      </c>
      <c r="V136" s="255">
        <v>590883</v>
      </c>
      <c r="W136" s="255" t="s">
        <v>29</v>
      </c>
      <c r="X136" s="258" t="s">
        <v>368</v>
      </c>
      <c r="Y136" s="255" t="s">
        <v>91</v>
      </c>
      <c r="AB136" s="17"/>
    </row>
    <row r="137" spans="1:29" x14ac:dyDescent="0.25">
      <c r="A137" s="7">
        <f t="shared" ref="A137:A161" si="44">A136+1</f>
        <v>113</v>
      </c>
      <c r="B137" s="25" t="s">
        <v>2074</v>
      </c>
      <c r="C137" s="9">
        <v>45413</v>
      </c>
      <c r="D137" s="14" t="s">
        <v>259</v>
      </c>
      <c r="E137" s="9">
        <v>45383</v>
      </c>
      <c r="F137" s="247" t="s">
        <v>332</v>
      </c>
      <c r="G137" s="248">
        <v>45440</v>
      </c>
      <c r="H137" s="249">
        <v>521116.6</v>
      </c>
      <c r="I137" s="250">
        <f>H137*18%</f>
        <v>93800.987999999998</v>
      </c>
      <c r="J137" s="250">
        <f t="shared" si="37"/>
        <v>614917.58799999999</v>
      </c>
      <c r="K137" s="251">
        <f t="shared" si="38"/>
        <v>10422.332</v>
      </c>
      <c r="L137" s="251">
        <f t="shared" si="39"/>
        <v>604495.25599999994</v>
      </c>
      <c r="M137" s="251">
        <f t="shared" si="41"/>
        <v>604495.25599999994</v>
      </c>
      <c r="N137" s="251">
        <f t="shared" si="40"/>
        <v>0</v>
      </c>
      <c r="O137" s="253">
        <v>45441</v>
      </c>
      <c r="P137" s="253">
        <f t="shared" si="42"/>
        <v>45441</v>
      </c>
      <c r="Q137" s="259" t="s">
        <v>366</v>
      </c>
      <c r="R137" s="249">
        <v>513102.74</v>
      </c>
      <c r="S137" s="260">
        <f t="shared" si="43"/>
        <v>8013.859999999986</v>
      </c>
      <c r="T137" s="261" t="s">
        <v>91</v>
      </c>
      <c r="U137" s="256">
        <v>45492</v>
      </c>
      <c r="V137" s="255">
        <v>590883</v>
      </c>
      <c r="W137" s="255" t="s">
        <v>29</v>
      </c>
      <c r="X137" s="258" t="s">
        <v>368</v>
      </c>
      <c r="Y137" s="255" t="s">
        <v>91</v>
      </c>
      <c r="AB137" s="17"/>
    </row>
    <row r="138" spans="1:29" x14ac:dyDescent="0.25">
      <c r="A138" s="7">
        <f t="shared" si="44"/>
        <v>114</v>
      </c>
      <c r="B138" s="25" t="s">
        <v>2074</v>
      </c>
      <c r="C138" s="9">
        <v>45413</v>
      </c>
      <c r="D138" s="14" t="s">
        <v>260</v>
      </c>
      <c r="E138" s="9">
        <v>45383</v>
      </c>
      <c r="F138" s="247" t="s">
        <v>333</v>
      </c>
      <c r="G138" s="248">
        <v>45440</v>
      </c>
      <c r="H138" s="249">
        <v>301745.2</v>
      </c>
      <c r="I138" s="250">
        <v>0</v>
      </c>
      <c r="J138" s="250">
        <f t="shared" si="37"/>
        <v>301745.2</v>
      </c>
      <c r="K138" s="251">
        <f t="shared" si="38"/>
        <v>6034.9040000000005</v>
      </c>
      <c r="L138" s="251">
        <f t="shared" si="39"/>
        <v>295710.29600000003</v>
      </c>
      <c r="M138" s="251">
        <f t="shared" si="41"/>
        <v>295710.29600000003</v>
      </c>
      <c r="N138" s="251">
        <f t="shared" si="40"/>
        <v>0</v>
      </c>
      <c r="O138" s="253">
        <v>45441</v>
      </c>
      <c r="P138" s="253">
        <f t="shared" si="42"/>
        <v>45441</v>
      </c>
      <c r="Q138" s="259" t="s">
        <v>366</v>
      </c>
      <c r="R138" s="249">
        <v>293772.56</v>
      </c>
      <c r="S138" s="260">
        <f t="shared" si="43"/>
        <v>7972.640000000014</v>
      </c>
      <c r="T138" s="261" t="s">
        <v>91</v>
      </c>
      <c r="U138" s="256">
        <v>45492</v>
      </c>
      <c r="V138" s="255">
        <v>590883</v>
      </c>
      <c r="W138" s="255" t="s">
        <v>29</v>
      </c>
      <c r="X138" s="258" t="s">
        <v>368</v>
      </c>
      <c r="Y138" s="255" t="s">
        <v>91</v>
      </c>
      <c r="AB138" s="17"/>
    </row>
    <row r="139" spans="1:29" x14ac:dyDescent="0.25">
      <c r="A139" s="7">
        <f t="shared" si="44"/>
        <v>115</v>
      </c>
      <c r="B139" s="25" t="s">
        <v>2074</v>
      </c>
      <c r="C139" s="9">
        <v>45413</v>
      </c>
      <c r="D139" s="14" t="s">
        <v>261</v>
      </c>
      <c r="E139" s="9">
        <v>45383</v>
      </c>
      <c r="F139" s="247" t="s">
        <v>334</v>
      </c>
      <c r="G139" s="248">
        <v>45440</v>
      </c>
      <c r="H139" s="249">
        <v>270403.59999999998</v>
      </c>
      <c r="I139" s="250">
        <f>H139*18%</f>
        <v>48672.647999999994</v>
      </c>
      <c r="J139" s="250">
        <f t="shared" si="37"/>
        <v>319076.24799999996</v>
      </c>
      <c r="K139" s="251">
        <f t="shared" si="38"/>
        <v>5408.0719999999992</v>
      </c>
      <c r="L139" s="251">
        <f t="shared" si="39"/>
        <v>313668.17599999998</v>
      </c>
      <c r="M139" s="251">
        <f t="shared" si="41"/>
        <v>313668.17599999998</v>
      </c>
      <c r="N139" s="251">
        <f t="shared" si="40"/>
        <v>0</v>
      </c>
      <c r="O139" s="253">
        <v>45441</v>
      </c>
      <c r="P139" s="253">
        <f t="shared" si="42"/>
        <v>45441</v>
      </c>
      <c r="Q139" s="259" t="s">
        <v>366</v>
      </c>
      <c r="R139" s="249">
        <v>262428.08</v>
      </c>
      <c r="S139" s="260">
        <f t="shared" si="43"/>
        <v>7975.5199999999604</v>
      </c>
      <c r="T139" s="261" t="s">
        <v>91</v>
      </c>
      <c r="U139" s="256">
        <v>45492</v>
      </c>
      <c r="V139" s="255">
        <v>590883</v>
      </c>
      <c r="W139" s="255" t="s">
        <v>29</v>
      </c>
      <c r="X139" s="258" t="s">
        <v>368</v>
      </c>
      <c r="Y139" s="255" t="s">
        <v>91</v>
      </c>
      <c r="AB139" s="17"/>
    </row>
    <row r="140" spans="1:29" x14ac:dyDescent="0.25">
      <c r="A140" s="7">
        <f t="shared" si="44"/>
        <v>116</v>
      </c>
      <c r="B140" s="25" t="s">
        <v>2074</v>
      </c>
      <c r="C140" s="9">
        <v>45413</v>
      </c>
      <c r="D140" s="14" t="s">
        <v>262</v>
      </c>
      <c r="E140" s="9">
        <v>45383</v>
      </c>
      <c r="F140" s="247" t="s">
        <v>335</v>
      </c>
      <c r="G140" s="248">
        <v>45440</v>
      </c>
      <c r="H140" s="249">
        <v>362182</v>
      </c>
      <c r="I140" s="250">
        <v>0</v>
      </c>
      <c r="J140" s="250">
        <f t="shared" si="37"/>
        <v>362182</v>
      </c>
      <c r="K140" s="251">
        <f t="shared" si="38"/>
        <v>7243.64</v>
      </c>
      <c r="L140" s="251">
        <f t="shared" si="39"/>
        <v>354938.36</v>
      </c>
      <c r="M140" s="251">
        <f t="shared" si="41"/>
        <v>354938.36</v>
      </c>
      <c r="N140" s="251">
        <f t="shared" si="40"/>
        <v>0</v>
      </c>
      <c r="O140" s="253">
        <v>45441</v>
      </c>
      <c r="P140" s="253">
        <f t="shared" si="42"/>
        <v>45441</v>
      </c>
      <c r="Q140" s="259" t="s">
        <v>366</v>
      </c>
      <c r="R140" s="249">
        <v>354180.2</v>
      </c>
      <c r="S140" s="260">
        <f t="shared" si="43"/>
        <v>8001.7999999999884</v>
      </c>
      <c r="T140" s="261" t="s">
        <v>91</v>
      </c>
      <c r="U140" s="256">
        <v>45492</v>
      </c>
      <c r="V140" s="255">
        <v>590883</v>
      </c>
      <c r="W140" s="255" t="s">
        <v>29</v>
      </c>
      <c r="X140" s="258" t="s">
        <v>368</v>
      </c>
      <c r="Y140" s="255" t="s">
        <v>91</v>
      </c>
      <c r="AB140" s="17"/>
    </row>
    <row r="141" spans="1:29" x14ac:dyDescent="0.25">
      <c r="A141" s="7">
        <f t="shared" si="44"/>
        <v>117</v>
      </c>
      <c r="B141" s="25" t="s">
        <v>2074</v>
      </c>
      <c r="C141" s="9">
        <v>45413</v>
      </c>
      <c r="D141" s="14" t="s">
        <v>263</v>
      </c>
      <c r="E141" s="9">
        <v>45383</v>
      </c>
      <c r="F141" s="247" t="s">
        <v>336</v>
      </c>
      <c r="G141" s="248">
        <v>45440</v>
      </c>
      <c r="H141" s="249">
        <v>447242.8</v>
      </c>
      <c r="I141" s="250">
        <f>H141*18%</f>
        <v>80503.703999999998</v>
      </c>
      <c r="J141" s="250">
        <f t="shared" si="37"/>
        <v>527746.50399999996</v>
      </c>
      <c r="K141" s="251">
        <f t="shared" si="38"/>
        <v>8944.8559999999998</v>
      </c>
      <c r="L141" s="251">
        <f t="shared" si="39"/>
        <v>518801.64799999993</v>
      </c>
      <c r="M141" s="251">
        <f t="shared" si="41"/>
        <v>518801.64799999993</v>
      </c>
      <c r="N141" s="251">
        <f t="shared" si="40"/>
        <v>0</v>
      </c>
      <c r="O141" s="253">
        <v>45441</v>
      </c>
      <c r="P141" s="253">
        <f t="shared" si="42"/>
        <v>45441</v>
      </c>
      <c r="Q141" s="259" t="s">
        <v>366</v>
      </c>
      <c r="R141" s="249">
        <v>439207.16</v>
      </c>
      <c r="S141" s="260">
        <f t="shared" si="43"/>
        <v>8035.640000000014</v>
      </c>
      <c r="T141" s="261" t="s">
        <v>91</v>
      </c>
      <c r="U141" s="256">
        <v>45492</v>
      </c>
      <c r="V141" s="255">
        <v>590883</v>
      </c>
      <c r="W141" s="255" t="s">
        <v>29</v>
      </c>
      <c r="X141" s="258" t="s">
        <v>368</v>
      </c>
      <c r="Y141" s="255" t="s">
        <v>91</v>
      </c>
      <c r="AB141" s="17"/>
    </row>
    <row r="142" spans="1:29" x14ac:dyDescent="0.25">
      <c r="A142" s="7">
        <f t="shared" si="44"/>
        <v>118</v>
      </c>
      <c r="B142" s="25" t="s">
        <v>2074</v>
      </c>
      <c r="C142" s="9">
        <v>45413</v>
      </c>
      <c r="D142" s="14" t="s">
        <v>264</v>
      </c>
      <c r="E142" s="9">
        <v>45383</v>
      </c>
      <c r="F142" s="247" t="s">
        <v>337</v>
      </c>
      <c r="G142" s="248">
        <v>45440</v>
      </c>
      <c r="H142" s="249">
        <v>362182</v>
      </c>
      <c r="I142" s="250">
        <v>0</v>
      </c>
      <c r="J142" s="250">
        <f t="shared" si="37"/>
        <v>362182</v>
      </c>
      <c r="K142" s="251">
        <f t="shared" si="38"/>
        <v>7243.64</v>
      </c>
      <c r="L142" s="251">
        <f t="shared" si="39"/>
        <v>354938.36</v>
      </c>
      <c r="M142" s="251">
        <f t="shared" si="41"/>
        <v>354938.36</v>
      </c>
      <c r="N142" s="251">
        <f t="shared" si="40"/>
        <v>0</v>
      </c>
      <c r="O142" s="253">
        <v>45441</v>
      </c>
      <c r="P142" s="253">
        <f t="shared" si="42"/>
        <v>45441</v>
      </c>
      <c r="Q142" s="259" t="s">
        <v>366</v>
      </c>
      <c r="R142" s="249">
        <v>354180.2</v>
      </c>
      <c r="S142" s="260">
        <f t="shared" si="43"/>
        <v>8001.7999999999884</v>
      </c>
      <c r="T142" s="261" t="s">
        <v>91</v>
      </c>
      <c r="U142" s="256">
        <v>45492</v>
      </c>
      <c r="V142" s="255">
        <v>590883</v>
      </c>
      <c r="W142" s="255" t="s">
        <v>29</v>
      </c>
      <c r="X142" s="258" t="s">
        <v>368</v>
      </c>
      <c r="Y142" s="255" t="s">
        <v>91</v>
      </c>
      <c r="AB142" s="17"/>
    </row>
    <row r="143" spans="1:29" x14ac:dyDescent="0.25">
      <c r="A143" s="7">
        <f t="shared" si="44"/>
        <v>119</v>
      </c>
      <c r="B143" s="25" t="s">
        <v>2074</v>
      </c>
      <c r="C143" s="9">
        <v>45413</v>
      </c>
      <c r="D143" s="14" t="s">
        <v>265</v>
      </c>
      <c r="E143" s="9">
        <v>45383</v>
      </c>
      <c r="F143" s="247" t="s">
        <v>338</v>
      </c>
      <c r="G143" s="248">
        <v>45440</v>
      </c>
      <c r="H143" s="249">
        <v>317416</v>
      </c>
      <c r="I143" s="250">
        <v>0</v>
      </c>
      <c r="J143" s="250">
        <f t="shared" si="37"/>
        <v>317416</v>
      </c>
      <c r="K143" s="251">
        <f t="shared" si="38"/>
        <v>6348.32</v>
      </c>
      <c r="L143" s="251">
        <f t="shared" si="39"/>
        <v>311067.68</v>
      </c>
      <c r="M143" s="251">
        <f t="shared" si="41"/>
        <v>311067.68</v>
      </c>
      <c r="N143" s="251">
        <f t="shared" si="40"/>
        <v>0</v>
      </c>
      <c r="O143" s="253">
        <v>45441</v>
      </c>
      <c r="P143" s="253">
        <f t="shared" si="42"/>
        <v>45441</v>
      </c>
      <c r="Q143" s="259" t="s">
        <v>366</v>
      </c>
      <c r="R143" s="249">
        <v>309444.8</v>
      </c>
      <c r="S143" s="260">
        <f t="shared" si="43"/>
        <v>7971.2000000000116</v>
      </c>
      <c r="T143" s="261" t="s">
        <v>91</v>
      </c>
      <c r="U143" s="256">
        <v>45492</v>
      </c>
      <c r="V143" s="255">
        <v>590883</v>
      </c>
      <c r="W143" s="255" t="s">
        <v>29</v>
      </c>
      <c r="X143" s="258" t="s">
        <v>368</v>
      </c>
      <c r="Y143" s="255" t="s">
        <v>91</v>
      </c>
      <c r="AB143" s="17"/>
    </row>
    <row r="144" spans="1:29" x14ac:dyDescent="0.25">
      <c r="A144" s="7">
        <f t="shared" si="44"/>
        <v>120</v>
      </c>
      <c r="B144" s="25" t="s">
        <v>2074</v>
      </c>
      <c r="C144" s="9">
        <v>45413</v>
      </c>
      <c r="D144" s="14" t="s">
        <v>266</v>
      </c>
      <c r="E144" s="9">
        <v>45383</v>
      </c>
      <c r="F144" s="247" t="s">
        <v>339</v>
      </c>
      <c r="G144" s="248">
        <v>45440</v>
      </c>
      <c r="H144" s="249">
        <v>297819.40000000002</v>
      </c>
      <c r="I144" s="250">
        <v>0</v>
      </c>
      <c r="J144" s="250">
        <f t="shared" si="37"/>
        <v>297819.40000000002</v>
      </c>
      <c r="K144" s="251">
        <f t="shared" si="38"/>
        <v>5956.3880000000008</v>
      </c>
      <c r="L144" s="251">
        <f t="shared" si="39"/>
        <v>291863.01200000005</v>
      </c>
      <c r="M144" s="251">
        <f t="shared" si="41"/>
        <v>291863.01200000005</v>
      </c>
      <c r="N144" s="251">
        <f t="shared" si="40"/>
        <v>0</v>
      </c>
      <c r="O144" s="253">
        <v>45441</v>
      </c>
      <c r="P144" s="253">
        <f t="shared" si="42"/>
        <v>45441</v>
      </c>
      <c r="Q144" s="259" t="s">
        <v>366</v>
      </c>
      <c r="R144" s="249">
        <v>289770.46000000002</v>
      </c>
      <c r="S144" s="260">
        <f t="shared" si="43"/>
        <v>8048.9400000000023</v>
      </c>
      <c r="T144" s="261" t="s">
        <v>91</v>
      </c>
      <c r="U144" s="256">
        <v>45492</v>
      </c>
      <c r="V144" s="255">
        <v>590883</v>
      </c>
      <c r="W144" s="255" t="s">
        <v>29</v>
      </c>
      <c r="X144" s="258" t="s">
        <v>368</v>
      </c>
      <c r="Y144" s="255" t="s">
        <v>91</v>
      </c>
      <c r="AB144" s="17"/>
    </row>
    <row r="145" spans="1:29" x14ac:dyDescent="0.25">
      <c r="A145" s="7">
        <f t="shared" si="44"/>
        <v>121</v>
      </c>
      <c r="B145" s="25" t="s">
        <v>2074</v>
      </c>
      <c r="C145" s="9">
        <v>45413</v>
      </c>
      <c r="D145" s="14" t="s">
        <v>267</v>
      </c>
      <c r="E145" s="9">
        <v>45383</v>
      </c>
      <c r="F145" s="247" t="s">
        <v>340</v>
      </c>
      <c r="G145" s="248">
        <v>45440</v>
      </c>
      <c r="H145" s="249">
        <v>333086.8</v>
      </c>
      <c r="I145" s="250">
        <f>H145*18%</f>
        <v>59955.623999999996</v>
      </c>
      <c r="J145" s="250">
        <f t="shared" si="37"/>
        <v>393042.424</v>
      </c>
      <c r="K145" s="251">
        <f t="shared" si="38"/>
        <v>6661.7359999999999</v>
      </c>
      <c r="L145" s="251">
        <f t="shared" si="39"/>
        <v>386380.68800000002</v>
      </c>
      <c r="M145" s="251">
        <f t="shared" si="41"/>
        <v>386380.68800000002</v>
      </c>
      <c r="N145" s="251">
        <f t="shared" si="40"/>
        <v>0</v>
      </c>
      <c r="O145" s="253">
        <v>45441</v>
      </c>
      <c r="P145" s="253">
        <f t="shared" si="42"/>
        <v>45441</v>
      </c>
      <c r="Q145" s="259" t="s">
        <v>366</v>
      </c>
      <c r="R145" s="249">
        <v>325117.03999999998</v>
      </c>
      <c r="S145" s="260">
        <f t="shared" si="43"/>
        <v>7969.7600000000093</v>
      </c>
      <c r="T145" s="261" t="s">
        <v>91</v>
      </c>
      <c r="U145" s="256">
        <v>45492</v>
      </c>
      <c r="V145" s="255">
        <v>590883</v>
      </c>
      <c r="W145" s="255" t="s">
        <v>29</v>
      </c>
      <c r="X145" s="258" t="s">
        <v>368</v>
      </c>
      <c r="Y145" s="255" t="s">
        <v>91</v>
      </c>
      <c r="AB145" s="17"/>
    </row>
    <row r="146" spans="1:29" x14ac:dyDescent="0.25">
      <c r="A146" s="7">
        <f t="shared" si="44"/>
        <v>122</v>
      </c>
      <c r="B146" s="25" t="s">
        <v>2074</v>
      </c>
      <c r="C146" s="9">
        <v>45413</v>
      </c>
      <c r="D146" s="14" t="s">
        <v>268</v>
      </c>
      <c r="E146" s="9">
        <v>45383</v>
      </c>
      <c r="F146" s="247" t="s">
        <v>341</v>
      </c>
      <c r="G146" s="248">
        <v>45440</v>
      </c>
      <c r="H146" s="249">
        <v>317416</v>
      </c>
      <c r="I146" s="250">
        <v>0</v>
      </c>
      <c r="J146" s="250">
        <f t="shared" si="37"/>
        <v>317416</v>
      </c>
      <c r="K146" s="251">
        <f t="shared" si="38"/>
        <v>6348.32</v>
      </c>
      <c r="L146" s="251">
        <f t="shared" si="39"/>
        <v>311067.68</v>
      </c>
      <c r="M146" s="251">
        <f t="shared" si="41"/>
        <v>311067.68</v>
      </c>
      <c r="N146" s="251">
        <f t="shared" si="40"/>
        <v>0</v>
      </c>
      <c r="O146" s="253">
        <v>45441</v>
      </c>
      <c r="P146" s="253">
        <f t="shared" si="42"/>
        <v>45441</v>
      </c>
      <c r="Q146" s="259" t="s">
        <v>366</v>
      </c>
      <c r="R146" s="249">
        <v>309444.8</v>
      </c>
      <c r="S146" s="260">
        <f t="shared" si="43"/>
        <v>7971.2000000000116</v>
      </c>
      <c r="T146" s="261" t="s">
        <v>91</v>
      </c>
      <c r="U146" s="256">
        <v>45492</v>
      </c>
      <c r="V146" s="255">
        <v>590883</v>
      </c>
      <c r="W146" s="255" t="s">
        <v>29</v>
      </c>
      <c r="X146" s="258" t="s">
        <v>368</v>
      </c>
      <c r="Y146" s="255" t="s">
        <v>91</v>
      </c>
      <c r="AB146" s="17"/>
    </row>
    <row r="147" spans="1:29" x14ac:dyDescent="0.25">
      <c r="A147" s="7">
        <f t="shared" si="44"/>
        <v>123</v>
      </c>
      <c r="B147" s="25" t="s">
        <v>2074</v>
      </c>
      <c r="C147" s="9">
        <v>45413</v>
      </c>
      <c r="D147" s="14" t="s">
        <v>269</v>
      </c>
      <c r="E147" s="9">
        <v>45383</v>
      </c>
      <c r="F147" s="247" t="s">
        <v>342</v>
      </c>
      <c r="G147" s="248">
        <v>45440</v>
      </c>
      <c r="H147" s="249">
        <v>333086.8</v>
      </c>
      <c r="I147" s="250">
        <v>0</v>
      </c>
      <c r="J147" s="250">
        <f t="shared" si="37"/>
        <v>333086.8</v>
      </c>
      <c r="K147" s="251">
        <f t="shared" si="38"/>
        <v>6661.7359999999999</v>
      </c>
      <c r="L147" s="251">
        <f t="shared" si="39"/>
        <v>326425.06400000001</v>
      </c>
      <c r="M147" s="251">
        <f t="shared" si="41"/>
        <v>326425.06400000001</v>
      </c>
      <c r="N147" s="251">
        <f t="shared" si="40"/>
        <v>0</v>
      </c>
      <c r="O147" s="253">
        <v>45441</v>
      </c>
      <c r="P147" s="253">
        <f t="shared" si="42"/>
        <v>45441</v>
      </c>
      <c r="Q147" s="259" t="s">
        <v>366</v>
      </c>
      <c r="R147" s="249">
        <v>325117.03999999998</v>
      </c>
      <c r="S147" s="260">
        <f t="shared" si="43"/>
        <v>7969.7600000000093</v>
      </c>
      <c r="T147" s="261" t="s">
        <v>91</v>
      </c>
      <c r="U147" s="256">
        <v>45492</v>
      </c>
      <c r="V147" s="255">
        <v>590883</v>
      </c>
      <c r="W147" s="255" t="s">
        <v>29</v>
      </c>
      <c r="X147" s="258" t="s">
        <v>368</v>
      </c>
      <c r="Y147" s="255" t="s">
        <v>91</v>
      </c>
      <c r="AB147" s="17"/>
    </row>
    <row r="148" spans="1:29" x14ac:dyDescent="0.25">
      <c r="A148" s="7">
        <f t="shared" si="44"/>
        <v>124</v>
      </c>
      <c r="B148" s="25" t="s">
        <v>2074</v>
      </c>
      <c r="C148" s="9">
        <v>45413</v>
      </c>
      <c r="D148" s="14" t="s">
        <v>273</v>
      </c>
      <c r="E148" s="9">
        <v>45383</v>
      </c>
      <c r="F148" s="247" t="s">
        <v>343</v>
      </c>
      <c r="G148" s="248">
        <v>45440</v>
      </c>
      <c r="H148" s="249">
        <v>317416</v>
      </c>
      <c r="I148" s="250">
        <v>0</v>
      </c>
      <c r="J148" s="250">
        <f t="shared" si="37"/>
        <v>317416</v>
      </c>
      <c r="K148" s="251">
        <f t="shared" si="38"/>
        <v>6348.32</v>
      </c>
      <c r="L148" s="251">
        <f t="shared" si="39"/>
        <v>311067.68</v>
      </c>
      <c r="M148" s="251">
        <f t="shared" si="41"/>
        <v>311067.68</v>
      </c>
      <c r="N148" s="251">
        <f t="shared" si="40"/>
        <v>0</v>
      </c>
      <c r="O148" s="253">
        <v>45441</v>
      </c>
      <c r="P148" s="253">
        <f t="shared" si="42"/>
        <v>45441</v>
      </c>
      <c r="Q148" s="259" t="s">
        <v>366</v>
      </c>
      <c r="R148" s="249">
        <v>309444.8</v>
      </c>
      <c r="S148" s="260">
        <f t="shared" si="43"/>
        <v>7971.2000000000116</v>
      </c>
      <c r="T148" s="261" t="s">
        <v>91</v>
      </c>
      <c r="U148" s="256">
        <v>45492</v>
      </c>
      <c r="V148" s="255">
        <v>590883</v>
      </c>
      <c r="W148" s="255" t="s">
        <v>29</v>
      </c>
      <c r="X148" s="258" t="s">
        <v>368</v>
      </c>
      <c r="Y148" s="255" t="s">
        <v>91</v>
      </c>
      <c r="AB148" s="17"/>
    </row>
    <row r="149" spans="1:29" x14ac:dyDescent="0.25">
      <c r="A149" s="7">
        <f t="shared" si="44"/>
        <v>125</v>
      </c>
      <c r="B149" s="25" t="s">
        <v>2074</v>
      </c>
      <c r="C149" s="9">
        <v>45413</v>
      </c>
      <c r="D149" s="14" t="s">
        <v>272</v>
      </c>
      <c r="E149" s="9">
        <v>45383</v>
      </c>
      <c r="F149" s="247" t="s">
        <v>344</v>
      </c>
      <c r="G149" s="248">
        <v>45440</v>
      </c>
      <c r="H149" s="249">
        <v>447242.8</v>
      </c>
      <c r="I149" s="250">
        <f>H149*18%</f>
        <v>80503.703999999998</v>
      </c>
      <c r="J149" s="250">
        <f t="shared" si="37"/>
        <v>527746.50399999996</v>
      </c>
      <c r="K149" s="251">
        <f t="shared" si="38"/>
        <v>8944.8559999999998</v>
      </c>
      <c r="L149" s="251">
        <f t="shared" si="39"/>
        <v>518801.64799999993</v>
      </c>
      <c r="M149" s="251">
        <f t="shared" si="41"/>
        <v>518801.64799999993</v>
      </c>
      <c r="N149" s="251">
        <f t="shared" si="40"/>
        <v>0</v>
      </c>
      <c r="O149" s="253">
        <v>45441</v>
      </c>
      <c r="P149" s="253">
        <f t="shared" si="42"/>
        <v>45441</v>
      </c>
      <c r="Q149" s="259" t="s">
        <v>366</v>
      </c>
      <c r="R149" s="249">
        <v>439207.16</v>
      </c>
      <c r="S149" s="260">
        <f t="shared" si="43"/>
        <v>8035.640000000014</v>
      </c>
      <c r="T149" s="261" t="s">
        <v>91</v>
      </c>
      <c r="U149" s="256">
        <v>45492</v>
      </c>
      <c r="V149" s="255">
        <v>590883</v>
      </c>
      <c r="W149" s="255" t="s">
        <v>29</v>
      </c>
      <c r="X149" s="258" t="s">
        <v>368</v>
      </c>
      <c r="Y149" s="255" t="s">
        <v>91</v>
      </c>
      <c r="AB149" s="17"/>
    </row>
    <row r="150" spans="1:29" x14ac:dyDescent="0.25">
      <c r="A150" s="7">
        <f t="shared" si="44"/>
        <v>126</v>
      </c>
      <c r="B150" s="25" t="s">
        <v>2074</v>
      </c>
      <c r="C150" s="9">
        <v>45413</v>
      </c>
      <c r="D150" s="14" t="s">
        <v>270</v>
      </c>
      <c r="E150" s="9">
        <v>45383</v>
      </c>
      <c r="F150" s="247" t="s">
        <v>345</v>
      </c>
      <c r="G150" s="248">
        <v>45440</v>
      </c>
      <c r="H150" s="249">
        <v>362182</v>
      </c>
      <c r="I150" s="250">
        <v>0</v>
      </c>
      <c r="J150" s="250">
        <f t="shared" si="37"/>
        <v>362182</v>
      </c>
      <c r="K150" s="251">
        <f t="shared" si="38"/>
        <v>7243.64</v>
      </c>
      <c r="L150" s="251">
        <f t="shared" si="39"/>
        <v>354938.36</v>
      </c>
      <c r="M150" s="251">
        <f t="shared" si="41"/>
        <v>354938.36</v>
      </c>
      <c r="N150" s="251">
        <f t="shared" si="40"/>
        <v>0</v>
      </c>
      <c r="O150" s="253">
        <v>45441</v>
      </c>
      <c r="P150" s="253">
        <f t="shared" si="42"/>
        <v>45441</v>
      </c>
      <c r="Q150" s="259" t="s">
        <v>366</v>
      </c>
      <c r="R150" s="249">
        <v>354180.2</v>
      </c>
      <c r="S150" s="260">
        <f t="shared" si="43"/>
        <v>8001.7999999999884</v>
      </c>
      <c r="T150" s="261" t="s">
        <v>91</v>
      </c>
      <c r="U150" s="256">
        <v>45492</v>
      </c>
      <c r="V150" s="255">
        <v>590883</v>
      </c>
      <c r="W150" s="255" t="s">
        <v>29</v>
      </c>
      <c r="X150" s="258" t="s">
        <v>368</v>
      </c>
      <c r="Y150" s="255" t="s">
        <v>91</v>
      </c>
      <c r="AB150" s="17"/>
    </row>
    <row r="151" spans="1:29" x14ac:dyDescent="0.25">
      <c r="A151" s="7">
        <f t="shared" si="44"/>
        <v>127</v>
      </c>
      <c r="B151" s="25" t="s">
        <v>2074</v>
      </c>
      <c r="C151" s="9">
        <v>45413</v>
      </c>
      <c r="D151" s="14" t="s">
        <v>275</v>
      </c>
      <c r="E151" s="9">
        <v>45383</v>
      </c>
      <c r="F151" s="247" t="s">
        <v>346</v>
      </c>
      <c r="G151" s="248">
        <v>45440</v>
      </c>
      <c r="H151" s="249">
        <v>245749.36</v>
      </c>
      <c r="I151" s="250">
        <v>0</v>
      </c>
      <c r="J151" s="250">
        <f t="shared" si="37"/>
        <v>245749.36</v>
      </c>
      <c r="K151" s="251">
        <f t="shared" si="38"/>
        <v>4914.9871999999996</v>
      </c>
      <c r="L151" s="251">
        <f t="shared" si="39"/>
        <v>240834.37279999998</v>
      </c>
      <c r="M151" s="251">
        <f t="shared" si="41"/>
        <v>240834.37279999998</v>
      </c>
      <c r="N151" s="251">
        <f t="shared" si="40"/>
        <v>0</v>
      </c>
      <c r="O151" s="253">
        <v>45441</v>
      </c>
      <c r="P151" s="253">
        <f t="shared" si="42"/>
        <v>45441</v>
      </c>
      <c r="Q151" s="259" t="s">
        <v>367</v>
      </c>
      <c r="R151" s="249">
        <v>239616.03</v>
      </c>
      <c r="S151" s="260">
        <f t="shared" si="43"/>
        <v>6133.3299999999872</v>
      </c>
      <c r="T151" s="261" t="s">
        <v>91</v>
      </c>
      <c r="U151" s="256">
        <v>45492</v>
      </c>
      <c r="V151" s="255">
        <v>590883</v>
      </c>
      <c r="W151" s="255" t="s">
        <v>29</v>
      </c>
      <c r="X151" s="258" t="s">
        <v>368</v>
      </c>
      <c r="Y151" s="255" t="s">
        <v>91</v>
      </c>
      <c r="AB151" s="17"/>
    </row>
    <row r="152" spans="1:29" x14ac:dyDescent="0.25">
      <c r="A152" s="7">
        <f t="shared" si="44"/>
        <v>128</v>
      </c>
      <c r="B152" s="25" t="s">
        <v>2074</v>
      </c>
      <c r="C152" s="9">
        <v>45413</v>
      </c>
      <c r="D152" s="14" t="s">
        <v>276</v>
      </c>
      <c r="E152" s="9">
        <v>45383</v>
      </c>
      <c r="F152" s="247" t="s">
        <v>347</v>
      </c>
      <c r="G152" s="248">
        <v>45440</v>
      </c>
      <c r="H152" s="249">
        <v>157879.66</v>
      </c>
      <c r="I152" s="250">
        <v>0</v>
      </c>
      <c r="J152" s="250">
        <f t="shared" si="37"/>
        <v>157879.66</v>
      </c>
      <c r="K152" s="251">
        <f t="shared" si="38"/>
        <v>3157.5932000000003</v>
      </c>
      <c r="L152" s="251">
        <f t="shared" si="39"/>
        <v>154722.0668</v>
      </c>
      <c r="M152" s="251">
        <f t="shared" si="41"/>
        <v>154722.0668</v>
      </c>
      <c r="N152" s="251">
        <f t="shared" si="40"/>
        <v>0</v>
      </c>
      <c r="O152" s="253">
        <v>45441</v>
      </c>
      <c r="P152" s="253">
        <f t="shared" si="42"/>
        <v>45441</v>
      </c>
      <c r="Q152" s="259" t="s">
        <v>367</v>
      </c>
      <c r="R152" s="249">
        <v>151879.66</v>
      </c>
      <c r="S152" s="260">
        <f t="shared" si="43"/>
        <v>6000</v>
      </c>
      <c r="T152" s="261" t="s">
        <v>91</v>
      </c>
      <c r="U152" s="256">
        <v>45492</v>
      </c>
      <c r="V152" s="255">
        <v>590883</v>
      </c>
      <c r="W152" s="255" t="s">
        <v>29</v>
      </c>
      <c r="X152" s="258" t="s">
        <v>368</v>
      </c>
      <c r="Y152" s="255" t="s">
        <v>91</v>
      </c>
      <c r="AB152" s="17"/>
    </row>
    <row r="153" spans="1:29" x14ac:dyDescent="0.25">
      <c r="A153" s="7">
        <f t="shared" si="44"/>
        <v>129</v>
      </c>
      <c r="B153" s="25" t="s">
        <v>2074</v>
      </c>
      <c r="C153" s="9">
        <v>45413</v>
      </c>
      <c r="D153" s="14" t="s">
        <v>277</v>
      </c>
      <c r="E153" s="9">
        <v>45383</v>
      </c>
      <c r="F153" s="247" t="s">
        <v>348</v>
      </c>
      <c r="G153" s="248">
        <v>45440</v>
      </c>
      <c r="H153" s="249">
        <v>160677.76000000001</v>
      </c>
      <c r="I153" s="250">
        <v>0</v>
      </c>
      <c r="J153" s="250">
        <f t="shared" si="37"/>
        <v>160677.76000000001</v>
      </c>
      <c r="K153" s="251">
        <f t="shared" si="38"/>
        <v>3213.5552000000002</v>
      </c>
      <c r="L153" s="251">
        <f t="shared" si="39"/>
        <v>157464.20480000001</v>
      </c>
      <c r="M153" s="251">
        <f t="shared" si="41"/>
        <v>157464.20480000001</v>
      </c>
      <c r="N153" s="251">
        <f t="shared" si="40"/>
        <v>0</v>
      </c>
      <c r="O153" s="253">
        <v>45441</v>
      </c>
      <c r="P153" s="253">
        <f t="shared" si="42"/>
        <v>45441</v>
      </c>
      <c r="Q153" s="259" t="s">
        <v>367</v>
      </c>
      <c r="R153" s="249">
        <v>154944.43</v>
      </c>
      <c r="S153" s="260">
        <f t="shared" si="43"/>
        <v>5733.3300000000163</v>
      </c>
      <c r="T153" s="261" t="s">
        <v>91</v>
      </c>
      <c r="U153" s="256">
        <v>45492</v>
      </c>
      <c r="V153" s="255">
        <v>590883</v>
      </c>
      <c r="W153" s="255" t="s">
        <v>29</v>
      </c>
      <c r="X153" s="258" t="s">
        <v>368</v>
      </c>
      <c r="Y153" s="255" t="s">
        <v>91</v>
      </c>
      <c r="AB153" s="17"/>
    </row>
    <row r="154" spans="1:29" x14ac:dyDescent="0.25">
      <c r="A154" s="7">
        <f t="shared" si="44"/>
        <v>130</v>
      </c>
      <c r="B154" s="25" t="s">
        <v>2074</v>
      </c>
      <c r="C154" s="9">
        <v>45413</v>
      </c>
      <c r="D154" s="14" t="s">
        <v>278</v>
      </c>
      <c r="E154" s="9">
        <v>45383</v>
      </c>
      <c r="F154" s="247" t="s">
        <v>349</v>
      </c>
      <c r="G154" s="248">
        <v>45440</v>
      </c>
      <c r="H154" s="249">
        <v>129363.07</v>
      </c>
      <c r="I154" s="250">
        <v>0</v>
      </c>
      <c r="J154" s="250">
        <f t="shared" si="37"/>
        <v>129363.07</v>
      </c>
      <c r="K154" s="251">
        <f t="shared" si="38"/>
        <v>2587.2614000000003</v>
      </c>
      <c r="L154" s="251">
        <f t="shared" si="39"/>
        <v>126775.8086</v>
      </c>
      <c r="M154" s="251">
        <f t="shared" si="41"/>
        <v>126775.8086</v>
      </c>
      <c r="N154" s="251">
        <f t="shared" si="40"/>
        <v>0</v>
      </c>
      <c r="O154" s="253">
        <v>45441</v>
      </c>
      <c r="P154" s="253">
        <f t="shared" si="42"/>
        <v>45441</v>
      </c>
      <c r="Q154" s="259" t="s">
        <v>367</v>
      </c>
      <c r="R154" s="249">
        <v>124163.07</v>
      </c>
      <c r="S154" s="260">
        <f t="shared" si="43"/>
        <v>5200</v>
      </c>
      <c r="T154" s="261" t="s">
        <v>91</v>
      </c>
      <c r="U154" s="256">
        <v>45492</v>
      </c>
      <c r="V154" s="255">
        <v>590883</v>
      </c>
      <c r="W154" s="255" t="s">
        <v>29</v>
      </c>
      <c r="X154" s="258" t="s">
        <v>368</v>
      </c>
      <c r="Y154" s="255" t="s">
        <v>91</v>
      </c>
      <c r="AB154" s="17"/>
    </row>
    <row r="155" spans="1:29" x14ac:dyDescent="0.25">
      <c r="A155" s="7">
        <f t="shared" si="44"/>
        <v>131</v>
      </c>
      <c r="B155" s="25" t="s">
        <v>2074</v>
      </c>
      <c r="C155" s="9">
        <v>45413</v>
      </c>
      <c r="D155" s="14" t="s">
        <v>279</v>
      </c>
      <c r="E155" s="9">
        <v>45383</v>
      </c>
      <c r="F155" s="247" t="s">
        <v>350</v>
      </c>
      <c r="G155" s="248">
        <v>45440</v>
      </c>
      <c r="H155" s="249">
        <v>82361.2</v>
      </c>
      <c r="I155" s="250">
        <v>0</v>
      </c>
      <c r="J155" s="250">
        <f t="shared" si="37"/>
        <v>82361.2</v>
      </c>
      <c r="K155" s="251">
        <f t="shared" si="38"/>
        <v>1647.2239999999999</v>
      </c>
      <c r="L155" s="251">
        <f t="shared" si="39"/>
        <v>80713.975999999995</v>
      </c>
      <c r="M155" s="251">
        <f t="shared" si="41"/>
        <v>80713.975999999995</v>
      </c>
      <c r="N155" s="251">
        <f t="shared" si="40"/>
        <v>0</v>
      </c>
      <c r="O155" s="253">
        <v>45441</v>
      </c>
      <c r="P155" s="253">
        <f t="shared" si="42"/>
        <v>45441</v>
      </c>
      <c r="Q155" s="259" t="s">
        <v>367</v>
      </c>
      <c r="R155" s="249">
        <v>76494.53</v>
      </c>
      <c r="S155" s="260">
        <f t="shared" si="43"/>
        <v>5866.6699999999983</v>
      </c>
      <c r="T155" s="261" t="s">
        <v>91</v>
      </c>
      <c r="U155" s="256">
        <v>45492</v>
      </c>
      <c r="V155" s="255">
        <v>590883</v>
      </c>
      <c r="W155" s="255" t="s">
        <v>29</v>
      </c>
      <c r="X155" s="258" t="s">
        <v>368</v>
      </c>
      <c r="Y155" s="255" t="s">
        <v>91</v>
      </c>
      <c r="AB155" s="17"/>
    </row>
    <row r="156" spans="1:29" x14ac:dyDescent="0.25">
      <c r="A156" s="7">
        <f t="shared" si="44"/>
        <v>132</v>
      </c>
      <c r="B156" s="25" t="s">
        <v>2074</v>
      </c>
      <c r="C156" s="9">
        <v>45413</v>
      </c>
      <c r="D156" s="14" t="s">
        <v>280</v>
      </c>
      <c r="E156" s="9">
        <v>45383</v>
      </c>
      <c r="F156" s="247" t="s">
        <v>351</v>
      </c>
      <c r="G156" s="248">
        <v>45440</v>
      </c>
      <c r="H156" s="249">
        <v>195972.34</v>
      </c>
      <c r="I156" s="250">
        <v>0</v>
      </c>
      <c r="J156" s="250">
        <f t="shared" si="37"/>
        <v>195972.34</v>
      </c>
      <c r="K156" s="251">
        <f t="shared" si="38"/>
        <v>3919.4468000000002</v>
      </c>
      <c r="L156" s="251">
        <f t="shared" si="39"/>
        <v>192052.89319999999</v>
      </c>
      <c r="M156" s="251">
        <f t="shared" si="41"/>
        <v>192052.89319999999</v>
      </c>
      <c r="N156" s="251">
        <f t="shared" si="40"/>
        <v>0</v>
      </c>
      <c r="O156" s="253">
        <v>45441</v>
      </c>
      <c r="P156" s="253">
        <f t="shared" si="42"/>
        <v>45441</v>
      </c>
      <c r="Q156" s="259" t="s">
        <v>367</v>
      </c>
      <c r="R156" s="249">
        <v>190772.34</v>
      </c>
      <c r="S156" s="260">
        <f t="shared" si="43"/>
        <v>5200</v>
      </c>
      <c r="T156" s="261" t="s">
        <v>91</v>
      </c>
      <c r="U156" s="256">
        <v>45492</v>
      </c>
      <c r="V156" s="255">
        <v>590883</v>
      </c>
      <c r="W156" s="255" t="s">
        <v>29</v>
      </c>
      <c r="X156" s="258" t="s">
        <v>368</v>
      </c>
      <c r="Y156" s="255" t="s">
        <v>91</v>
      </c>
      <c r="AB156" s="17"/>
    </row>
    <row r="157" spans="1:29" x14ac:dyDescent="0.25">
      <c r="A157" s="7">
        <f t="shared" si="44"/>
        <v>133</v>
      </c>
      <c r="B157" s="25" t="s">
        <v>2074</v>
      </c>
      <c r="C157" s="9">
        <v>45413</v>
      </c>
      <c r="D157" s="14" t="s">
        <v>281</v>
      </c>
      <c r="E157" s="9">
        <v>45383</v>
      </c>
      <c r="F157" s="247" t="s">
        <v>352</v>
      </c>
      <c r="G157" s="248">
        <v>45440</v>
      </c>
      <c r="H157" s="249">
        <v>362182</v>
      </c>
      <c r="I157" s="250">
        <v>0</v>
      </c>
      <c r="J157" s="250">
        <f t="shared" si="37"/>
        <v>362182</v>
      </c>
      <c r="K157" s="251">
        <f t="shared" si="38"/>
        <v>7243.64</v>
      </c>
      <c r="L157" s="251">
        <f t="shared" si="39"/>
        <v>354938.36</v>
      </c>
      <c r="M157" s="251">
        <f t="shared" si="41"/>
        <v>354938.36</v>
      </c>
      <c r="N157" s="251">
        <f t="shared" si="40"/>
        <v>0</v>
      </c>
      <c r="O157" s="253">
        <v>45441</v>
      </c>
      <c r="P157" s="253">
        <f t="shared" si="42"/>
        <v>45441</v>
      </c>
      <c r="Q157" s="259" t="s">
        <v>367</v>
      </c>
      <c r="R157" s="249">
        <v>354313.53</v>
      </c>
      <c r="S157" s="260">
        <f t="shared" si="43"/>
        <v>7868.4699999999721</v>
      </c>
      <c r="T157" s="261" t="s">
        <v>91</v>
      </c>
      <c r="U157" s="256">
        <v>45492</v>
      </c>
      <c r="V157" s="255">
        <v>590883</v>
      </c>
      <c r="W157" s="255" t="s">
        <v>29</v>
      </c>
      <c r="X157" s="258" t="s">
        <v>368</v>
      </c>
      <c r="Y157" s="255" t="s">
        <v>91</v>
      </c>
      <c r="AB157" s="17"/>
    </row>
    <row r="158" spans="1:29" x14ac:dyDescent="0.25">
      <c r="A158" s="7">
        <f t="shared" si="44"/>
        <v>134</v>
      </c>
      <c r="B158" s="25" t="s">
        <v>2074</v>
      </c>
      <c r="C158" s="9">
        <v>45413</v>
      </c>
      <c r="D158" s="14" t="s">
        <v>282</v>
      </c>
      <c r="E158" s="9">
        <v>45383</v>
      </c>
      <c r="F158" s="247" t="s">
        <v>353</v>
      </c>
      <c r="G158" s="248">
        <v>45440</v>
      </c>
      <c r="H158" s="249">
        <v>333117.03999999998</v>
      </c>
      <c r="I158" s="250">
        <f>H158*18%</f>
        <v>59961.06719999999</v>
      </c>
      <c r="J158" s="250">
        <f t="shared" si="37"/>
        <v>393078.10719999997</v>
      </c>
      <c r="K158" s="251">
        <f t="shared" si="38"/>
        <v>6662.3407999999999</v>
      </c>
      <c r="L158" s="251">
        <f t="shared" si="39"/>
        <v>386415.76639999996</v>
      </c>
      <c r="M158" s="251">
        <f t="shared" si="41"/>
        <v>386415.76639999996</v>
      </c>
      <c r="N158" s="251">
        <f t="shared" si="40"/>
        <v>0</v>
      </c>
      <c r="O158" s="253">
        <v>45441</v>
      </c>
      <c r="P158" s="253">
        <f t="shared" si="42"/>
        <v>45441</v>
      </c>
      <c r="Q158" s="259" t="s">
        <v>367</v>
      </c>
      <c r="R158" s="249">
        <v>325117.03999999998</v>
      </c>
      <c r="S158" s="260">
        <f t="shared" si="43"/>
        <v>8000</v>
      </c>
      <c r="T158" s="261" t="s">
        <v>91</v>
      </c>
      <c r="U158" s="256">
        <v>45492</v>
      </c>
      <c r="V158" s="255">
        <v>590883</v>
      </c>
      <c r="W158" s="257" t="s">
        <v>29</v>
      </c>
      <c r="X158" s="258" t="s">
        <v>368</v>
      </c>
      <c r="Y158" s="255" t="s">
        <v>91</v>
      </c>
      <c r="AB158" s="17"/>
    </row>
    <row r="159" spans="1:29" s="18" customFormat="1" x14ac:dyDescent="0.25">
      <c r="A159" s="7">
        <f t="shared" si="44"/>
        <v>135</v>
      </c>
      <c r="B159" s="25" t="s">
        <v>2074</v>
      </c>
      <c r="C159" s="9">
        <v>45413</v>
      </c>
      <c r="D159" s="14" t="s">
        <v>283</v>
      </c>
      <c r="E159" s="9">
        <v>45383</v>
      </c>
      <c r="F159" s="247" t="s">
        <v>354</v>
      </c>
      <c r="G159" s="253">
        <v>45440</v>
      </c>
      <c r="H159" s="249">
        <v>113705.68</v>
      </c>
      <c r="I159" s="250">
        <v>0</v>
      </c>
      <c r="J159" s="250">
        <f t="shared" si="37"/>
        <v>113705.68</v>
      </c>
      <c r="K159" s="251">
        <f t="shared" si="38"/>
        <v>2274.1136000000001</v>
      </c>
      <c r="L159" s="251">
        <f t="shared" si="39"/>
        <v>111431.5664</v>
      </c>
      <c r="M159" s="251">
        <f t="shared" si="41"/>
        <v>111431.5664</v>
      </c>
      <c r="N159" s="251">
        <f t="shared" si="40"/>
        <v>0</v>
      </c>
      <c r="O159" s="253">
        <v>45530</v>
      </c>
      <c r="P159" s="253">
        <f>O159</f>
        <v>45530</v>
      </c>
      <c r="Q159" s="259" t="s">
        <v>895</v>
      </c>
      <c r="R159" s="268">
        <v>109705</v>
      </c>
      <c r="S159" s="250">
        <f t="shared" si="43"/>
        <v>4000.679999999993</v>
      </c>
      <c r="T159" s="255" t="s">
        <v>890</v>
      </c>
      <c r="U159" s="256">
        <v>45541</v>
      </c>
      <c r="V159" s="255">
        <v>463561</v>
      </c>
      <c r="W159" s="257" t="s">
        <v>29</v>
      </c>
      <c r="X159" s="258" t="s">
        <v>368</v>
      </c>
      <c r="Y159" s="255" t="s">
        <v>91</v>
      </c>
    </row>
    <row r="160" spans="1:29" x14ac:dyDescent="0.25">
      <c r="A160" s="7">
        <f t="shared" si="44"/>
        <v>136</v>
      </c>
      <c r="B160" s="25" t="s">
        <v>2074</v>
      </c>
      <c r="C160" s="9">
        <v>45413</v>
      </c>
      <c r="D160" s="14" t="s">
        <v>284</v>
      </c>
      <c r="E160" s="9">
        <v>45383</v>
      </c>
      <c r="F160" s="247" t="s">
        <v>355</v>
      </c>
      <c r="G160" s="248">
        <v>45440</v>
      </c>
      <c r="H160" s="249">
        <v>218909.2</v>
      </c>
      <c r="I160" s="250">
        <f>H160*18%</f>
        <v>39403.656000000003</v>
      </c>
      <c r="J160" s="250">
        <f t="shared" si="37"/>
        <v>258312.85600000003</v>
      </c>
      <c r="K160" s="251">
        <f t="shared" si="38"/>
        <v>4378.1840000000002</v>
      </c>
      <c r="L160" s="251">
        <f t="shared" si="39"/>
        <v>253934.67200000002</v>
      </c>
      <c r="M160" s="251">
        <f t="shared" si="41"/>
        <v>253934.67200000002</v>
      </c>
      <c r="N160" s="251">
        <f t="shared" si="40"/>
        <v>0</v>
      </c>
      <c r="O160" s="253">
        <v>45471</v>
      </c>
      <c r="P160" s="253">
        <f>O160</f>
        <v>45471</v>
      </c>
      <c r="Q160" s="259" t="s">
        <v>494</v>
      </c>
      <c r="R160" s="250">
        <v>210908</v>
      </c>
      <c r="S160" s="250">
        <f t="shared" si="43"/>
        <v>8001.2000000000116</v>
      </c>
      <c r="T160" s="261" t="s">
        <v>894</v>
      </c>
      <c r="U160" s="256">
        <v>45525</v>
      </c>
      <c r="V160" s="255">
        <v>590951</v>
      </c>
      <c r="W160" s="257" t="s">
        <v>29</v>
      </c>
      <c r="X160" s="258" t="s">
        <v>368</v>
      </c>
      <c r="Y160" s="255" t="s">
        <v>91</v>
      </c>
      <c r="AA160" s="32"/>
      <c r="AB160" s="33"/>
      <c r="AC160" s="32"/>
    </row>
    <row r="161" spans="1:29" s="18" customFormat="1" ht="12" x14ac:dyDescent="0.2">
      <c r="A161" s="38">
        <f t="shared" si="44"/>
        <v>137</v>
      </c>
      <c r="B161" s="39" t="s">
        <v>2074</v>
      </c>
      <c r="C161" s="40">
        <v>45413</v>
      </c>
      <c r="D161" s="41" t="s">
        <v>285</v>
      </c>
      <c r="E161" s="40">
        <v>45383</v>
      </c>
      <c r="F161" s="226" t="s">
        <v>356</v>
      </c>
      <c r="G161" s="264">
        <v>45440</v>
      </c>
      <c r="H161" s="261">
        <v>200999.11</v>
      </c>
      <c r="I161" s="265">
        <v>0</v>
      </c>
      <c r="J161" s="265">
        <f t="shared" si="37"/>
        <v>200999.11</v>
      </c>
      <c r="K161" s="266">
        <f t="shared" si="38"/>
        <v>4019.9821999999999</v>
      </c>
      <c r="L161" s="266">
        <f t="shared" si="39"/>
        <v>196979.12779999999</v>
      </c>
      <c r="M161" s="266">
        <v>196979</v>
      </c>
      <c r="N161" s="266">
        <f t="shared" si="40"/>
        <v>0.12779999998747371</v>
      </c>
      <c r="O161" s="255"/>
      <c r="P161" s="255"/>
      <c r="Q161" s="267"/>
      <c r="R161" s="269">
        <v>0</v>
      </c>
      <c r="S161" s="265">
        <f t="shared" si="43"/>
        <v>200999.11</v>
      </c>
      <c r="T161" s="261" t="s">
        <v>496</v>
      </c>
      <c r="U161" s="255" t="s">
        <v>496</v>
      </c>
      <c r="V161" s="255" t="s">
        <v>496</v>
      </c>
      <c r="W161" s="255" t="s">
        <v>496</v>
      </c>
      <c r="X161" s="255" t="s">
        <v>496</v>
      </c>
      <c r="Y161" s="255" t="s">
        <v>496</v>
      </c>
    </row>
    <row r="162" spans="1:29" x14ac:dyDescent="0.25">
      <c r="A162" s="7">
        <v>1</v>
      </c>
      <c r="B162" s="25" t="s">
        <v>34</v>
      </c>
      <c r="C162" s="9">
        <v>45444</v>
      </c>
      <c r="D162" s="23" t="s">
        <v>44</v>
      </c>
      <c r="E162" s="9">
        <v>45412</v>
      </c>
      <c r="F162" s="247" t="s">
        <v>395</v>
      </c>
      <c r="G162" s="248">
        <v>45460</v>
      </c>
      <c r="H162" s="263">
        <v>278200</v>
      </c>
      <c r="I162" s="265">
        <v>0</v>
      </c>
      <c r="J162" s="250">
        <f t="shared" si="37"/>
        <v>278200</v>
      </c>
      <c r="K162" s="251">
        <f t="shared" si="38"/>
        <v>5564</v>
      </c>
      <c r="L162" s="251">
        <f t="shared" si="39"/>
        <v>272636</v>
      </c>
      <c r="M162" s="251">
        <f t="shared" ref="M162:M165" si="45">L162</f>
        <v>272636</v>
      </c>
      <c r="N162" s="251">
        <f t="shared" si="40"/>
        <v>0</v>
      </c>
      <c r="O162" s="253">
        <v>45450</v>
      </c>
      <c r="P162" s="253">
        <f>O162</f>
        <v>45450</v>
      </c>
      <c r="Q162" s="259">
        <v>2052</v>
      </c>
      <c r="R162" s="250">
        <v>273000</v>
      </c>
      <c r="S162" s="250">
        <f t="shared" si="43"/>
        <v>5200</v>
      </c>
      <c r="T162" s="261" t="s">
        <v>91</v>
      </c>
      <c r="U162" s="256">
        <v>45525</v>
      </c>
      <c r="V162" s="255">
        <v>590955</v>
      </c>
      <c r="W162" s="257" t="s">
        <v>29</v>
      </c>
      <c r="X162" s="258" t="s">
        <v>368</v>
      </c>
      <c r="Y162" s="255" t="s">
        <v>91</v>
      </c>
      <c r="AB162" s="17"/>
    </row>
    <row r="163" spans="1:29" x14ac:dyDescent="0.25">
      <c r="A163" s="7">
        <f t="shared" ref="A163:A193" si="46">A162+1</f>
        <v>2</v>
      </c>
      <c r="B163" s="25" t="s">
        <v>34</v>
      </c>
      <c r="C163" s="9">
        <v>45444</v>
      </c>
      <c r="D163" s="23" t="s">
        <v>28</v>
      </c>
      <c r="E163" s="9">
        <v>45413</v>
      </c>
      <c r="F163" s="247" t="s">
        <v>396</v>
      </c>
      <c r="G163" s="248">
        <v>45462</v>
      </c>
      <c r="H163" s="263">
        <v>210333</v>
      </c>
      <c r="I163" s="265">
        <v>0</v>
      </c>
      <c r="J163" s="250">
        <f t="shared" si="37"/>
        <v>210333</v>
      </c>
      <c r="K163" s="251">
        <f t="shared" si="38"/>
        <v>4206.66</v>
      </c>
      <c r="L163" s="251">
        <f t="shared" si="39"/>
        <v>206126.34</v>
      </c>
      <c r="M163" s="251">
        <f t="shared" si="45"/>
        <v>206126.34</v>
      </c>
      <c r="N163" s="251">
        <f t="shared" si="40"/>
        <v>0</v>
      </c>
      <c r="O163" s="253">
        <v>45456</v>
      </c>
      <c r="P163" s="253">
        <f>O163</f>
        <v>45456</v>
      </c>
      <c r="Q163" s="259">
        <v>2058</v>
      </c>
      <c r="R163" s="250">
        <v>204332</v>
      </c>
      <c r="S163" s="250">
        <f t="shared" si="43"/>
        <v>6001</v>
      </c>
      <c r="T163" s="261" t="s">
        <v>91</v>
      </c>
      <c r="U163" s="256">
        <v>45525</v>
      </c>
      <c r="V163" s="255">
        <v>590955</v>
      </c>
      <c r="W163" s="257" t="s">
        <v>29</v>
      </c>
      <c r="X163" s="258" t="s">
        <v>368</v>
      </c>
      <c r="Y163" s="255" t="s">
        <v>91</v>
      </c>
      <c r="AB163" s="17"/>
    </row>
    <row r="164" spans="1:29" x14ac:dyDescent="0.25">
      <c r="A164" s="7">
        <f t="shared" si="46"/>
        <v>3</v>
      </c>
      <c r="B164" s="25" t="s">
        <v>34</v>
      </c>
      <c r="C164" s="9">
        <v>45444</v>
      </c>
      <c r="D164" s="23" t="s">
        <v>37</v>
      </c>
      <c r="E164" s="9">
        <v>45413</v>
      </c>
      <c r="F164" s="247" t="s">
        <v>397</v>
      </c>
      <c r="G164" s="248">
        <v>45462</v>
      </c>
      <c r="H164" s="263">
        <v>121616</v>
      </c>
      <c r="I164" s="265">
        <v>0</v>
      </c>
      <c r="J164" s="250">
        <f t="shared" si="37"/>
        <v>121616</v>
      </c>
      <c r="K164" s="251">
        <f t="shared" si="38"/>
        <v>2432.3200000000002</v>
      </c>
      <c r="L164" s="251">
        <f t="shared" si="39"/>
        <v>119183.67999999999</v>
      </c>
      <c r="M164" s="251">
        <f t="shared" si="45"/>
        <v>119183.67999999999</v>
      </c>
      <c r="N164" s="251">
        <f t="shared" si="40"/>
        <v>0</v>
      </c>
      <c r="O164" s="253">
        <v>45456</v>
      </c>
      <c r="P164" s="253">
        <f>O164</f>
        <v>45456</v>
      </c>
      <c r="Q164" s="259">
        <v>2059</v>
      </c>
      <c r="R164" s="250">
        <v>115616</v>
      </c>
      <c r="S164" s="250">
        <f t="shared" si="43"/>
        <v>6000</v>
      </c>
      <c r="T164" s="261" t="s">
        <v>91</v>
      </c>
      <c r="U164" s="256">
        <v>45525</v>
      </c>
      <c r="V164" s="255">
        <v>590955</v>
      </c>
      <c r="W164" s="257" t="s">
        <v>29</v>
      </c>
      <c r="X164" s="258" t="s">
        <v>368</v>
      </c>
      <c r="Y164" s="255" t="s">
        <v>91</v>
      </c>
      <c r="AB164" s="17"/>
    </row>
    <row r="165" spans="1:29" x14ac:dyDescent="0.25">
      <c r="A165" s="7">
        <f t="shared" si="46"/>
        <v>4</v>
      </c>
      <c r="B165" s="25" t="s">
        <v>34</v>
      </c>
      <c r="C165" s="9">
        <v>45444</v>
      </c>
      <c r="D165" s="23" t="s">
        <v>44</v>
      </c>
      <c r="E165" s="9">
        <v>45413</v>
      </c>
      <c r="F165" s="247" t="s">
        <v>398</v>
      </c>
      <c r="G165" s="248">
        <v>45462</v>
      </c>
      <c r="H165" s="263">
        <v>31064.516129032258</v>
      </c>
      <c r="I165" s="265">
        <v>0</v>
      </c>
      <c r="J165" s="250">
        <f t="shared" si="37"/>
        <v>31064.516129032258</v>
      </c>
      <c r="K165" s="251">
        <f t="shared" si="38"/>
        <v>621.29032258064512</v>
      </c>
      <c r="L165" s="251">
        <f t="shared" si="39"/>
        <v>30443.225806451614</v>
      </c>
      <c r="M165" s="251">
        <f t="shared" si="45"/>
        <v>30443.225806451614</v>
      </c>
      <c r="N165" s="251">
        <f t="shared" si="40"/>
        <v>0</v>
      </c>
      <c r="O165" s="253">
        <v>45456</v>
      </c>
      <c r="P165" s="253">
        <f>O165</f>
        <v>45456</v>
      </c>
      <c r="Q165" s="259">
        <v>2060</v>
      </c>
      <c r="R165" s="250">
        <v>30484</v>
      </c>
      <c r="S165" s="250">
        <f t="shared" si="43"/>
        <v>580.5161290322576</v>
      </c>
      <c r="T165" s="261" t="s">
        <v>91</v>
      </c>
      <c r="U165" s="256">
        <v>45525</v>
      </c>
      <c r="V165" s="255">
        <v>590955</v>
      </c>
      <c r="W165" s="257" t="s">
        <v>29</v>
      </c>
      <c r="X165" s="258" t="s">
        <v>368</v>
      </c>
      <c r="Y165" s="255" t="s">
        <v>91</v>
      </c>
      <c r="AB165" s="17"/>
    </row>
    <row r="166" spans="1:29" x14ac:dyDescent="0.25">
      <c r="A166" s="7">
        <f t="shared" si="46"/>
        <v>5</v>
      </c>
      <c r="B166" s="10" t="s">
        <v>1275</v>
      </c>
      <c r="C166" s="9">
        <v>45444</v>
      </c>
      <c r="D166" s="23" t="s">
        <v>391</v>
      </c>
      <c r="E166" s="9">
        <v>45352</v>
      </c>
      <c r="F166" s="247" t="s">
        <v>399</v>
      </c>
      <c r="G166" s="253">
        <v>45467</v>
      </c>
      <c r="H166" s="263">
        <v>703996.27741935477</v>
      </c>
      <c r="I166" s="265">
        <v>0</v>
      </c>
      <c r="J166" s="250">
        <f t="shared" si="37"/>
        <v>703996.27741935477</v>
      </c>
      <c r="K166" s="251">
        <f t="shared" si="38"/>
        <v>14079.925548387095</v>
      </c>
      <c r="L166" s="251">
        <f t="shared" si="39"/>
        <v>689916.35187096766</v>
      </c>
      <c r="M166" s="251">
        <v>689916</v>
      </c>
      <c r="N166" s="251">
        <f t="shared" si="40"/>
        <v>0.3518709676573053</v>
      </c>
      <c r="O166" s="253">
        <v>45467</v>
      </c>
      <c r="P166" s="253">
        <v>45483</v>
      </c>
      <c r="Q166" s="259" t="s">
        <v>694</v>
      </c>
      <c r="R166" s="250">
        <v>698396</v>
      </c>
      <c r="S166" s="250">
        <f t="shared" si="43"/>
        <v>5600.2774193547666</v>
      </c>
      <c r="T166" s="261" t="s">
        <v>91</v>
      </c>
      <c r="U166" s="256">
        <v>45517</v>
      </c>
      <c r="V166" s="255">
        <v>590923</v>
      </c>
      <c r="W166" s="255" t="s">
        <v>29</v>
      </c>
      <c r="X166" s="258" t="s">
        <v>368</v>
      </c>
      <c r="Y166" s="255" t="s">
        <v>91</v>
      </c>
      <c r="AB166" s="17"/>
    </row>
    <row r="167" spans="1:29" x14ac:dyDescent="0.25">
      <c r="A167" s="7">
        <f t="shared" si="46"/>
        <v>6</v>
      </c>
      <c r="B167" s="10" t="s">
        <v>1275</v>
      </c>
      <c r="C167" s="9">
        <v>45444</v>
      </c>
      <c r="D167" s="23" t="s">
        <v>391</v>
      </c>
      <c r="E167" s="9">
        <v>45383</v>
      </c>
      <c r="F167" s="247" t="s">
        <v>400</v>
      </c>
      <c r="G167" s="253">
        <v>45467</v>
      </c>
      <c r="H167" s="263">
        <v>779424.45</v>
      </c>
      <c r="I167" s="265">
        <v>0</v>
      </c>
      <c r="J167" s="250">
        <f t="shared" si="37"/>
        <v>779424.45</v>
      </c>
      <c r="K167" s="251">
        <f t="shared" si="38"/>
        <v>15588.489</v>
      </c>
      <c r="L167" s="251">
        <f t="shared" si="39"/>
        <v>763835.96100000001</v>
      </c>
      <c r="M167" s="251">
        <v>763836</v>
      </c>
      <c r="N167" s="251">
        <f t="shared" si="40"/>
        <v>-3.8999999989755452E-2</v>
      </c>
      <c r="O167" s="253">
        <v>45467</v>
      </c>
      <c r="P167" s="253">
        <v>45483</v>
      </c>
      <c r="Q167" s="259" t="s">
        <v>695</v>
      </c>
      <c r="R167" s="250">
        <v>773424</v>
      </c>
      <c r="S167" s="250">
        <f t="shared" si="43"/>
        <v>6000.4499999999534</v>
      </c>
      <c r="T167" s="261" t="s">
        <v>91</v>
      </c>
      <c r="U167" s="256">
        <v>45517</v>
      </c>
      <c r="V167" s="255">
        <v>590923</v>
      </c>
      <c r="W167" s="255" t="s">
        <v>29</v>
      </c>
      <c r="X167" s="258" t="s">
        <v>368</v>
      </c>
      <c r="Y167" s="255" t="s">
        <v>91</v>
      </c>
      <c r="AB167" s="17"/>
    </row>
    <row r="168" spans="1:29" s="18" customFormat="1" ht="12" x14ac:dyDescent="0.2">
      <c r="A168" s="38">
        <f t="shared" si="46"/>
        <v>7</v>
      </c>
      <c r="B168" s="177" t="s">
        <v>1275</v>
      </c>
      <c r="C168" s="40">
        <v>45444</v>
      </c>
      <c r="D168" s="42" t="s">
        <v>391</v>
      </c>
      <c r="E168" s="40">
        <v>45413</v>
      </c>
      <c r="F168" s="226" t="s">
        <v>401</v>
      </c>
      <c r="G168" s="264">
        <v>45467</v>
      </c>
      <c r="H168" s="270">
        <v>578282.65645161283</v>
      </c>
      <c r="I168" s="265">
        <v>0</v>
      </c>
      <c r="J168" s="265">
        <f t="shared" si="37"/>
        <v>578282.65645161283</v>
      </c>
      <c r="K168" s="266">
        <f t="shared" si="38"/>
        <v>11565.653129032256</v>
      </c>
      <c r="L168" s="266">
        <f t="shared" si="39"/>
        <v>566717.0033225806</v>
      </c>
      <c r="M168" s="266">
        <v>566717</v>
      </c>
      <c r="N168" s="266">
        <f t="shared" si="40"/>
        <v>3.3225805964320898E-3</v>
      </c>
      <c r="O168" s="271">
        <v>45467</v>
      </c>
      <c r="P168" s="271">
        <f t="shared" ref="P168:P184" si="47">O168</f>
        <v>45467</v>
      </c>
      <c r="Q168" s="267" t="s">
        <v>442</v>
      </c>
      <c r="R168" s="265">
        <v>562491</v>
      </c>
      <c r="S168" s="265">
        <f t="shared" ref="S168:S183" si="48">H168-R168</f>
        <v>15791.656451612827</v>
      </c>
      <c r="T168" s="261" t="s">
        <v>717</v>
      </c>
      <c r="U168" s="255" t="s">
        <v>496</v>
      </c>
      <c r="V168" s="255" t="s">
        <v>496</v>
      </c>
      <c r="W168" s="255" t="s">
        <v>496</v>
      </c>
      <c r="X168" s="255" t="s">
        <v>496</v>
      </c>
      <c r="Y168" s="255" t="s">
        <v>496</v>
      </c>
    </row>
    <row r="169" spans="1:29" x14ac:dyDescent="0.25">
      <c r="A169" s="7">
        <f t="shared" si="46"/>
        <v>8</v>
      </c>
      <c r="B169" s="25" t="s">
        <v>24</v>
      </c>
      <c r="C169" s="9">
        <v>45444</v>
      </c>
      <c r="D169" s="23" t="s">
        <v>25</v>
      </c>
      <c r="E169" s="9">
        <v>45413</v>
      </c>
      <c r="F169" s="247" t="s">
        <v>402</v>
      </c>
      <c r="G169" s="248">
        <v>45462</v>
      </c>
      <c r="H169" s="263">
        <v>361080</v>
      </c>
      <c r="I169" s="265">
        <v>0</v>
      </c>
      <c r="J169" s="250">
        <f t="shared" ref="J169:J231" si="49">H169+I169</f>
        <v>361080</v>
      </c>
      <c r="K169" s="251">
        <f t="shared" ref="K169:K231" si="50">H169*2%</f>
        <v>7221.6</v>
      </c>
      <c r="L169" s="251">
        <f t="shared" ref="L169:L231" si="51">J169-K169</f>
        <v>353858.4</v>
      </c>
      <c r="M169" s="251">
        <f t="shared" ref="M169:M182" si="52">L169</f>
        <v>353858.4</v>
      </c>
      <c r="N169" s="251">
        <f t="shared" ref="N169:N231" si="53">L169-M169</f>
        <v>0</v>
      </c>
      <c r="O169" s="253">
        <v>45461</v>
      </c>
      <c r="P169" s="253">
        <f t="shared" si="47"/>
        <v>45461</v>
      </c>
      <c r="Q169" s="259" t="s">
        <v>443</v>
      </c>
      <c r="R169" s="250">
        <v>355080</v>
      </c>
      <c r="S169" s="250">
        <f t="shared" si="48"/>
        <v>6000</v>
      </c>
      <c r="T169" s="261" t="s">
        <v>91</v>
      </c>
      <c r="U169" s="256">
        <v>45525</v>
      </c>
      <c r="V169" s="255">
        <v>590949</v>
      </c>
      <c r="W169" s="257" t="s">
        <v>29</v>
      </c>
      <c r="X169" s="258" t="s">
        <v>368</v>
      </c>
      <c r="Y169" s="255" t="s">
        <v>91</v>
      </c>
      <c r="AA169" s="28"/>
      <c r="AB169" s="28"/>
      <c r="AC169" s="28"/>
    </row>
    <row r="170" spans="1:29" x14ac:dyDescent="0.25">
      <c r="A170" s="7">
        <f t="shared" si="46"/>
        <v>9</v>
      </c>
      <c r="B170" s="25" t="s">
        <v>24</v>
      </c>
      <c r="C170" s="9">
        <v>45444</v>
      </c>
      <c r="D170" s="23" t="s">
        <v>26</v>
      </c>
      <c r="E170" s="9">
        <v>45413</v>
      </c>
      <c r="F170" s="247" t="s">
        <v>403</v>
      </c>
      <c r="G170" s="248">
        <v>45462</v>
      </c>
      <c r="H170" s="263">
        <v>337784.51612903224</v>
      </c>
      <c r="I170" s="265">
        <v>0</v>
      </c>
      <c r="J170" s="250">
        <f t="shared" si="49"/>
        <v>337784.51612903224</v>
      </c>
      <c r="K170" s="251">
        <f t="shared" si="50"/>
        <v>6755.6903225806454</v>
      </c>
      <c r="L170" s="251">
        <f t="shared" si="51"/>
        <v>331028.82580645161</v>
      </c>
      <c r="M170" s="251">
        <f t="shared" si="52"/>
        <v>331028.82580645161</v>
      </c>
      <c r="N170" s="251">
        <f t="shared" si="53"/>
        <v>0</v>
      </c>
      <c r="O170" s="253">
        <v>45461</v>
      </c>
      <c r="P170" s="253">
        <f t="shared" si="47"/>
        <v>45461</v>
      </c>
      <c r="Q170" s="259" t="s">
        <v>444</v>
      </c>
      <c r="R170" s="250">
        <v>332172</v>
      </c>
      <c r="S170" s="250">
        <f t="shared" si="48"/>
        <v>5612.516129032243</v>
      </c>
      <c r="T170" s="261" t="s">
        <v>91</v>
      </c>
      <c r="U170" s="256">
        <v>45525</v>
      </c>
      <c r="V170" s="255">
        <v>590949</v>
      </c>
      <c r="W170" s="257" t="s">
        <v>29</v>
      </c>
      <c r="X170" s="258" t="s">
        <v>368</v>
      </c>
      <c r="Y170" s="255" t="s">
        <v>91</v>
      </c>
      <c r="AA170" s="28"/>
      <c r="AB170" s="28"/>
      <c r="AC170" s="28"/>
    </row>
    <row r="171" spans="1:29" x14ac:dyDescent="0.25">
      <c r="A171" s="7">
        <f t="shared" si="46"/>
        <v>10</v>
      </c>
      <c r="B171" s="25" t="s">
        <v>24</v>
      </c>
      <c r="C171" s="9">
        <v>45444</v>
      </c>
      <c r="D171" s="23" t="s">
        <v>31</v>
      </c>
      <c r="E171" s="9">
        <v>45413</v>
      </c>
      <c r="F171" s="247" t="s">
        <v>404</v>
      </c>
      <c r="G171" s="248">
        <v>45462</v>
      </c>
      <c r="H171" s="263">
        <v>300178.06451612903</v>
      </c>
      <c r="I171" s="265">
        <v>0</v>
      </c>
      <c r="J171" s="250">
        <f t="shared" si="49"/>
        <v>300178.06451612903</v>
      </c>
      <c r="K171" s="251">
        <f t="shared" si="50"/>
        <v>6003.561290322581</v>
      </c>
      <c r="L171" s="251">
        <f t="shared" si="51"/>
        <v>294174.50322580646</v>
      </c>
      <c r="M171" s="251">
        <f t="shared" si="52"/>
        <v>294174.50322580646</v>
      </c>
      <c r="N171" s="251">
        <f t="shared" si="53"/>
        <v>0</v>
      </c>
      <c r="O171" s="253">
        <v>45461</v>
      </c>
      <c r="P171" s="253">
        <f t="shared" si="47"/>
        <v>45461</v>
      </c>
      <c r="Q171" s="259" t="s">
        <v>445</v>
      </c>
      <c r="R171" s="250">
        <v>294565</v>
      </c>
      <c r="S171" s="250">
        <f t="shared" si="48"/>
        <v>5613.0645161290304</v>
      </c>
      <c r="T171" s="261" t="s">
        <v>91</v>
      </c>
      <c r="U171" s="256">
        <v>45525</v>
      </c>
      <c r="V171" s="255">
        <v>590949</v>
      </c>
      <c r="W171" s="257" t="s">
        <v>29</v>
      </c>
      <c r="X171" s="258" t="s">
        <v>368</v>
      </c>
      <c r="Y171" s="255" t="s">
        <v>91</v>
      </c>
      <c r="AA171" s="28"/>
      <c r="AB171" s="28"/>
      <c r="AC171" s="28"/>
    </row>
    <row r="172" spans="1:29" x14ac:dyDescent="0.25">
      <c r="A172" s="7">
        <f t="shared" si="46"/>
        <v>11</v>
      </c>
      <c r="B172" s="25" t="s">
        <v>24</v>
      </c>
      <c r="C172" s="9">
        <v>45444</v>
      </c>
      <c r="D172" s="23" t="s">
        <v>32</v>
      </c>
      <c r="E172" s="9">
        <v>45413</v>
      </c>
      <c r="F172" s="247" t="s">
        <v>405</v>
      </c>
      <c r="G172" s="248">
        <v>45462</v>
      </c>
      <c r="H172" s="263">
        <v>341521.29032258067</v>
      </c>
      <c r="I172" s="265">
        <v>0</v>
      </c>
      <c r="J172" s="250">
        <f t="shared" si="49"/>
        <v>341521.29032258067</v>
      </c>
      <c r="K172" s="251">
        <f t="shared" si="50"/>
        <v>6830.4258064516134</v>
      </c>
      <c r="L172" s="251">
        <f t="shared" si="51"/>
        <v>334690.86451612908</v>
      </c>
      <c r="M172" s="251">
        <f t="shared" si="52"/>
        <v>334690.86451612908</v>
      </c>
      <c r="N172" s="251">
        <f t="shared" si="53"/>
        <v>0</v>
      </c>
      <c r="O172" s="253">
        <v>45461</v>
      </c>
      <c r="P172" s="253">
        <f t="shared" si="47"/>
        <v>45461</v>
      </c>
      <c r="Q172" s="259" t="s">
        <v>446</v>
      </c>
      <c r="R172" s="250">
        <v>335618</v>
      </c>
      <c r="S172" s="250">
        <f t="shared" si="48"/>
        <v>5903.2903225806658</v>
      </c>
      <c r="T172" s="261" t="s">
        <v>91</v>
      </c>
      <c r="U172" s="256">
        <v>45525</v>
      </c>
      <c r="V172" s="255">
        <v>590949</v>
      </c>
      <c r="W172" s="257" t="s">
        <v>29</v>
      </c>
      <c r="X172" s="258" t="s">
        <v>368</v>
      </c>
      <c r="Y172" s="255" t="s">
        <v>91</v>
      </c>
      <c r="AA172" s="28"/>
      <c r="AB172" s="28"/>
      <c r="AC172" s="28"/>
    </row>
    <row r="173" spans="1:29" x14ac:dyDescent="0.25">
      <c r="A173" s="7">
        <f t="shared" si="46"/>
        <v>12</v>
      </c>
      <c r="B173" s="25" t="s">
        <v>24</v>
      </c>
      <c r="C173" s="9">
        <v>45444</v>
      </c>
      <c r="D173" s="23" t="s">
        <v>35</v>
      </c>
      <c r="E173" s="9">
        <v>45413</v>
      </c>
      <c r="F173" s="247" t="s">
        <v>406</v>
      </c>
      <c r="G173" s="248">
        <v>45462</v>
      </c>
      <c r="H173" s="263">
        <v>347120</v>
      </c>
      <c r="I173" s="265">
        <v>0</v>
      </c>
      <c r="J173" s="250">
        <f t="shared" si="49"/>
        <v>347120</v>
      </c>
      <c r="K173" s="251">
        <f t="shared" si="50"/>
        <v>6942.4000000000005</v>
      </c>
      <c r="L173" s="251">
        <f t="shared" si="51"/>
        <v>340177.6</v>
      </c>
      <c r="M173" s="251">
        <f t="shared" si="52"/>
        <v>340177.6</v>
      </c>
      <c r="N173" s="251">
        <f t="shared" si="53"/>
        <v>0</v>
      </c>
      <c r="O173" s="253">
        <v>45461</v>
      </c>
      <c r="P173" s="253">
        <f t="shared" si="47"/>
        <v>45461</v>
      </c>
      <c r="Q173" s="259" t="s">
        <v>447</v>
      </c>
      <c r="R173" s="250">
        <v>341120</v>
      </c>
      <c r="S173" s="250">
        <f t="shared" si="48"/>
        <v>6000</v>
      </c>
      <c r="T173" s="261" t="s">
        <v>91</v>
      </c>
      <c r="U173" s="256">
        <v>45525</v>
      </c>
      <c r="V173" s="255">
        <v>590949</v>
      </c>
      <c r="W173" s="257" t="s">
        <v>29</v>
      </c>
      <c r="X173" s="258" t="s">
        <v>368</v>
      </c>
      <c r="Y173" s="255" t="s">
        <v>91</v>
      </c>
      <c r="AA173" s="28"/>
      <c r="AB173" s="28"/>
      <c r="AC173" s="28"/>
    </row>
    <row r="174" spans="1:29" x14ac:dyDescent="0.25">
      <c r="A174" s="7">
        <f t="shared" si="46"/>
        <v>13</v>
      </c>
      <c r="B174" s="25" t="s">
        <v>24</v>
      </c>
      <c r="C174" s="9">
        <v>45444</v>
      </c>
      <c r="D174" s="23" t="s">
        <v>36</v>
      </c>
      <c r="E174" s="9">
        <v>45413</v>
      </c>
      <c r="F174" s="247" t="s">
        <v>407</v>
      </c>
      <c r="G174" s="248">
        <v>45462</v>
      </c>
      <c r="H174" s="263">
        <v>365488</v>
      </c>
      <c r="I174" s="265">
        <v>0</v>
      </c>
      <c r="J174" s="250">
        <f t="shared" si="49"/>
        <v>365488</v>
      </c>
      <c r="K174" s="251">
        <f t="shared" si="50"/>
        <v>7309.76</v>
      </c>
      <c r="L174" s="251">
        <f t="shared" si="51"/>
        <v>358178.24</v>
      </c>
      <c r="M174" s="251">
        <f t="shared" si="52"/>
        <v>358178.24</v>
      </c>
      <c r="N174" s="251">
        <f t="shared" si="53"/>
        <v>0</v>
      </c>
      <c r="O174" s="253">
        <v>45461</v>
      </c>
      <c r="P174" s="253">
        <f t="shared" si="47"/>
        <v>45461</v>
      </c>
      <c r="Q174" s="259" t="s">
        <v>449</v>
      </c>
      <c r="R174" s="250">
        <v>359488</v>
      </c>
      <c r="S174" s="250">
        <f t="shared" si="48"/>
        <v>6000</v>
      </c>
      <c r="T174" s="261" t="s">
        <v>91</v>
      </c>
      <c r="U174" s="256">
        <v>45525</v>
      </c>
      <c r="V174" s="255">
        <v>590949</v>
      </c>
      <c r="W174" s="257" t="s">
        <v>29</v>
      </c>
      <c r="X174" s="258" t="s">
        <v>368</v>
      </c>
      <c r="Y174" s="255" t="s">
        <v>91</v>
      </c>
      <c r="AA174" s="28"/>
      <c r="AB174" s="28"/>
      <c r="AC174" s="28"/>
    </row>
    <row r="175" spans="1:29" x14ac:dyDescent="0.25">
      <c r="A175" s="7">
        <f t="shared" si="46"/>
        <v>14</v>
      </c>
      <c r="B175" s="25" t="s">
        <v>24</v>
      </c>
      <c r="C175" s="9">
        <v>45444</v>
      </c>
      <c r="D175" s="23" t="s">
        <v>38</v>
      </c>
      <c r="E175" s="9">
        <v>45413</v>
      </c>
      <c r="F175" s="247" t="s">
        <v>408</v>
      </c>
      <c r="G175" s="248">
        <v>45462</v>
      </c>
      <c r="H175" s="263">
        <v>294567.22580645158</v>
      </c>
      <c r="I175" s="265">
        <v>0</v>
      </c>
      <c r="J175" s="250">
        <f t="shared" si="49"/>
        <v>294567.22580645158</v>
      </c>
      <c r="K175" s="251">
        <f t="shared" si="50"/>
        <v>5891.3445161290319</v>
      </c>
      <c r="L175" s="251">
        <f t="shared" si="51"/>
        <v>288675.88129032252</v>
      </c>
      <c r="M175" s="251">
        <f t="shared" si="52"/>
        <v>288675.88129032252</v>
      </c>
      <c r="N175" s="251">
        <f t="shared" si="53"/>
        <v>0</v>
      </c>
      <c r="O175" s="253">
        <v>45461</v>
      </c>
      <c r="P175" s="253">
        <f t="shared" si="47"/>
        <v>45461</v>
      </c>
      <c r="Q175" s="259" t="s">
        <v>451</v>
      </c>
      <c r="R175" s="250">
        <v>289147</v>
      </c>
      <c r="S175" s="250">
        <f t="shared" si="48"/>
        <v>5420.2258064515772</v>
      </c>
      <c r="T175" s="261" t="s">
        <v>91</v>
      </c>
      <c r="U175" s="256">
        <v>45525</v>
      </c>
      <c r="V175" s="255">
        <v>590949</v>
      </c>
      <c r="W175" s="257" t="s">
        <v>29</v>
      </c>
      <c r="X175" s="258" t="s">
        <v>368</v>
      </c>
      <c r="Y175" s="255" t="s">
        <v>91</v>
      </c>
      <c r="AA175" s="28"/>
      <c r="AB175" s="28"/>
      <c r="AC175" s="28"/>
    </row>
    <row r="176" spans="1:29" x14ac:dyDescent="0.25">
      <c r="A176" s="7">
        <f t="shared" si="46"/>
        <v>15</v>
      </c>
      <c r="B176" s="25" t="s">
        <v>24</v>
      </c>
      <c r="C176" s="9">
        <v>45444</v>
      </c>
      <c r="D176" s="23" t="s">
        <v>39</v>
      </c>
      <c r="E176" s="9">
        <v>45413</v>
      </c>
      <c r="F176" s="247" t="s">
        <v>409</v>
      </c>
      <c r="G176" s="248">
        <v>45462</v>
      </c>
      <c r="H176" s="263">
        <v>350400</v>
      </c>
      <c r="I176" s="265">
        <v>0</v>
      </c>
      <c r="J176" s="250">
        <f t="shared" si="49"/>
        <v>350400</v>
      </c>
      <c r="K176" s="251">
        <f t="shared" si="50"/>
        <v>7008</v>
      </c>
      <c r="L176" s="251">
        <f t="shared" si="51"/>
        <v>343392</v>
      </c>
      <c r="M176" s="251">
        <f t="shared" si="52"/>
        <v>343392</v>
      </c>
      <c r="N176" s="251">
        <f t="shared" si="53"/>
        <v>0</v>
      </c>
      <c r="O176" s="253">
        <v>45461</v>
      </c>
      <c r="P176" s="253">
        <f t="shared" si="47"/>
        <v>45461</v>
      </c>
      <c r="Q176" s="259" t="s">
        <v>448</v>
      </c>
      <c r="R176" s="250">
        <v>344400</v>
      </c>
      <c r="S176" s="250">
        <f t="shared" si="48"/>
        <v>6000</v>
      </c>
      <c r="T176" s="261" t="s">
        <v>91</v>
      </c>
      <c r="U176" s="256">
        <v>45525</v>
      </c>
      <c r="V176" s="255">
        <v>590949</v>
      </c>
      <c r="W176" s="257" t="s">
        <v>29</v>
      </c>
      <c r="X176" s="258" t="s">
        <v>368</v>
      </c>
      <c r="Y176" s="255" t="s">
        <v>91</v>
      </c>
      <c r="AA176" s="28"/>
      <c r="AB176" s="28"/>
      <c r="AC176" s="28"/>
    </row>
    <row r="177" spans="1:29" x14ac:dyDescent="0.25">
      <c r="A177" s="7">
        <f t="shared" si="46"/>
        <v>16</v>
      </c>
      <c r="B177" s="25" t="s">
        <v>24</v>
      </c>
      <c r="C177" s="9">
        <v>45444</v>
      </c>
      <c r="D177" s="23" t="s">
        <v>40</v>
      </c>
      <c r="E177" s="9">
        <v>45413</v>
      </c>
      <c r="F177" s="247" t="s">
        <v>410</v>
      </c>
      <c r="G177" s="248">
        <v>45462</v>
      </c>
      <c r="H177" s="263">
        <v>350400</v>
      </c>
      <c r="I177" s="265">
        <v>0</v>
      </c>
      <c r="J177" s="250">
        <f t="shared" si="49"/>
        <v>350400</v>
      </c>
      <c r="K177" s="251">
        <f t="shared" si="50"/>
        <v>7008</v>
      </c>
      <c r="L177" s="251">
        <f t="shared" si="51"/>
        <v>343392</v>
      </c>
      <c r="M177" s="251">
        <f t="shared" si="52"/>
        <v>343392</v>
      </c>
      <c r="N177" s="251">
        <f t="shared" si="53"/>
        <v>0</v>
      </c>
      <c r="O177" s="253">
        <v>45461</v>
      </c>
      <c r="P177" s="253">
        <f t="shared" si="47"/>
        <v>45461</v>
      </c>
      <c r="Q177" s="259" t="s">
        <v>452</v>
      </c>
      <c r="R177" s="250">
        <v>344400</v>
      </c>
      <c r="S177" s="250">
        <f t="shared" si="48"/>
        <v>6000</v>
      </c>
      <c r="T177" s="261" t="s">
        <v>91</v>
      </c>
      <c r="U177" s="256">
        <v>45525</v>
      </c>
      <c r="V177" s="255">
        <v>590949</v>
      </c>
      <c r="W177" s="257" t="s">
        <v>29</v>
      </c>
      <c r="X177" s="258" t="s">
        <v>368</v>
      </c>
      <c r="Y177" s="255" t="s">
        <v>91</v>
      </c>
      <c r="AA177" s="28"/>
      <c r="AB177" s="28"/>
      <c r="AC177" s="28"/>
    </row>
    <row r="178" spans="1:29" x14ac:dyDescent="0.25">
      <c r="A178" s="7">
        <f t="shared" si="46"/>
        <v>17</v>
      </c>
      <c r="B178" s="25" t="s">
        <v>24</v>
      </c>
      <c r="C178" s="9">
        <v>45444</v>
      </c>
      <c r="D178" s="23" t="s">
        <v>392</v>
      </c>
      <c r="E178" s="9">
        <v>45413</v>
      </c>
      <c r="F178" s="247" t="s">
        <v>411</v>
      </c>
      <c r="G178" s="248">
        <v>45462</v>
      </c>
      <c r="H178" s="263">
        <v>346070.4</v>
      </c>
      <c r="I178" s="265">
        <v>0</v>
      </c>
      <c r="J178" s="250">
        <f t="shared" si="49"/>
        <v>346070.4</v>
      </c>
      <c r="K178" s="251">
        <f t="shared" si="50"/>
        <v>6921.4080000000004</v>
      </c>
      <c r="L178" s="251">
        <f t="shared" si="51"/>
        <v>339148.99200000003</v>
      </c>
      <c r="M178" s="251">
        <f t="shared" si="52"/>
        <v>339148.99200000003</v>
      </c>
      <c r="N178" s="251">
        <f t="shared" si="53"/>
        <v>0</v>
      </c>
      <c r="O178" s="253">
        <v>45461</v>
      </c>
      <c r="P178" s="253">
        <f t="shared" si="47"/>
        <v>45461</v>
      </c>
      <c r="Q178" s="259" t="s">
        <v>453</v>
      </c>
      <c r="R178" s="250">
        <v>340070</v>
      </c>
      <c r="S178" s="250">
        <f t="shared" si="48"/>
        <v>6000.4000000000233</v>
      </c>
      <c r="T178" s="261" t="s">
        <v>91</v>
      </c>
      <c r="U178" s="256">
        <v>45525</v>
      </c>
      <c r="V178" s="255">
        <v>590949</v>
      </c>
      <c r="W178" s="257" t="s">
        <v>29</v>
      </c>
      <c r="X178" s="258" t="s">
        <v>368</v>
      </c>
      <c r="Y178" s="255" t="s">
        <v>91</v>
      </c>
      <c r="AA178" s="28"/>
      <c r="AB178" s="28"/>
      <c r="AC178" s="28"/>
    </row>
    <row r="179" spans="1:29" x14ac:dyDescent="0.25">
      <c r="A179" s="7">
        <f t="shared" si="46"/>
        <v>18</v>
      </c>
      <c r="B179" s="25" t="s">
        <v>24</v>
      </c>
      <c r="C179" s="9">
        <v>45444</v>
      </c>
      <c r="D179" s="23" t="s">
        <v>393</v>
      </c>
      <c r="E179" s="9">
        <v>45413</v>
      </c>
      <c r="F179" s="247" t="s">
        <v>412</v>
      </c>
      <c r="G179" s="248">
        <v>45462</v>
      </c>
      <c r="H179" s="263">
        <v>346070.4</v>
      </c>
      <c r="I179" s="265">
        <v>0</v>
      </c>
      <c r="J179" s="250">
        <f t="shared" si="49"/>
        <v>346070.4</v>
      </c>
      <c r="K179" s="251">
        <f t="shared" si="50"/>
        <v>6921.4080000000004</v>
      </c>
      <c r="L179" s="251">
        <f t="shared" si="51"/>
        <v>339148.99200000003</v>
      </c>
      <c r="M179" s="251">
        <f t="shared" si="52"/>
        <v>339148.99200000003</v>
      </c>
      <c r="N179" s="251">
        <f t="shared" si="53"/>
        <v>0</v>
      </c>
      <c r="O179" s="253">
        <v>45461</v>
      </c>
      <c r="P179" s="253">
        <f t="shared" si="47"/>
        <v>45461</v>
      </c>
      <c r="Q179" s="259" t="s">
        <v>454</v>
      </c>
      <c r="R179" s="250">
        <v>340070</v>
      </c>
      <c r="S179" s="250">
        <f t="shared" si="48"/>
        <v>6000.4000000000233</v>
      </c>
      <c r="T179" s="261" t="s">
        <v>91</v>
      </c>
      <c r="U179" s="256">
        <v>45525</v>
      </c>
      <c r="V179" s="255">
        <v>590949</v>
      </c>
      <c r="W179" s="257" t="s">
        <v>29</v>
      </c>
      <c r="X179" s="258" t="s">
        <v>368</v>
      </c>
      <c r="Y179" s="255" t="s">
        <v>91</v>
      </c>
      <c r="AA179" s="28"/>
      <c r="AB179" s="28"/>
      <c r="AC179" s="28"/>
    </row>
    <row r="180" spans="1:29" x14ac:dyDescent="0.25">
      <c r="A180" s="7">
        <f t="shared" si="46"/>
        <v>19</v>
      </c>
      <c r="B180" s="25" t="s">
        <v>24</v>
      </c>
      <c r="C180" s="9">
        <v>45444</v>
      </c>
      <c r="D180" s="23" t="s">
        <v>392</v>
      </c>
      <c r="E180" s="9">
        <v>45383</v>
      </c>
      <c r="F180" s="247" t="s">
        <v>413</v>
      </c>
      <c r="G180" s="248">
        <v>45463</v>
      </c>
      <c r="H180" s="263">
        <v>346070.4</v>
      </c>
      <c r="I180" s="265">
        <v>0</v>
      </c>
      <c r="J180" s="250">
        <f t="shared" si="49"/>
        <v>346070.4</v>
      </c>
      <c r="K180" s="251">
        <f t="shared" si="50"/>
        <v>6921.4080000000004</v>
      </c>
      <c r="L180" s="251">
        <f t="shared" si="51"/>
        <v>339148.99200000003</v>
      </c>
      <c r="M180" s="251">
        <f t="shared" si="52"/>
        <v>339148.99200000003</v>
      </c>
      <c r="N180" s="251">
        <f t="shared" si="53"/>
        <v>0</v>
      </c>
      <c r="O180" s="253">
        <v>45461</v>
      </c>
      <c r="P180" s="253">
        <f t="shared" si="47"/>
        <v>45461</v>
      </c>
      <c r="Q180" s="259" t="s">
        <v>455</v>
      </c>
      <c r="R180" s="250">
        <v>340070</v>
      </c>
      <c r="S180" s="250">
        <f t="shared" si="48"/>
        <v>6000.4000000000233</v>
      </c>
      <c r="T180" s="261" t="s">
        <v>91</v>
      </c>
      <c r="U180" s="256">
        <v>45525</v>
      </c>
      <c r="V180" s="255">
        <v>590949</v>
      </c>
      <c r="W180" s="257" t="s">
        <v>29</v>
      </c>
      <c r="X180" s="258" t="s">
        <v>368</v>
      </c>
      <c r="Y180" s="255" t="s">
        <v>91</v>
      </c>
      <c r="AA180" s="28"/>
      <c r="AB180" s="28"/>
      <c r="AC180" s="28"/>
    </row>
    <row r="181" spans="1:29" x14ac:dyDescent="0.25">
      <c r="A181" s="7">
        <f t="shared" si="46"/>
        <v>20</v>
      </c>
      <c r="B181" s="25" t="s">
        <v>24</v>
      </c>
      <c r="C181" s="9">
        <v>45444</v>
      </c>
      <c r="D181" s="23" t="s">
        <v>393</v>
      </c>
      <c r="E181" s="9">
        <v>45383</v>
      </c>
      <c r="F181" s="247" t="s">
        <v>414</v>
      </c>
      <c r="G181" s="248">
        <v>45463</v>
      </c>
      <c r="H181" s="263">
        <v>346070.4</v>
      </c>
      <c r="I181" s="265">
        <v>0</v>
      </c>
      <c r="J181" s="250">
        <f t="shared" si="49"/>
        <v>346070.4</v>
      </c>
      <c r="K181" s="251">
        <f t="shared" si="50"/>
        <v>6921.4080000000004</v>
      </c>
      <c r="L181" s="251">
        <f t="shared" si="51"/>
        <v>339148.99200000003</v>
      </c>
      <c r="M181" s="251">
        <f t="shared" si="52"/>
        <v>339148.99200000003</v>
      </c>
      <c r="N181" s="251">
        <f t="shared" si="53"/>
        <v>0</v>
      </c>
      <c r="O181" s="253">
        <v>45461</v>
      </c>
      <c r="P181" s="253">
        <f t="shared" si="47"/>
        <v>45461</v>
      </c>
      <c r="Q181" s="259" t="s">
        <v>450</v>
      </c>
      <c r="R181" s="250">
        <v>340070</v>
      </c>
      <c r="S181" s="250">
        <f t="shared" si="48"/>
        <v>6000.4000000000233</v>
      </c>
      <c r="T181" s="261" t="s">
        <v>91</v>
      </c>
      <c r="U181" s="256">
        <v>45525</v>
      </c>
      <c r="V181" s="255">
        <v>590949</v>
      </c>
      <c r="W181" s="257" t="s">
        <v>29</v>
      </c>
      <c r="X181" s="258" t="s">
        <v>368</v>
      </c>
      <c r="Y181" s="255" t="s">
        <v>91</v>
      </c>
      <c r="AA181" s="28"/>
      <c r="AB181" s="28"/>
      <c r="AC181" s="28"/>
    </row>
    <row r="182" spans="1:29" x14ac:dyDescent="0.25">
      <c r="A182" s="7">
        <f t="shared" si="46"/>
        <v>21</v>
      </c>
      <c r="B182" s="25" t="s">
        <v>24</v>
      </c>
      <c r="C182" s="9">
        <v>45444</v>
      </c>
      <c r="D182" s="23" t="s">
        <v>41</v>
      </c>
      <c r="E182" s="9">
        <v>45413</v>
      </c>
      <c r="F182" s="247" t="s">
        <v>415</v>
      </c>
      <c r="G182" s="248">
        <v>45467</v>
      </c>
      <c r="H182" s="263">
        <v>101729.03225806453</v>
      </c>
      <c r="I182" s="265">
        <v>0</v>
      </c>
      <c r="J182" s="250">
        <f t="shared" si="49"/>
        <v>101729.03225806453</v>
      </c>
      <c r="K182" s="251">
        <f t="shared" si="50"/>
        <v>2034.5806451612907</v>
      </c>
      <c r="L182" s="251">
        <f t="shared" si="51"/>
        <v>99694.451612903242</v>
      </c>
      <c r="M182" s="251">
        <f t="shared" si="52"/>
        <v>99694.451612903242</v>
      </c>
      <c r="N182" s="251">
        <f t="shared" si="53"/>
        <v>0</v>
      </c>
      <c r="O182" s="253">
        <v>45461</v>
      </c>
      <c r="P182" s="253">
        <f t="shared" si="47"/>
        <v>45461</v>
      </c>
      <c r="Q182" s="259" t="s">
        <v>456</v>
      </c>
      <c r="R182" s="250">
        <v>99987</v>
      </c>
      <c r="S182" s="250">
        <f t="shared" si="48"/>
        <v>1742.0322580645297</v>
      </c>
      <c r="T182" s="261" t="s">
        <v>91</v>
      </c>
      <c r="U182" s="256">
        <v>45525</v>
      </c>
      <c r="V182" s="255">
        <v>590949</v>
      </c>
      <c r="W182" s="257" t="s">
        <v>29</v>
      </c>
      <c r="X182" s="258" t="s">
        <v>368</v>
      </c>
      <c r="Y182" s="255" t="s">
        <v>91</v>
      </c>
      <c r="AA182" s="28"/>
      <c r="AB182" s="28"/>
      <c r="AC182" s="28"/>
    </row>
    <row r="183" spans="1:29" x14ac:dyDescent="0.25">
      <c r="A183" s="7">
        <f t="shared" si="46"/>
        <v>22</v>
      </c>
      <c r="B183" s="25" t="s">
        <v>94</v>
      </c>
      <c r="C183" s="9">
        <v>45413</v>
      </c>
      <c r="D183" s="25" t="s">
        <v>96</v>
      </c>
      <c r="E183" s="9">
        <v>45323</v>
      </c>
      <c r="F183" s="247" t="s">
        <v>152</v>
      </c>
      <c r="G183" s="248">
        <v>45427</v>
      </c>
      <c r="H183" s="249">
        <v>336000</v>
      </c>
      <c r="I183" s="250">
        <v>0</v>
      </c>
      <c r="J183" s="251">
        <f t="shared" si="49"/>
        <v>336000</v>
      </c>
      <c r="K183" s="251">
        <f t="shared" si="50"/>
        <v>6720</v>
      </c>
      <c r="L183" s="251">
        <f t="shared" si="51"/>
        <v>329280</v>
      </c>
      <c r="M183" s="251">
        <f>L183</f>
        <v>329280</v>
      </c>
      <c r="N183" s="251">
        <f t="shared" si="53"/>
        <v>0</v>
      </c>
      <c r="O183" s="253">
        <v>45437</v>
      </c>
      <c r="P183" s="253">
        <f t="shared" si="47"/>
        <v>45437</v>
      </c>
      <c r="Q183" s="259" t="s">
        <v>213</v>
      </c>
      <c r="R183" s="250">
        <v>330000</v>
      </c>
      <c r="S183" s="250">
        <f t="shared" si="48"/>
        <v>6000</v>
      </c>
      <c r="T183" s="261" t="s">
        <v>91</v>
      </c>
      <c r="U183" s="256">
        <v>45492</v>
      </c>
      <c r="V183" s="255">
        <v>590882</v>
      </c>
      <c r="W183" s="257" t="s">
        <v>29</v>
      </c>
      <c r="X183" s="258" t="s">
        <v>368</v>
      </c>
      <c r="Y183" s="255" t="s">
        <v>91</v>
      </c>
      <c r="AA183" s="28"/>
      <c r="AB183" s="32"/>
      <c r="AC183" s="28"/>
    </row>
    <row r="184" spans="1:29" x14ac:dyDescent="0.25">
      <c r="A184" s="7">
        <f t="shared" si="46"/>
        <v>23</v>
      </c>
      <c r="B184" s="15" t="s">
        <v>1500</v>
      </c>
      <c r="C184" s="9">
        <v>45444</v>
      </c>
      <c r="D184" s="23" t="s">
        <v>27</v>
      </c>
      <c r="E184" s="9">
        <v>45413</v>
      </c>
      <c r="F184" s="247" t="s">
        <v>417</v>
      </c>
      <c r="G184" s="248">
        <v>45462</v>
      </c>
      <c r="H184" s="263">
        <v>289393.54838709679</v>
      </c>
      <c r="I184" s="265">
        <v>0</v>
      </c>
      <c r="J184" s="250">
        <f t="shared" si="49"/>
        <v>289393.54838709679</v>
      </c>
      <c r="K184" s="251">
        <f t="shared" si="50"/>
        <v>5787.8709677419356</v>
      </c>
      <c r="L184" s="251">
        <f t="shared" si="51"/>
        <v>283605.67741935485</v>
      </c>
      <c r="M184" s="251">
        <f t="shared" ref="M184:M203" si="54">L184</f>
        <v>283605.67741935485</v>
      </c>
      <c r="N184" s="251">
        <f t="shared" si="53"/>
        <v>0</v>
      </c>
      <c r="O184" s="253">
        <v>45464</v>
      </c>
      <c r="P184" s="253">
        <f t="shared" si="47"/>
        <v>45464</v>
      </c>
      <c r="Q184" s="259" t="s">
        <v>441</v>
      </c>
      <c r="R184" s="250">
        <v>283974</v>
      </c>
      <c r="S184" s="250">
        <f>J184-R184</f>
        <v>5419.5483870967873</v>
      </c>
      <c r="T184" s="261" t="s">
        <v>91</v>
      </c>
      <c r="U184" s="256">
        <v>45525</v>
      </c>
      <c r="V184" s="255">
        <v>590948</v>
      </c>
      <c r="W184" s="257" t="s">
        <v>29</v>
      </c>
      <c r="X184" s="258" t="s">
        <v>368</v>
      </c>
      <c r="Y184" s="255" t="s">
        <v>91</v>
      </c>
      <c r="AB184" s="17"/>
    </row>
    <row r="185" spans="1:29" x14ac:dyDescent="0.25">
      <c r="A185" s="7">
        <v>24</v>
      </c>
      <c r="B185" s="25" t="s">
        <v>24</v>
      </c>
      <c r="C185" s="9">
        <v>45444</v>
      </c>
      <c r="D185" s="23" t="s">
        <v>394</v>
      </c>
      <c r="E185" s="9">
        <v>45383</v>
      </c>
      <c r="F185" s="247" t="s">
        <v>420</v>
      </c>
      <c r="G185" s="248">
        <v>45462</v>
      </c>
      <c r="H185" s="263">
        <v>219177.92</v>
      </c>
      <c r="I185" s="250">
        <v>0</v>
      </c>
      <c r="J185" s="250">
        <f t="shared" si="49"/>
        <v>219177.92</v>
      </c>
      <c r="K185" s="251">
        <f t="shared" si="50"/>
        <v>4383.5584000000008</v>
      </c>
      <c r="L185" s="251">
        <f t="shared" si="51"/>
        <v>214794.3616</v>
      </c>
      <c r="M185" s="251">
        <f t="shared" si="54"/>
        <v>214794.3616</v>
      </c>
      <c r="N185" s="251">
        <f t="shared" si="53"/>
        <v>0</v>
      </c>
      <c r="O185" s="253">
        <v>45465</v>
      </c>
      <c r="P185" s="253">
        <f t="shared" ref="P185:P216" si="55">O185</f>
        <v>45465</v>
      </c>
      <c r="Q185" s="259" t="s">
        <v>457</v>
      </c>
      <c r="R185" s="250">
        <v>215377</v>
      </c>
      <c r="S185" s="250">
        <f t="shared" ref="S185:S215" si="56">H185-R185</f>
        <v>3800.9200000000128</v>
      </c>
      <c r="T185" s="261" t="s">
        <v>91</v>
      </c>
      <c r="U185" s="256">
        <v>45525</v>
      </c>
      <c r="V185" s="255">
        <v>590949</v>
      </c>
      <c r="W185" s="257" t="s">
        <v>29</v>
      </c>
      <c r="X185" s="258" t="s">
        <v>368</v>
      </c>
      <c r="Y185" s="255" t="s">
        <v>91</v>
      </c>
      <c r="AA185" s="28"/>
      <c r="AB185" s="28"/>
      <c r="AC185" s="28"/>
    </row>
    <row r="186" spans="1:29" x14ac:dyDescent="0.25">
      <c r="A186" s="7">
        <f t="shared" si="46"/>
        <v>25</v>
      </c>
      <c r="B186" s="25" t="s">
        <v>2074</v>
      </c>
      <c r="C186" s="9">
        <v>45444</v>
      </c>
      <c r="D186" s="23" t="s">
        <v>256</v>
      </c>
      <c r="E186" s="9">
        <v>45382</v>
      </c>
      <c r="F186" s="247" t="s">
        <v>418</v>
      </c>
      <c r="G186" s="248">
        <v>45460</v>
      </c>
      <c r="H186" s="263">
        <v>380091.1</v>
      </c>
      <c r="I186" s="250">
        <f>H186*18%</f>
        <v>68416.397999999986</v>
      </c>
      <c r="J186" s="250">
        <f t="shared" si="49"/>
        <v>448507.49799999996</v>
      </c>
      <c r="K186" s="251">
        <f t="shared" si="50"/>
        <v>7601.8220000000001</v>
      </c>
      <c r="L186" s="251">
        <f t="shared" si="51"/>
        <v>440905.67599999998</v>
      </c>
      <c r="M186" s="251">
        <f t="shared" si="54"/>
        <v>440905.67599999998</v>
      </c>
      <c r="N186" s="251">
        <f t="shared" si="53"/>
        <v>0</v>
      </c>
      <c r="O186" s="253">
        <v>45469</v>
      </c>
      <c r="P186" s="253">
        <f t="shared" si="55"/>
        <v>45469</v>
      </c>
      <c r="Q186" s="259" t="s">
        <v>458</v>
      </c>
      <c r="R186" s="250">
        <v>372091</v>
      </c>
      <c r="S186" s="250">
        <f t="shared" si="56"/>
        <v>8000.0999999999767</v>
      </c>
      <c r="T186" s="261" t="s">
        <v>894</v>
      </c>
      <c r="U186" s="256">
        <v>45492</v>
      </c>
      <c r="V186" s="255">
        <v>590883</v>
      </c>
      <c r="W186" s="257" t="s">
        <v>29</v>
      </c>
      <c r="X186" s="258" t="s">
        <v>368</v>
      </c>
      <c r="Y186" s="255" t="s">
        <v>91</v>
      </c>
      <c r="AA186" s="32"/>
      <c r="AB186" s="32"/>
      <c r="AC186" s="32"/>
    </row>
    <row r="187" spans="1:29" x14ac:dyDescent="0.25">
      <c r="A187" s="7">
        <f t="shared" si="46"/>
        <v>26</v>
      </c>
      <c r="B187" s="25" t="s">
        <v>2074</v>
      </c>
      <c r="C187" s="9">
        <v>45444</v>
      </c>
      <c r="D187" s="23" t="s">
        <v>253</v>
      </c>
      <c r="E187" s="9">
        <v>45351</v>
      </c>
      <c r="F187" s="247" t="s">
        <v>419</v>
      </c>
      <c r="G187" s="248">
        <v>45460</v>
      </c>
      <c r="H187" s="263">
        <v>93545.5</v>
      </c>
      <c r="I187" s="250">
        <v>0</v>
      </c>
      <c r="J187" s="250">
        <f t="shared" si="49"/>
        <v>93545.5</v>
      </c>
      <c r="K187" s="251">
        <f t="shared" si="50"/>
        <v>1870.91</v>
      </c>
      <c r="L187" s="251">
        <f t="shared" si="51"/>
        <v>91674.59</v>
      </c>
      <c r="M187" s="251">
        <f t="shared" si="54"/>
        <v>91674.59</v>
      </c>
      <c r="N187" s="251">
        <f t="shared" si="53"/>
        <v>0</v>
      </c>
      <c r="O187" s="253">
        <v>45469</v>
      </c>
      <c r="P187" s="253">
        <f t="shared" si="55"/>
        <v>45469</v>
      </c>
      <c r="Q187" s="259" t="s">
        <v>459</v>
      </c>
      <c r="R187" s="250">
        <v>86373</v>
      </c>
      <c r="S187" s="250">
        <f t="shared" si="56"/>
        <v>7172.5</v>
      </c>
      <c r="T187" s="261" t="s">
        <v>894</v>
      </c>
      <c r="U187" s="256">
        <v>45492</v>
      </c>
      <c r="V187" s="255">
        <v>590883</v>
      </c>
      <c r="W187" s="257" t="s">
        <v>29</v>
      </c>
      <c r="X187" s="258" t="s">
        <v>368</v>
      </c>
      <c r="Y187" s="255" t="s">
        <v>91</v>
      </c>
      <c r="AA187" s="32"/>
      <c r="AB187" s="32"/>
      <c r="AC187" s="32"/>
    </row>
    <row r="188" spans="1:29" x14ac:dyDescent="0.25">
      <c r="A188" s="7">
        <f t="shared" si="46"/>
        <v>27</v>
      </c>
      <c r="B188" s="25" t="s">
        <v>2074</v>
      </c>
      <c r="C188" s="9">
        <v>45444</v>
      </c>
      <c r="D188" s="23" t="s">
        <v>268</v>
      </c>
      <c r="E188" s="9">
        <v>45413</v>
      </c>
      <c r="F188" s="247" t="s">
        <v>421</v>
      </c>
      <c r="G188" s="248">
        <v>45462</v>
      </c>
      <c r="H188" s="263">
        <v>348757.60000000003</v>
      </c>
      <c r="I188" s="250">
        <v>0</v>
      </c>
      <c r="J188" s="250">
        <f t="shared" si="49"/>
        <v>348757.60000000003</v>
      </c>
      <c r="K188" s="251">
        <f t="shared" si="50"/>
        <v>6975.152000000001</v>
      </c>
      <c r="L188" s="251">
        <f t="shared" si="51"/>
        <v>341782.44800000003</v>
      </c>
      <c r="M188" s="251">
        <f t="shared" si="54"/>
        <v>341782.44800000003</v>
      </c>
      <c r="N188" s="251">
        <f t="shared" si="53"/>
        <v>0</v>
      </c>
      <c r="O188" s="253">
        <v>45469</v>
      </c>
      <c r="P188" s="253">
        <f t="shared" si="55"/>
        <v>45469</v>
      </c>
      <c r="Q188" s="259" t="s">
        <v>460</v>
      </c>
      <c r="R188" s="250">
        <v>340757</v>
      </c>
      <c r="S188" s="250">
        <f t="shared" si="56"/>
        <v>8000.6000000000349</v>
      </c>
      <c r="T188" s="261" t="s">
        <v>91</v>
      </c>
      <c r="U188" s="256">
        <v>45525</v>
      </c>
      <c r="V188" s="255">
        <v>590951</v>
      </c>
      <c r="W188" s="257" t="s">
        <v>29</v>
      </c>
      <c r="X188" s="258" t="s">
        <v>368</v>
      </c>
      <c r="Y188" s="255" t="s">
        <v>91</v>
      </c>
      <c r="AA188" s="32"/>
      <c r="AB188" s="32"/>
      <c r="AC188" s="32"/>
    </row>
    <row r="189" spans="1:29" x14ac:dyDescent="0.25">
      <c r="A189" s="7">
        <f t="shared" si="46"/>
        <v>28</v>
      </c>
      <c r="B189" s="25" t="s">
        <v>2074</v>
      </c>
      <c r="C189" s="9">
        <v>45444</v>
      </c>
      <c r="D189" s="23" t="s">
        <v>258</v>
      </c>
      <c r="E189" s="9">
        <v>45413</v>
      </c>
      <c r="F189" s="247" t="s">
        <v>422</v>
      </c>
      <c r="G189" s="248">
        <v>45462</v>
      </c>
      <c r="H189" s="263">
        <v>317416</v>
      </c>
      <c r="I189" s="250">
        <v>0</v>
      </c>
      <c r="J189" s="250">
        <f t="shared" si="49"/>
        <v>317416</v>
      </c>
      <c r="K189" s="251">
        <f t="shared" si="50"/>
        <v>6348.32</v>
      </c>
      <c r="L189" s="251">
        <f t="shared" si="51"/>
        <v>311067.68</v>
      </c>
      <c r="M189" s="251">
        <f t="shared" si="54"/>
        <v>311067.68</v>
      </c>
      <c r="N189" s="251">
        <f t="shared" si="53"/>
        <v>0</v>
      </c>
      <c r="O189" s="253">
        <v>45469</v>
      </c>
      <c r="P189" s="253">
        <f t="shared" si="55"/>
        <v>45469</v>
      </c>
      <c r="Q189" s="259" t="s">
        <v>460</v>
      </c>
      <c r="R189" s="250">
        <v>309416</v>
      </c>
      <c r="S189" s="250">
        <f t="shared" si="56"/>
        <v>8000</v>
      </c>
      <c r="T189" s="261" t="s">
        <v>91</v>
      </c>
      <c r="U189" s="256">
        <v>45525</v>
      </c>
      <c r="V189" s="255">
        <v>590951</v>
      </c>
      <c r="W189" s="257" t="s">
        <v>29</v>
      </c>
      <c r="X189" s="258" t="s">
        <v>368</v>
      </c>
      <c r="Y189" s="255" t="s">
        <v>91</v>
      </c>
      <c r="AA189" s="32"/>
      <c r="AB189" s="32"/>
      <c r="AC189" s="32"/>
    </row>
    <row r="190" spans="1:29" x14ac:dyDescent="0.25">
      <c r="A190" s="7">
        <f t="shared" si="46"/>
        <v>29</v>
      </c>
      <c r="B190" s="25" t="s">
        <v>2074</v>
      </c>
      <c r="C190" s="9">
        <v>45444</v>
      </c>
      <c r="D190" s="23" t="s">
        <v>260</v>
      </c>
      <c r="E190" s="9">
        <v>45413</v>
      </c>
      <c r="F190" s="247" t="s">
        <v>423</v>
      </c>
      <c r="G190" s="248">
        <v>45462</v>
      </c>
      <c r="H190" s="263">
        <v>333086.8</v>
      </c>
      <c r="I190" s="250">
        <v>0</v>
      </c>
      <c r="J190" s="250">
        <f t="shared" si="49"/>
        <v>333086.8</v>
      </c>
      <c r="K190" s="251">
        <f t="shared" si="50"/>
        <v>6661.7359999999999</v>
      </c>
      <c r="L190" s="251">
        <f t="shared" si="51"/>
        <v>326425.06400000001</v>
      </c>
      <c r="M190" s="251">
        <f t="shared" si="54"/>
        <v>326425.06400000001</v>
      </c>
      <c r="N190" s="251">
        <f t="shared" si="53"/>
        <v>0</v>
      </c>
      <c r="O190" s="253">
        <v>45469</v>
      </c>
      <c r="P190" s="253">
        <f t="shared" si="55"/>
        <v>45469</v>
      </c>
      <c r="Q190" s="259" t="s">
        <v>460</v>
      </c>
      <c r="R190" s="250">
        <v>325086</v>
      </c>
      <c r="S190" s="250">
        <f t="shared" si="56"/>
        <v>8000.7999999999884</v>
      </c>
      <c r="T190" s="261" t="s">
        <v>91</v>
      </c>
      <c r="U190" s="256">
        <v>45525</v>
      </c>
      <c r="V190" s="255">
        <v>590951</v>
      </c>
      <c r="W190" s="257" t="s">
        <v>29</v>
      </c>
      <c r="X190" s="258" t="s">
        <v>368</v>
      </c>
      <c r="Y190" s="255" t="s">
        <v>91</v>
      </c>
      <c r="AA190" s="32"/>
      <c r="AB190" s="32"/>
      <c r="AC190" s="32"/>
    </row>
    <row r="191" spans="1:29" x14ac:dyDescent="0.25">
      <c r="A191" s="7">
        <f t="shared" si="46"/>
        <v>30</v>
      </c>
      <c r="B191" s="25" t="s">
        <v>2074</v>
      </c>
      <c r="C191" s="9">
        <v>45444</v>
      </c>
      <c r="D191" s="23" t="s">
        <v>267</v>
      </c>
      <c r="E191" s="9">
        <v>45413</v>
      </c>
      <c r="F191" s="247" t="s">
        <v>424</v>
      </c>
      <c r="G191" s="248">
        <v>45462</v>
      </c>
      <c r="H191" s="263">
        <v>270403.60000000003</v>
      </c>
      <c r="I191" s="250">
        <f>H191*18%</f>
        <v>48672.648000000001</v>
      </c>
      <c r="J191" s="250">
        <f t="shared" si="49"/>
        <v>319076.24800000002</v>
      </c>
      <c r="K191" s="251">
        <f t="shared" si="50"/>
        <v>5408.072000000001</v>
      </c>
      <c r="L191" s="251">
        <f t="shared" si="51"/>
        <v>313668.17600000004</v>
      </c>
      <c r="M191" s="251">
        <f t="shared" si="54"/>
        <v>313668.17600000004</v>
      </c>
      <c r="N191" s="251">
        <f t="shared" si="53"/>
        <v>0</v>
      </c>
      <c r="O191" s="253">
        <v>45469</v>
      </c>
      <c r="P191" s="253">
        <f t="shared" si="55"/>
        <v>45469</v>
      </c>
      <c r="Q191" s="259" t="s">
        <v>460</v>
      </c>
      <c r="R191" s="250">
        <v>262403</v>
      </c>
      <c r="S191" s="250">
        <f t="shared" si="56"/>
        <v>8000.6000000000349</v>
      </c>
      <c r="T191" s="261" t="s">
        <v>91</v>
      </c>
      <c r="U191" s="256">
        <v>45525</v>
      </c>
      <c r="V191" s="255">
        <v>590951</v>
      </c>
      <c r="W191" s="257" t="s">
        <v>29</v>
      </c>
      <c r="X191" s="258" t="s">
        <v>368</v>
      </c>
      <c r="Y191" s="255" t="s">
        <v>91</v>
      </c>
      <c r="AA191" s="32"/>
      <c r="AB191" s="32"/>
      <c r="AC191" s="32"/>
    </row>
    <row r="192" spans="1:29" x14ac:dyDescent="0.25">
      <c r="A192" s="7">
        <f t="shared" si="46"/>
        <v>31</v>
      </c>
      <c r="B192" s="25" t="s">
        <v>2074</v>
      </c>
      <c r="C192" s="9">
        <v>45444</v>
      </c>
      <c r="D192" s="23" t="s">
        <v>253</v>
      </c>
      <c r="E192" s="9">
        <v>45413</v>
      </c>
      <c r="F192" s="247" t="s">
        <v>425</v>
      </c>
      <c r="G192" s="248">
        <v>45462</v>
      </c>
      <c r="H192" s="263">
        <v>398000.2</v>
      </c>
      <c r="I192" s="250">
        <v>0</v>
      </c>
      <c r="J192" s="250">
        <f t="shared" si="49"/>
        <v>398000.2</v>
      </c>
      <c r="K192" s="251">
        <f t="shared" si="50"/>
        <v>7960.0040000000008</v>
      </c>
      <c r="L192" s="251">
        <f t="shared" si="51"/>
        <v>390040.196</v>
      </c>
      <c r="M192" s="251">
        <f t="shared" si="54"/>
        <v>390040.196</v>
      </c>
      <c r="N192" s="251">
        <f t="shared" si="53"/>
        <v>0</v>
      </c>
      <c r="O192" s="253">
        <v>45469</v>
      </c>
      <c r="P192" s="253">
        <f t="shared" si="55"/>
        <v>45469</v>
      </c>
      <c r="Q192" s="259" t="s">
        <v>460</v>
      </c>
      <c r="R192" s="250">
        <v>390000</v>
      </c>
      <c r="S192" s="250">
        <f t="shared" si="56"/>
        <v>8000.2000000000116</v>
      </c>
      <c r="T192" s="261" t="s">
        <v>91</v>
      </c>
      <c r="U192" s="256">
        <v>45525</v>
      </c>
      <c r="V192" s="255">
        <v>590951</v>
      </c>
      <c r="W192" s="257" t="s">
        <v>29</v>
      </c>
      <c r="X192" s="258" t="s">
        <v>368</v>
      </c>
      <c r="Y192" s="255" t="s">
        <v>91</v>
      </c>
      <c r="AA192" s="32"/>
      <c r="AB192" s="32"/>
      <c r="AC192" s="32"/>
    </row>
    <row r="193" spans="1:29" x14ac:dyDescent="0.25">
      <c r="A193" s="7">
        <f t="shared" si="46"/>
        <v>32</v>
      </c>
      <c r="B193" s="25" t="s">
        <v>2074</v>
      </c>
      <c r="C193" s="9">
        <v>45444</v>
      </c>
      <c r="D193" s="23" t="s">
        <v>256</v>
      </c>
      <c r="E193" s="9">
        <v>45413</v>
      </c>
      <c r="F193" s="247" t="s">
        <v>426</v>
      </c>
      <c r="G193" s="248">
        <v>45462</v>
      </c>
      <c r="H193" s="263">
        <v>380091.10000000003</v>
      </c>
      <c r="I193" s="250">
        <f>H193*18%</f>
        <v>68416.398000000001</v>
      </c>
      <c r="J193" s="250">
        <f t="shared" si="49"/>
        <v>448507.49800000002</v>
      </c>
      <c r="K193" s="251">
        <f t="shared" si="50"/>
        <v>7601.822000000001</v>
      </c>
      <c r="L193" s="251">
        <f t="shared" si="51"/>
        <v>440905.67600000004</v>
      </c>
      <c r="M193" s="251">
        <f t="shared" si="54"/>
        <v>440905.67600000004</v>
      </c>
      <c r="N193" s="251">
        <f t="shared" si="53"/>
        <v>0</v>
      </c>
      <c r="O193" s="253">
        <v>45469</v>
      </c>
      <c r="P193" s="253">
        <f t="shared" si="55"/>
        <v>45469</v>
      </c>
      <c r="Q193" s="259" t="s">
        <v>460</v>
      </c>
      <c r="R193" s="250">
        <v>372091</v>
      </c>
      <c r="S193" s="250">
        <f t="shared" si="56"/>
        <v>8000.1000000000349</v>
      </c>
      <c r="T193" s="261" t="s">
        <v>91</v>
      </c>
      <c r="U193" s="256">
        <v>45525</v>
      </c>
      <c r="V193" s="255">
        <v>590951</v>
      </c>
      <c r="W193" s="257" t="s">
        <v>29</v>
      </c>
      <c r="X193" s="258" t="s">
        <v>368</v>
      </c>
      <c r="Y193" s="255" t="s">
        <v>91</v>
      </c>
      <c r="AA193" s="32"/>
      <c r="AB193" s="32"/>
      <c r="AC193" s="32"/>
    </row>
    <row r="194" spans="1:29" x14ac:dyDescent="0.25">
      <c r="A194" s="7">
        <f t="shared" ref="A194:A230" si="57">A193+1</f>
        <v>33</v>
      </c>
      <c r="B194" s="25" t="s">
        <v>2074</v>
      </c>
      <c r="C194" s="9">
        <v>45444</v>
      </c>
      <c r="D194" s="23" t="s">
        <v>262</v>
      </c>
      <c r="E194" s="9">
        <v>45413</v>
      </c>
      <c r="F194" s="247" t="s">
        <v>427</v>
      </c>
      <c r="G194" s="248">
        <v>45462</v>
      </c>
      <c r="H194" s="263">
        <v>362182</v>
      </c>
      <c r="I194" s="250">
        <v>0</v>
      </c>
      <c r="J194" s="250">
        <f t="shared" si="49"/>
        <v>362182</v>
      </c>
      <c r="K194" s="251">
        <f t="shared" si="50"/>
        <v>7243.64</v>
      </c>
      <c r="L194" s="251">
        <f t="shared" si="51"/>
        <v>354938.36</v>
      </c>
      <c r="M194" s="251">
        <f t="shared" si="54"/>
        <v>354938.36</v>
      </c>
      <c r="N194" s="251">
        <f t="shared" si="53"/>
        <v>0</v>
      </c>
      <c r="O194" s="253">
        <v>45469</v>
      </c>
      <c r="P194" s="253">
        <f t="shared" si="55"/>
        <v>45469</v>
      </c>
      <c r="Q194" s="259" t="s">
        <v>460</v>
      </c>
      <c r="R194" s="250">
        <v>354182</v>
      </c>
      <c r="S194" s="250">
        <f t="shared" si="56"/>
        <v>8000</v>
      </c>
      <c r="T194" s="261" t="s">
        <v>91</v>
      </c>
      <c r="U194" s="256">
        <v>45525</v>
      </c>
      <c r="V194" s="255">
        <v>590951</v>
      </c>
      <c r="W194" s="257" t="s">
        <v>29</v>
      </c>
      <c r="X194" s="258" t="s">
        <v>368</v>
      </c>
      <c r="Y194" s="255" t="s">
        <v>91</v>
      </c>
      <c r="AA194" s="32"/>
      <c r="AB194" s="32"/>
      <c r="AC194" s="32"/>
    </row>
    <row r="195" spans="1:29" x14ac:dyDescent="0.25">
      <c r="A195" s="7">
        <f t="shared" si="57"/>
        <v>34</v>
      </c>
      <c r="B195" s="25" t="s">
        <v>2074</v>
      </c>
      <c r="C195" s="9">
        <v>45444</v>
      </c>
      <c r="D195" s="23" t="s">
        <v>264</v>
      </c>
      <c r="E195" s="9">
        <v>45413</v>
      </c>
      <c r="F195" s="247" t="s">
        <v>428</v>
      </c>
      <c r="G195" s="248">
        <v>45462</v>
      </c>
      <c r="H195" s="263">
        <v>362182</v>
      </c>
      <c r="I195" s="250">
        <v>0</v>
      </c>
      <c r="J195" s="250">
        <f t="shared" si="49"/>
        <v>362182</v>
      </c>
      <c r="K195" s="251">
        <f t="shared" si="50"/>
        <v>7243.64</v>
      </c>
      <c r="L195" s="251">
        <f t="shared" si="51"/>
        <v>354938.36</v>
      </c>
      <c r="M195" s="251">
        <f t="shared" si="54"/>
        <v>354938.36</v>
      </c>
      <c r="N195" s="251">
        <f t="shared" si="53"/>
        <v>0</v>
      </c>
      <c r="O195" s="253">
        <v>45469</v>
      </c>
      <c r="P195" s="253">
        <f t="shared" si="55"/>
        <v>45469</v>
      </c>
      <c r="Q195" s="259" t="s">
        <v>460</v>
      </c>
      <c r="R195" s="250">
        <v>354020</v>
      </c>
      <c r="S195" s="250">
        <f t="shared" si="56"/>
        <v>8162</v>
      </c>
      <c r="T195" s="261" t="s">
        <v>91</v>
      </c>
      <c r="U195" s="256">
        <v>45525</v>
      </c>
      <c r="V195" s="255">
        <v>590951</v>
      </c>
      <c r="W195" s="257" t="s">
        <v>29</v>
      </c>
      <c r="X195" s="258" t="s">
        <v>368</v>
      </c>
      <c r="Y195" s="255" t="s">
        <v>91</v>
      </c>
      <c r="AA195" s="32"/>
      <c r="AB195" s="32"/>
      <c r="AC195" s="32"/>
    </row>
    <row r="196" spans="1:29" x14ac:dyDescent="0.25">
      <c r="A196" s="7">
        <f t="shared" si="57"/>
        <v>35</v>
      </c>
      <c r="B196" s="25" t="s">
        <v>2074</v>
      </c>
      <c r="C196" s="9">
        <v>45444</v>
      </c>
      <c r="D196" s="23" t="s">
        <v>270</v>
      </c>
      <c r="E196" s="9">
        <v>45413</v>
      </c>
      <c r="F196" s="247" t="s">
        <v>429</v>
      </c>
      <c r="G196" s="248">
        <v>45462</v>
      </c>
      <c r="H196" s="263">
        <v>380091.1</v>
      </c>
      <c r="I196" s="250">
        <f>H196*18%</f>
        <v>68416.397999999986</v>
      </c>
      <c r="J196" s="250">
        <f t="shared" si="49"/>
        <v>448507.49799999996</v>
      </c>
      <c r="K196" s="251">
        <f t="shared" si="50"/>
        <v>7601.8220000000001</v>
      </c>
      <c r="L196" s="251">
        <f t="shared" si="51"/>
        <v>440905.67599999998</v>
      </c>
      <c r="M196" s="251">
        <f t="shared" si="54"/>
        <v>440905.67599999998</v>
      </c>
      <c r="N196" s="251">
        <f t="shared" si="53"/>
        <v>0</v>
      </c>
      <c r="O196" s="253">
        <v>45469</v>
      </c>
      <c r="P196" s="253">
        <f t="shared" si="55"/>
        <v>45469</v>
      </c>
      <c r="Q196" s="259" t="s">
        <v>460</v>
      </c>
      <c r="R196" s="250">
        <v>372091</v>
      </c>
      <c r="S196" s="250">
        <f t="shared" si="56"/>
        <v>8000.0999999999767</v>
      </c>
      <c r="T196" s="261" t="s">
        <v>91</v>
      </c>
      <c r="U196" s="256">
        <v>45525</v>
      </c>
      <c r="V196" s="255">
        <v>590951</v>
      </c>
      <c r="W196" s="257" t="s">
        <v>29</v>
      </c>
      <c r="X196" s="258" t="s">
        <v>368</v>
      </c>
      <c r="Y196" s="255" t="s">
        <v>91</v>
      </c>
      <c r="AA196" s="32"/>
      <c r="AB196" s="32"/>
      <c r="AC196" s="32"/>
    </row>
    <row r="197" spans="1:29" x14ac:dyDescent="0.25">
      <c r="A197" s="7">
        <f t="shared" si="57"/>
        <v>36</v>
      </c>
      <c r="B197" s="25" t="s">
        <v>2074</v>
      </c>
      <c r="C197" s="9">
        <v>45444</v>
      </c>
      <c r="D197" s="23" t="s">
        <v>269</v>
      </c>
      <c r="E197" s="9">
        <v>45413</v>
      </c>
      <c r="F197" s="247" t="s">
        <v>430</v>
      </c>
      <c r="G197" s="248">
        <v>45462</v>
      </c>
      <c r="H197" s="263">
        <v>317416</v>
      </c>
      <c r="I197" s="250">
        <v>0</v>
      </c>
      <c r="J197" s="250">
        <f t="shared" si="49"/>
        <v>317416</v>
      </c>
      <c r="K197" s="251">
        <f t="shared" si="50"/>
        <v>6348.32</v>
      </c>
      <c r="L197" s="251">
        <f t="shared" si="51"/>
        <v>311067.68</v>
      </c>
      <c r="M197" s="251">
        <f t="shared" si="54"/>
        <v>311067.68</v>
      </c>
      <c r="N197" s="251">
        <f t="shared" si="53"/>
        <v>0</v>
      </c>
      <c r="O197" s="253">
        <v>45469</v>
      </c>
      <c r="P197" s="253">
        <f t="shared" si="55"/>
        <v>45469</v>
      </c>
      <c r="Q197" s="259" t="s">
        <v>460</v>
      </c>
      <c r="R197" s="250">
        <v>309416</v>
      </c>
      <c r="S197" s="250">
        <f t="shared" si="56"/>
        <v>8000</v>
      </c>
      <c r="T197" s="261" t="s">
        <v>91</v>
      </c>
      <c r="U197" s="256">
        <v>45525</v>
      </c>
      <c r="V197" s="255">
        <v>590951</v>
      </c>
      <c r="W197" s="257" t="s">
        <v>29</v>
      </c>
      <c r="X197" s="258" t="s">
        <v>368</v>
      </c>
      <c r="Y197" s="255" t="s">
        <v>91</v>
      </c>
      <c r="AA197" s="32"/>
      <c r="AB197" s="32"/>
      <c r="AC197" s="32"/>
    </row>
    <row r="198" spans="1:29" x14ac:dyDescent="0.25">
      <c r="A198" s="7">
        <f t="shared" si="57"/>
        <v>37</v>
      </c>
      <c r="B198" s="25" t="s">
        <v>2074</v>
      </c>
      <c r="C198" s="9">
        <v>45444</v>
      </c>
      <c r="D198" s="23" t="s">
        <v>271</v>
      </c>
      <c r="E198" s="9">
        <v>45413</v>
      </c>
      <c r="F198" s="247" t="s">
        <v>431</v>
      </c>
      <c r="G198" s="248">
        <v>45462</v>
      </c>
      <c r="H198" s="263">
        <v>362182</v>
      </c>
      <c r="I198" s="250">
        <v>0</v>
      </c>
      <c r="J198" s="250">
        <f t="shared" si="49"/>
        <v>362182</v>
      </c>
      <c r="K198" s="251">
        <f t="shared" si="50"/>
        <v>7243.64</v>
      </c>
      <c r="L198" s="251">
        <f t="shared" si="51"/>
        <v>354938.36</v>
      </c>
      <c r="M198" s="251">
        <f t="shared" si="54"/>
        <v>354938.36</v>
      </c>
      <c r="N198" s="251">
        <f t="shared" si="53"/>
        <v>0</v>
      </c>
      <c r="O198" s="253">
        <v>45469</v>
      </c>
      <c r="P198" s="253">
        <f t="shared" si="55"/>
        <v>45469</v>
      </c>
      <c r="Q198" s="259" t="s">
        <v>460</v>
      </c>
      <c r="R198" s="250">
        <v>354182</v>
      </c>
      <c r="S198" s="250">
        <f t="shared" si="56"/>
        <v>8000</v>
      </c>
      <c r="T198" s="261" t="s">
        <v>91</v>
      </c>
      <c r="U198" s="256">
        <v>45525</v>
      </c>
      <c r="V198" s="255">
        <v>590951</v>
      </c>
      <c r="W198" s="257" t="s">
        <v>29</v>
      </c>
      <c r="X198" s="258" t="s">
        <v>368</v>
      </c>
      <c r="Y198" s="255" t="s">
        <v>91</v>
      </c>
      <c r="AA198" s="32"/>
      <c r="AB198" s="32"/>
      <c r="AC198" s="32"/>
    </row>
    <row r="199" spans="1:29" x14ac:dyDescent="0.25">
      <c r="A199" s="7">
        <f t="shared" si="57"/>
        <v>38</v>
      </c>
      <c r="B199" s="25" t="s">
        <v>2074</v>
      </c>
      <c r="C199" s="9">
        <v>45444</v>
      </c>
      <c r="D199" s="23" t="s">
        <v>255</v>
      </c>
      <c r="E199" s="9">
        <v>45413</v>
      </c>
      <c r="F199" s="247" t="s">
        <v>432</v>
      </c>
      <c r="G199" s="248">
        <v>45462</v>
      </c>
      <c r="H199" s="263">
        <v>380091.1</v>
      </c>
      <c r="I199" s="250">
        <v>0</v>
      </c>
      <c r="J199" s="250">
        <f t="shared" si="49"/>
        <v>380091.1</v>
      </c>
      <c r="K199" s="251">
        <f t="shared" si="50"/>
        <v>7601.8220000000001</v>
      </c>
      <c r="L199" s="251">
        <f t="shared" si="51"/>
        <v>372489.27799999999</v>
      </c>
      <c r="M199" s="251">
        <f t="shared" si="54"/>
        <v>372489.27799999999</v>
      </c>
      <c r="N199" s="251">
        <f t="shared" si="53"/>
        <v>0</v>
      </c>
      <c r="O199" s="253">
        <v>45469</v>
      </c>
      <c r="P199" s="253">
        <f t="shared" si="55"/>
        <v>45469</v>
      </c>
      <c r="Q199" s="259" t="s">
        <v>460</v>
      </c>
      <c r="R199" s="250">
        <v>372091</v>
      </c>
      <c r="S199" s="250">
        <f t="shared" si="56"/>
        <v>8000.0999999999767</v>
      </c>
      <c r="T199" s="261" t="s">
        <v>91</v>
      </c>
      <c r="U199" s="256">
        <v>45525</v>
      </c>
      <c r="V199" s="255">
        <v>590951</v>
      </c>
      <c r="W199" s="257" t="s">
        <v>29</v>
      </c>
      <c r="X199" s="258" t="s">
        <v>368</v>
      </c>
      <c r="Y199" s="255" t="s">
        <v>91</v>
      </c>
      <c r="AA199" s="32"/>
      <c r="AB199" s="32"/>
      <c r="AC199" s="32"/>
    </row>
    <row r="200" spans="1:29" x14ac:dyDescent="0.25">
      <c r="A200" s="7">
        <f t="shared" si="57"/>
        <v>39</v>
      </c>
      <c r="B200" s="25" t="s">
        <v>2074</v>
      </c>
      <c r="C200" s="9">
        <v>45444</v>
      </c>
      <c r="D200" s="23" t="s">
        <v>265</v>
      </c>
      <c r="E200" s="9">
        <v>45413</v>
      </c>
      <c r="F200" s="247" t="s">
        <v>433</v>
      </c>
      <c r="G200" s="248">
        <v>45462</v>
      </c>
      <c r="H200" s="263">
        <v>333086.8</v>
      </c>
      <c r="I200" s="250">
        <v>0</v>
      </c>
      <c r="J200" s="250">
        <f t="shared" si="49"/>
        <v>333086.8</v>
      </c>
      <c r="K200" s="251">
        <f t="shared" si="50"/>
        <v>6661.7359999999999</v>
      </c>
      <c r="L200" s="251">
        <f t="shared" si="51"/>
        <v>326425.06400000001</v>
      </c>
      <c r="M200" s="251">
        <f t="shared" si="54"/>
        <v>326425.06400000001</v>
      </c>
      <c r="N200" s="251">
        <f t="shared" si="53"/>
        <v>0</v>
      </c>
      <c r="O200" s="253">
        <v>45469</v>
      </c>
      <c r="P200" s="253">
        <f t="shared" si="55"/>
        <v>45469</v>
      </c>
      <c r="Q200" s="259" t="s">
        <v>460</v>
      </c>
      <c r="R200" s="250">
        <v>325076</v>
      </c>
      <c r="S200" s="250">
        <f t="shared" si="56"/>
        <v>8010.7999999999884</v>
      </c>
      <c r="T200" s="261" t="s">
        <v>91</v>
      </c>
      <c r="U200" s="256">
        <v>45525</v>
      </c>
      <c r="V200" s="255">
        <v>590951</v>
      </c>
      <c r="W200" s="257" t="s">
        <v>29</v>
      </c>
      <c r="X200" s="258" t="s">
        <v>368</v>
      </c>
      <c r="Y200" s="255" t="s">
        <v>91</v>
      </c>
      <c r="AA200" s="32"/>
      <c r="AB200" s="32"/>
      <c r="AC200" s="32"/>
    </row>
    <row r="201" spans="1:29" x14ac:dyDescent="0.25">
      <c r="A201" s="7">
        <f t="shared" si="57"/>
        <v>40</v>
      </c>
      <c r="B201" s="25" t="s">
        <v>2074</v>
      </c>
      <c r="C201" s="9">
        <v>45444</v>
      </c>
      <c r="D201" s="23" t="s">
        <v>266</v>
      </c>
      <c r="E201" s="9">
        <v>45413</v>
      </c>
      <c r="F201" s="247" t="s">
        <v>434</v>
      </c>
      <c r="G201" s="248">
        <v>45462</v>
      </c>
      <c r="H201" s="263">
        <v>283828</v>
      </c>
      <c r="I201" s="250">
        <v>0</v>
      </c>
      <c r="J201" s="250">
        <f t="shared" si="49"/>
        <v>283828</v>
      </c>
      <c r="K201" s="251">
        <f t="shared" si="50"/>
        <v>5676.56</v>
      </c>
      <c r="L201" s="251">
        <f t="shared" si="51"/>
        <v>278151.44</v>
      </c>
      <c r="M201" s="251">
        <f t="shared" si="54"/>
        <v>278151.44</v>
      </c>
      <c r="N201" s="251">
        <f t="shared" si="53"/>
        <v>0</v>
      </c>
      <c r="O201" s="253">
        <v>45469</v>
      </c>
      <c r="P201" s="253">
        <f t="shared" si="55"/>
        <v>45469</v>
      </c>
      <c r="Q201" s="259" t="s">
        <v>460</v>
      </c>
      <c r="R201" s="250">
        <v>275828</v>
      </c>
      <c r="S201" s="250">
        <f t="shared" si="56"/>
        <v>8000</v>
      </c>
      <c r="T201" s="261" t="s">
        <v>91</v>
      </c>
      <c r="U201" s="256">
        <v>45525</v>
      </c>
      <c r="V201" s="255">
        <v>590951</v>
      </c>
      <c r="W201" s="257" t="s">
        <v>29</v>
      </c>
      <c r="X201" s="258" t="s">
        <v>368</v>
      </c>
      <c r="Y201" s="255" t="s">
        <v>91</v>
      </c>
      <c r="AA201" s="32"/>
      <c r="AB201" s="32"/>
      <c r="AC201" s="32"/>
    </row>
    <row r="202" spans="1:29" x14ac:dyDescent="0.25">
      <c r="A202" s="7">
        <f t="shared" si="57"/>
        <v>41</v>
      </c>
      <c r="B202" s="25" t="s">
        <v>2074</v>
      </c>
      <c r="C202" s="9">
        <v>45444</v>
      </c>
      <c r="D202" s="23" t="s">
        <v>273</v>
      </c>
      <c r="E202" s="9">
        <v>45413</v>
      </c>
      <c r="F202" s="247" t="s">
        <v>435</v>
      </c>
      <c r="G202" s="248">
        <v>45462</v>
      </c>
      <c r="H202" s="263">
        <v>348757.6</v>
      </c>
      <c r="I202" s="250">
        <v>0</v>
      </c>
      <c r="J202" s="250">
        <f t="shared" si="49"/>
        <v>348757.6</v>
      </c>
      <c r="K202" s="251">
        <f t="shared" si="50"/>
        <v>6975.152</v>
      </c>
      <c r="L202" s="251">
        <f t="shared" si="51"/>
        <v>341782.44799999997</v>
      </c>
      <c r="M202" s="251">
        <f t="shared" si="54"/>
        <v>341782.44799999997</v>
      </c>
      <c r="N202" s="251">
        <f t="shared" si="53"/>
        <v>0</v>
      </c>
      <c r="O202" s="253">
        <v>45469</v>
      </c>
      <c r="P202" s="253">
        <f t="shared" si="55"/>
        <v>45469</v>
      </c>
      <c r="Q202" s="259" t="s">
        <v>460</v>
      </c>
      <c r="R202" s="250">
        <v>340757</v>
      </c>
      <c r="S202" s="250">
        <f t="shared" si="56"/>
        <v>8000.5999999999767</v>
      </c>
      <c r="T202" s="261" t="s">
        <v>91</v>
      </c>
      <c r="U202" s="256">
        <v>45525</v>
      </c>
      <c r="V202" s="255">
        <v>590951</v>
      </c>
      <c r="W202" s="257" t="s">
        <v>29</v>
      </c>
      <c r="X202" s="258" t="s">
        <v>368</v>
      </c>
      <c r="Y202" s="255" t="s">
        <v>91</v>
      </c>
      <c r="AA202" s="32"/>
      <c r="AB202" s="32"/>
      <c r="AC202" s="32"/>
    </row>
    <row r="203" spans="1:29" x14ac:dyDescent="0.25">
      <c r="A203" s="7">
        <f t="shared" si="57"/>
        <v>42</v>
      </c>
      <c r="B203" s="25" t="s">
        <v>2074</v>
      </c>
      <c r="C203" s="9">
        <v>45444</v>
      </c>
      <c r="D203" s="23" t="s">
        <v>263</v>
      </c>
      <c r="E203" s="9">
        <v>45413</v>
      </c>
      <c r="F203" s="247" t="s">
        <v>436</v>
      </c>
      <c r="G203" s="248">
        <v>45462</v>
      </c>
      <c r="H203" s="263">
        <v>447242.8</v>
      </c>
      <c r="I203" s="250">
        <f>H203*18%</f>
        <v>80503.703999999998</v>
      </c>
      <c r="J203" s="250">
        <f t="shared" si="49"/>
        <v>527746.50399999996</v>
      </c>
      <c r="K203" s="251">
        <f t="shared" si="50"/>
        <v>8944.8559999999998</v>
      </c>
      <c r="L203" s="251">
        <f t="shared" si="51"/>
        <v>518801.64799999993</v>
      </c>
      <c r="M203" s="251">
        <f t="shared" si="54"/>
        <v>518801.64799999993</v>
      </c>
      <c r="N203" s="251">
        <f t="shared" si="53"/>
        <v>0</v>
      </c>
      <c r="O203" s="253">
        <v>45469</v>
      </c>
      <c r="P203" s="253">
        <f t="shared" si="55"/>
        <v>45469</v>
      </c>
      <c r="Q203" s="259" t="s">
        <v>460</v>
      </c>
      <c r="R203" s="250">
        <v>439242</v>
      </c>
      <c r="S203" s="250">
        <f t="shared" si="56"/>
        <v>8000.7999999999884</v>
      </c>
      <c r="T203" s="261" t="s">
        <v>91</v>
      </c>
      <c r="U203" s="256">
        <v>45525</v>
      </c>
      <c r="V203" s="255">
        <v>590951</v>
      </c>
      <c r="W203" s="257" t="s">
        <v>29</v>
      </c>
      <c r="X203" s="258" t="s">
        <v>368</v>
      </c>
      <c r="Y203" s="255" t="s">
        <v>91</v>
      </c>
      <c r="AA203" s="32"/>
      <c r="AB203" s="32"/>
      <c r="AC203" s="32"/>
    </row>
    <row r="204" spans="1:29" x14ac:dyDescent="0.25">
      <c r="A204" s="7">
        <f t="shared" si="57"/>
        <v>43</v>
      </c>
      <c r="B204" s="25" t="s">
        <v>2074</v>
      </c>
      <c r="C204" s="9">
        <v>45444</v>
      </c>
      <c r="D204" s="23" t="s">
        <v>259</v>
      </c>
      <c r="E204" s="9">
        <v>45413</v>
      </c>
      <c r="F204" s="247" t="s">
        <v>809</v>
      </c>
      <c r="G204" s="253">
        <v>45462</v>
      </c>
      <c r="H204" s="263">
        <v>568127.19999999995</v>
      </c>
      <c r="I204" s="250">
        <f>H204*18%</f>
        <v>102262.89599999999</v>
      </c>
      <c r="J204" s="250">
        <f t="shared" si="49"/>
        <v>670390.0959999999</v>
      </c>
      <c r="K204" s="251">
        <f t="shared" si="50"/>
        <v>11362.544</v>
      </c>
      <c r="L204" s="251">
        <f t="shared" si="51"/>
        <v>659027.55199999991</v>
      </c>
      <c r="M204" s="251">
        <f>L204</f>
        <v>659027.55199999991</v>
      </c>
      <c r="N204" s="251">
        <f t="shared" si="53"/>
        <v>0</v>
      </c>
      <c r="O204" s="253">
        <v>45469</v>
      </c>
      <c r="P204" s="253">
        <f t="shared" si="55"/>
        <v>45469</v>
      </c>
      <c r="Q204" s="259" t="s">
        <v>460</v>
      </c>
      <c r="R204" s="250">
        <v>560127</v>
      </c>
      <c r="S204" s="250">
        <f t="shared" si="56"/>
        <v>8000.1999999999534</v>
      </c>
      <c r="T204" s="261" t="s">
        <v>91</v>
      </c>
      <c r="U204" s="256">
        <v>45586</v>
      </c>
      <c r="V204" s="255">
        <v>464335</v>
      </c>
      <c r="W204" s="255" t="s">
        <v>29</v>
      </c>
      <c r="X204" s="258" t="s">
        <v>368</v>
      </c>
      <c r="Y204" s="255" t="s">
        <v>91</v>
      </c>
      <c r="AA204" s="32"/>
      <c r="AB204" s="32"/>
      <c r="AC204" s="32"/>
    </row>
    <row r="205" spans="1:29" x14ac:dyDescent="0.25">
      <c r="A205" s="7">
        <f t="shared" si="57"/>
        <v>44</v>
      </c>
      <c r="B205" s="25" t="s">
        <v>2074</v>
      </c>
      <c r="C205" s="9">
        <v>45444</v>
      </c>
      <c r="D205" s="23" t="s">
        <v>257</v>
      </c>
      <c r="E205" s="9">
        <v>45413</v>
      </c>
      <c r="F205" s="247" t="s">
        <v>437</v>
      </c>
      <c r="G205" s="248">
        <v>45462</v>
      </c>
      <c r="H205" s="263">
        <v>474106</v>
      </c>
      <c r="I205" s="250">
        <f>H205*18%</f>
        <v>85339.08</v>
      </c>
      <c r="J205" s="250">
        <f t="shared" si="49"/>
        <v>559445.07999999996</v>
      </c>
      <c r="K205" s="251">
        <f t="shared" si="50"/>
        <v>9482.1200000000008</v>
      </c>
      <c r="L205" s="251">
        <f t="shared" si="51"/>
        <v>549962.96</v>
      </c>
      <c r="M205" s="251">
        <f>L205</f>
        <v>549962.96</v>
      </c>
      <c r="N205" s="251">
        <f t="shared" si="53"/>
        <v>0</v>
      </c>
      <c r="O205" s="253">
        <v>45469</v>
      </c>
      <c r="P205" s="253">
        <f t="shared" si="55"/>
        <v>45469</v>
      </c>
      <c r="Q205" s="259" t="s">
        <v>460</v>
      </c>
      <c r="R205" s="250">
        <v>466106</v>
      </c>
      <c r="S205" s="250">
        <f t="shared" si="56"/>
        <v>8000</v>
      </c>
      <c r="T205" s="261" t="s">
        <v>91</v>
      </c>
      <c r="U205" s="256">
        <v>45492</v>
      </c>
      <c r="V205" s="255">
        <v>590883</v>
      </c>
      <c r="W205" s="255" t="s">
        <v>29</v>
      </c>
      <c r="X205" s="258" t="s">
        <v>368</v>
      </c>
      <c r="Y205" s="255" t="s">
        <v>91</v>
      </c>
      <c r="AA205" s="32"/>
      <c r="AB205" s="32"/>
      <c r="AC205" s="32"/>
    </row>
    <row r="206" spans="1:29" x14ac:dyDescent="0.25">
      <c r="A206" s="7">
        <f t="shared" si="57"/>
        <v>45</v>
      </c>
      <c r="B206" s="25" t="s">
        <v>2074</v>
      </c>
      <c r="C206" s="9">
        <v>45444</v>
      </c>
      <c r="D206" s="23" t="s">
        <v>272</v>
      </c>
      <c r="E206" s="9">
        <v>45413</v>
      </c>
      <c r="F206" s="247" t="s">
        <v>438</v>
      </c>
      <c r="G206" s="248">
        <v>45462</v>
      </c>
      <c r="H206" s="263">
        <v>527832.4</v>
      </c>
      <c r="I206" s="250">
        <f>H206*18%</f>
        <v>95009.831999999995</v>
      </c>
      <c r="J206" s="250">
        <f t="shared" si="49"/>
        <v>622842.23200000008</v>
      </c>
      <c r="K206" s="251">
        <f t="shared" si="50"/>
        <v>10556.648000000001</v>
      </c>
      <c r="L206" s="251">
        <f t="shared" si="51"/>
        <v>612285.58400000003</v>
      </c>
      <c r="M206" s="251">
        <f>L206</f>
        <v>612285.58400000003</v>
      </c>
      <c r="N206" s="251">
        <f t="shared" si="53"/>
        <v>0</v>
      </c>
      <c r="O206" s="253">
        <v>45469</v>
      </c>
      <c r="P206" s="253">
        <f t="shared" si="55"/>
        <v>45469</v>
      </c>
      <c r="Q206" s="259" t="s">
        <v>460</v>
      </c>
      <c r="R206" s="250">
        <v>519832</v>
      </c>
      <c r="S206" s="250">
        <f t="shared" si="56"/>
        <v>8000.4000000000233</v>
      </c>
      <c r="T206" s="261" t="s">
        <v>91</v>
      </c>
      <c r="U206" s="256">
        <v>45492</v>
      </c>
      <c r="V206" s="255">
        <v>590883</v>
      </c>
      <c r="W206" s="255" t="s">
        <v>29</v>
      </c>
      <c r="X206" s="258" t="s">
        <v>368</v>
      </c>
      <c r="Y206" s="255" t="s">
        <v>91</v>
      </c>
      <c r="AA206" s="32"/>
      <c r="AB206" s="32"/>
      <c r="AC206" s="32"/>
    </row>
    <row r="207" spans="1:29" x14ac:dyDescent="0.25">
      <c r="A207" s="7">
        <f t="shared" si="57"/>
        <v>46</v>
      </c>
      <c r="B207" s="25" t="s">
        <v>2074</v>
      </c>
      <c r="C207" s="9">
        <v>45444</v>
      </c>
      <c r="D207" s="23" t="s">
        <v>271</v>
      </c>
      <c r="E207" s="9">
        <v>45352</v>
      </c>
      <c r="F207" s="247" t="s">
        <v>325</v>
      </c>
      <c r="G207" s="248">
        <v>45440</v>
      </c>
      <c r="H207" s="263">
        <v>326363.8</v>
      </c>
      <c r="I207" s="250">
        <v>0</v>
      </c>
      <c r="J207" s="250">
        <f t="shared" si="49"/>
        <v>326363.8</v>
      </c>
      <c r="K207" s="251">
        <f t="shared" si="50"/>
        <v>6527.2759999999998</v>
      </c>
      <c r="L207" s="251">
        <f t="shared" si="51"/>
        <v>319836.52399999998</v>
      </c>
      <c r="M207" s="251">
        <f>L207</f>
        <v>319836.52399999998</v>
      </c>
      <c r="N207" s="251">
        <f t="shared" si="53"/>
        <v>0</v>
      </c>
      <c r="O207" s="253">
        <v>45469</v>
      </c>
      <c r="P207" s="253">
        <f t="shared" si="55"/>
        <v>45469</v>
      </c>
      <c r="Q207" s="259" t="s">
        <v>458</v>
      </c>
      <c r="R207" s="250">
        <v>318363</v>
      </c>
      <c r="S207" s="250">
        <f t="shared" si="56"/>
        <v>8000.7999999999884</v>
      </c>
      <c r="T207" s="261" t="s">
        <v>894</v>
      </c>
      <c r="U207" s="256">
        <v>45492</v>
      </c>
      <c r="V207" s="255">
        <v>590883</v>
      </c>
      <c r="W207" s="255" t="s">
        <v>29</v>
      </c>
      <c r="X207" s="258" t="s">
        <v>368</v>
      </c>
      <c r="Y207" s="255" t="s">
        <v>91</v>
      </c>
      <c r="AA207" s="32"/>
      <c r="AB207" s="32"/>
      <c r="AC207" s="32"/>
    </row>
    <row r="208" spans="1:29" x14ac:dyDescent="0.25">
      <c r="A208" s="7">
        <f t="shared" si="57"/>
        <v>47</v>
      </c>
      <c r="B208" s="25" t="s">
        <v>2074</v>
      </c>
      <c r="C208" s="9">
        <v>45444</v>
      </c>
      <c r="D208" s="23" t="s">
        <v>271</v>
      </c>
      <c r="E208" s="9">
        <v>45323</v>
      </c>
      <c r="F208" s="247" t="s">
        <v>305</v>
      </c>
      <c r="G208" s="248">
        <v>45440</v>
      </c>
      <c r="H208" s="263">
        <v>75636.399999999994</v>
      </c>
      <c r="I208" s="250">
        <v>0</v>
      </c>
      <c r="J208" s="250">
        <f t="shared" si="49"/>
        <v>75636.399999999994</v>
      </c>
      <c r="K208" s="251">
        <f t="shared" si="50"/>
        <v>1512.7279999999998</v>
      </c>
      <c r="L208" s="251">
        <f t="shared" si="51"/>
        <v>74123.671999999991</v>
      </c>
      <c r="M208" s="251">
        <f t="shared" ref="M208:M232" si="58">L208</f>
        <v>74123.671999999991</v>
      </c>
      <c r="N208" s="251">
        <f t="shared" si="53"/>
        <v>0</v>
      </c>
      <c r="O208" s="253">
        <v>45469</v>
      </c>
      <c r="P208" s="253">
        <f t="shared" si="55"/>
        <v>45469</v>
      </c>
      <c r="Q208" s="259" t="s">
        <v>459</v>
      </c>
      <c r="R208" s="250">
        <v>68463</v>
      </c>
      <c r="S208" s="250">
        <f t="shared" si="56"/>
        <v>7173.3999999999942</v>
      </c>
      <c r="T208" s="261" t="s">
        <v>894</v>
      </c>
      <c r="U208" s="256">
        <v>45492</v>
      </c>
      <c r="V208" s="255">
        <v>590883</v>
      </c>
      <c r="W208" s="257" t="s">
        <v>29</v>
      </c>
      <c r="X208" s="258" t="s">
        <v>368</v>
      </c>
      <c r="Y208" s="255" t="s">
        <v>91</v>
      </c>
      <c r="AA208" s="32"/>
      <c r="AB208" s="32"/>
      <c r="AC208" s="32"/>
    </row>
    <row r="209" spans="1:29" x14ac:dyDescent="0.25">
      <c r="A209" s="7">
        <f t="shared" si="57"/>
        <v>48</v>
      </c>
      <c r="B209" s="25" t="s">
        <v>2074</v>
      </c>
      <c r="C209" s="9">
        <v>45444</v>
      </c>
      <c r="D209" s="23" t="s">
        <v>271</v>
      </c>
      <c r="E209" s="9">
        <v>45383</v>
      </c>
      <c r="F209" s="247" t="s">
        <v>357</v>
      </c>
      <c r="G209" s="248">
        <v>45440</v>
      </c>
      <c r="H209" s="263">
        <v>380091.1</v>
      </c>
      <c r="I209" s="250">
        <v>0</v>
      </c>
      <c r="J209" s="250">
        <f t="shared" si="49"/>
        <v>380091.1</v>
      </c>
      <c r="K209" s="251">
        <f t="shared" si="50"/>
        <v>7601.8220000000001</v>
      </c>
      <c r="L209" s="251">
        <f t="shared" si="51"/>
        <v>372489.27799999999</v>
      </c>
      <c r="M209" s="251">
        <f t="shared" si="58"/>
        <v>372489.27799999999</v>
      </c>
      <c r="N209" s="251">
        <f t="shared" si="53"/>
        <v>0</v>
      </c>
      <c r="O209" s="253">
        <v>45469</v>
      </c>
      <c r="P209" s="253">
        <f t="shared" si="55"/>
        <v>45469</v>
      </c>
      <c r="Q209" s="259" t="s">
        <v>461</v>
      </c>
      <c r="R209" s="250">
        <v>372091</v>
      </c>
      <c r="S209" s="250">
        <f t="shared" si="56"/>
        <v>8000.0999999999767</v>
      </c>
      <c r="T209" s="261" t="s">
        <v>894</v>
      </c>
      <c r="U209" s="256">
        <v>45492</v>
      </c>
      <c r="V209" s="255">
        <v>590883</v>
      </c>
      <c r="W209" s="257" t="s">
        <v>29</v>
      </c>
      <c r="X209" s="258" t="s">
        <v>368</v>
      </c>
      <c r="Y209" s="255" t="s">
        <v>91</v>
      </c>
      <c r="AA209" s="32"/>
      <c r="AB209" s="32"/>
      <c r="AC209" s="32"/>
    </row>
    <row r="210" spans="1:29" x14ac:dyDescent="0.25">
      <c r="A210" s="7">
        <f t="shared" si="57"/>
        <v>49</v>
      </c>
      <c r="B210" s="25" t="s">
        <v>2074</v>
      </c>
      <c r="C210" s="9">
        <v>45444</v>
      </c>
      <c r="D210" s="23" t="s">
        <v>275</v>
      </c>
      <c r="E210" s="9">
        <v>45413</v>
      </c>
      <c r="F210" s="247" t="s">
        <v>472</v>
      </c>
      <c r="G210" s="248">
        <v>45462</v>
      </c>
      <c r="H210" s="263">
        <v>306186.7</v>
      </c>
      <c r="I210" s="250">
        <v>0</v>
      </c>
      <c r="J210" s="250">
        <f t="shared" si="49"/>
        <v>306186.7</v>
      </c>
      <c r="K210" s="251">
        <f t="shared" si="50"/>
        <v>6123.7340000000004</v>
      </c>
      <c r="L210" s="251">
        <f t="shared" si="51"/>
        <v>300062.96600000001</v>
      </c>
      <c r="M210" s="251">
        <f t="shared" si="58"/>
        <v>300062.96600000001</v>
      </c>
      <c r="N210" s="251">
        <f t="shared" si="53"/>
        <v>0</v>
      </c>
      <c r="O210" s="253">
        <v>45471</v>
      </c>
      <c r="P210" s="253">
        <f t="shared" si="55"/>
        <v>45471</v>
      </c>
      <c r="Q210" s="259" t="s">
        <v>493</v>
      </c>
      <c r="R210" s="250">
        <v>298187</v>
      </c>
      <c r="S210" s="250">
        <f t="shared" si="56"/>
        <v>7999.7000000000116</v>
      </c>
      <c r="T210" s="261" t="s">
        <v>894</v>
      </c>
      <c r="U210" s="256">
        <v>45525</v>
      </c>
      <c r="V210" s="255">
        <v>590951</v>
      </c>
      <c r="W210" s="257" t="s">
        <v>29</v>
      </c>
      <c r="X210" s="258" t="s">
        <v>368</v>
      </c>
      <c r="Y210" s="255" t="s">
        <v>91</v>
      </c>
      <c r="AA210" s="32"/>
      <c r="AB210" s="32"/>
      <c r="AC210" s="32"/>
    </row>
    <row r="211" spans="1:29" x14ac:dyDescent="0.25">
      <c r="A211" s="7">
        <f t="shared" si="57"/>
        <v>50</v>
      </c>
      <c r="B211" s="25" t="s">
        <v>2074</v>
      </c>
      <c r="C211" s="9">
        <v>45444</v>
      </c>
      <c r="D211" s="23" t="s">
        <v>285</v>
      </c>
      <c r="E211" s="9">
        <v>45413</v>
      </c>
      <c r="F211" s="247" t="s">
        <v>473</v>
      </c>
      <c r="G211" s="248">
        <v>45462</v>
      </c>
      <c r="H211" s="263">
        <v>397998.22</v>
      </c>
      <c r="I211" s="250">
        <v>0</v>
      </c>
      <c r="J211" s="250">
        <f t="shared" si="49"/>
        <v>397998.22</v>
      </c>
      <c r="K211" s="251">
        <f t="shared" si="50"/>
        <v>7959.9643999999998</v>
      </c>
      <c r="L211" s="251">
        <f t="shared" si="51"/>
        <v>390038.25559999997</v>
      </c>
      <c r="M211" s="251">
        <f t="shared" si="58"/>
        <v>390038.25559999997</v>
      </c>
      <c r="N211" s="251">
        <f t="shared" si="53"/>
        <v>0</v>
      </c>
      <c r="O211" s="253">
        <v>45471</v>
      </c>
      <c r="P211" s="253">
        <f t="shared" si="55"/>
        <v>45471</v>
      </c>
      <c r="Q211" s="259" t="s">
        <v>493</v>
      </c>
      <c r="R211" s="250">
        <v>390127</v>
      </c>
      <c r="S211" s="250">
        <f t="shared" si="56"/>
        <v>7871.2199999999721</v>
      </c>
      <c r="T211" s="261" t="s">
        <v>894</v>
      </c>
      <c r="U211" s="256">
        <v>45525</v>
      </c>
      <c r="V211" s="255">
        <v>590951</v>
      </c>
      <c r="W211" s="257" t="s">
        <v>29</v>
      </c>
      <c r="X211" s="258" t="s">
        <v>368</v>
      </c>
      <c r="Y211" s="255" t="s">
        <v>91</v>
      </c>
      <c r="AA211" s="32"/>
      <c r="AB211" s="32"/>
      <c r="AC211" s="32"/>
    </row>
    <row r="212" spans="1:29" x14ac:dyDescent="0.25">
      <c r="A212" s="7">
        <f t="shared" si="57"/>
        <v>51</v>
      </c>
      <c r="B212" s="25" t="s">
        <v>2074</v>
      </c>
      <c r="C212" s="9">
        <v>45444</v>
      </c>
      <c r="D212" s="23" t="s">
        <v>276</v>
      </c>
      <c r="E212" s="9">
        <v>45413</v>
      </c>
      <c r="F212" s="247" t="s">
        <v>474</v>
      </c>
      <c r="G212" s="248">
        <v>45462</v>
      </c>
      <c r="H212" s="263">
        <v>297770.26</v>
      </c>
      <c r="I212" s="250">
        <v>0</v>
      </c>
      <c r="J212" s="250">
        <f t="shared" si="49"/>
        <v>297770.26</v>
      </c>
      <c r="K212" s="251">
        <f t="shared" si="50"/>
        <v>5955.4052000000001</v>
      </c>
      <c r="L212" s="251">
        <f t="shared" si="51"/>
        <v>291814.85480000003</v>
      </c>
      <c r="M212" s="251">
        <f t="shared" si="58"/>
        <v>291814.85480000003</v>
      </c>
      <c r="N212" s="251">
        <f t="shared" si="53"/>
        <v>0</v>
      </c>
      <c r="O212" s="253">
        <v>45471</v>
      </c>
      <c r="P212" s="253">
        <f t="shared" si="55"/>
        <v>45471</v>
      </c>
      <c r="Q212" s="259" t="s">
        <v>493</v>
      </c>
      <c r="R212" s="250">
        <v>289770</v>
      </c>
      <c r="S212" s="250">
        <f t="shared" si="56"/>
        <v>8000.2600000000093</v>
      </c>
      <c r="T212" s="261" t="s">
        <v>894</v>
      </c>
      <c r="U212" s="256">
        <v>45525</v>
      </c>
      <c r="V212" s="255">
        <v>590951</v>
      </c>
      <c r="W212" s="257" t="s">
        <v>29</v>
      </c>
      <c r="X212" s="258" t="s">
        <v>368</v>
      </c>
      <c r="Y212" s="255" t="s">
        <v>91</v>
      </c>
      <c r="AA212" s="32"/>
      <c r="AB212" s="32"/>
      <c r="AC212" s="32"/>
    </row>
    <row r="213" spans="1:29" x14ac:dyDescent="0.25">
      <c r="A213" s="7">
        <f t="shared" si="57"/>
        <v>52</v>
      </c>
      <c r="B213" s="25" t="s">
        <v>2074</v>
      </c>
      <c r="C213" s="9">
        <v>45444</v>
      </c>
      <c r="D213" s="23" t="s">
        <v>463</v>
      </c>
      <c r="E213" s="9">
        <v>45413</v>
      </c>
      <c r="F213" s="247" t="s">
        <v>475</v>
      </c>
      <c r="G213" s="248">
        <v>45462</v>
      </c>
      <c r="H213" s="263">
        <v>333117.03999999998</v>
      </c>
      <c r="I213" s="250">
        <v>0</v>
      </c>
      <c r="J213" s="250">
        <f t="shared" si="49"/>
        <v>333117.03999999998</v>
      </c>
      <c r="K213" s="251">
        <f t="shared" si="50"/>
        <v>6662.3407999999999</v>
      </c>
      <c r="L213" s="251">
        <f t="shared" si="51"/>
        <v>326454.69919999997</v>
      </c>
      <c r="M213" s="251">
        <f t="shared" si="58"/>
        <v>326454.69919999997</v>
      </c>
      <c r="N213" s="251">
        <f t="shared" si="53"/>
        <v>0</v>
      </c>
      <c r="O213" s="253">
        <v>45471</v>
      </c>
      <c r="P213" s="253">
        <f t="shared" si="55"/>
        <v>45471</v>
      </c>
      <c r="Q213" s="259" t="s">
        <v>493</v>
      </c>
      <c r="R213" s="250">
        <v>325117</v>
      </c>
      <c r="S213" s="250">
        <f t="shared" si="56"/>
        <v>8000.039999999979</v>
      </c>
      <c r="T213" s="261" t="s">
        <v>894</v>
      </c>
      <c r="U213" s="256">
        <v>45525</v>
      </c>
      <c r="V213" s="255">
        <v>590951</v>
      </c>
      <c r="W213" s="257" t="s">
        <v>29</v>
      </c>
      <c r="X213" s="258" t="s">
        <v>368</v>
      </c>
      <c r="Y213" s="255" t="s">
        <v>91</v>
      </c>
      <c r="AA213" s="32"/>
      <c r="AB213" s="32"/>
      <c r="AC213" s="32"/>
    </row>
    <row r="214" spans="1:29" x14ac:dyDescent="0.25">
      <c r="A214" s="7">
        <f t="shared" si="57"/>
        <v>53</v>
      </c>
      <c r="B214" s="25" t="s">
        <v>2074</v>
      </c>
      <c r="C214" s="9">
        <v>45444</v>
      </c>
      <c r="D214" s="23" t="s">
        <v>464</v>
      </c>
      <c r="E214" s="9">
        <v>45413</v>
      </c>
      <c r="F214" s="247" t="s">
        <v>476</v>
      </c>
      <c r="G214" s="248">
        <v>45462</v>
      </c>
      <c r="H214" s="263">
        <v>57727.03</v>
      </c>
      <c r="I214" s="250">
        <v>0</v>
      </c>
      <c r="J214" s="250">
        <f t="shared" si="49"/>
        <v>57727.03</v>
      </c>
      <c r="K214" s="251">
        <f t="shared" si="50"/>
        <v>1154.5406</v>
      </c>
      <c r="L214" s="251">
        <f t="shared" si="51"/>
        <v>56572.489399999999</v>
      </c>
      <c r="M214" s="251">
        <f t="shared" si="58"/>
        <v>56572.489399999999</v>
      </c>
      <c r="N214" s="251">
        <f t="shared" si="53"/>
        <v>0</v>
      </c>
      <c r="O214" s="253">
        <v>45471</v>
      </c>
      <c r="P214" s="253">
        <f t="shared" si="55"/>
        <v>45471</v>
      </c>
      <c r="Q214" s="259" t="s">
        <v>493</v>
      </c>
      <c r="R214" s="250">
        <v>53339</v>
      </c>
      <c r="S214" s="250">
        <f t="shared" si="56"/>
        <v>4388.0299999999988</v>
      </c>
      <c r="T214" s="261" t="s">
        <v>894</v>
      </c>
      <c r="U214" s="256">
        <v>45525</v>
      </c>
      <c r="V214" s="255">
        <v>590951</v>
      </c>
      <c r="W214" s="257" t="s">
        <v>29</v>
      </c>
      <c r="X214" s="258" t="s">
        <v>368</v>
      </c>
      <c r="Y214" s="255" t="s">
        <v>91</v>
      </c>
      <c r="AA214" s="32"/>
      <c r="AB214" s="32"/>
      <c r="AC214" s="32"/>
    </row>
    <row r="215" spans="1:29" x14ac:dyDescent="0.25">
      <c r="A215" s="7">
        <f t="shared" si="57"/>
        <v>54</v>
      </c>
      <c r="B215" s="25" t="s">
        <v>2074</v>
      </c>
      <c r="C215" s="9">
        <v>45444</v>
      </c>
      <c r="D215" s="23" t="s">
        <v>465</v>
      </c>
      <c r="E215" s="9">
        <v>45413</v>
      </c>
      <c r="F215" s="247" t="s">
        <v>477</v>
      </c>
      <c r="G215" s="248">
        <v>45462</v>
      </c>
      <c r="H215" s="263">
        <v>254755.84</v>
      </c>
      <c r="I215" s="250">
        <v>0</v>
      </c>
      <c r="J215" s="250">
        <f t="shared" si="49"/>
        <v>254755.84</v>
      </c>
      <c r="K215" s="251">
        <f t="shared" si="50"/>
        <v>5095.1167999999998</v>
      </c>
      <c r="L215" s="251">
        <f t="shared" si="51"/>
        <v>249660.72320000001</v>
      </c>
      <c r="M215" s="251">
        <f t="shared" si="58"/>
        <v>249660.72320000001</v>
      </c>
      <c r="N215" s="251">
        <f t="shared" si="53"/>
        <v>0</v>
      </c>
      <c r="O215" s="253">
        <v>45471</v>
      </c>
      <c r="P215" s="253">
        <f t="shared" si="55"/>
        <v>45471</v>
      </c>
      <c r="Q215" s="259" t="s">
        <v>493</v>
      </c>
      <c r="R215" s="250">
        <v>247917</v>
      </c>
      <c r="S215" s="250">
        <f t="shared" si="56"/>
        <v>6838.8399999999965</v>
      </c>
      <c r="T215" s="261" t="s">
        <v>894</v>
      </c>
      <c r="U215" s="256">
        <v>45525</v>
      </c>
      <c r="V215" s="255">
        <v>590951</v>
      </c>
      <c r="W215" s="257" t="s">
        <v>29</v>
      </c>
      <c r="X215" s="258" t="s">
        <v>368</v>
      </c>
      <c r="Y215" s="255" t="s">
        <v>91</v>
      </c>
      <c r="AA215" s="32"/>
      <c r="AB215" s="32"/>
      <c r="AC215" s="32"/>
    </row>
    <row r="216" spans="1:29" x14ac:dyDescent="0.25">
      <c r="A216" s="7">
        <f t="shared" si="57"/>
        <v>55</v>
      </c>
      <c r="B216" s="25" t="s">
        <v>2074</v>
      </c>
      <c r="C216" s="9">
        <v>45444</v>
      </c>
      <c r="D216" s="23" t="s">
        <v>277</v>
      </c>
      <c r="E216" s="9">
        <v>45413</v>
      </c>
      <c r="F216" s="247" t="s">
        <v>478</v>
      </c>
      <c r="G216" s="248">
        <v>45462</v>
      </c>
      <c r="H216" s="263">
        <v>395694.4</v>
      </c>
      <c r="I216" s="250">
        <v>0</v>
      </c>
      <c r="J216" s="250">
        <f t="shared" si="49"/>
        <v>395694.4</v>
      </c>
      <c r="K216" s="251">
        <f t="shared" si="50"/>
        <v>7913.8880000000008</v>
      </c>
      <c r="L216" s="251">
        <f t="shared" si="51"/>
        <v>387780.51200000005</v>
      </c>
      <c r="M216" s="251">
        <f t="shared" si="58"/>
        <v>387780.51200000005</v>
      </c>
      <c r="N216" s="251">
        <f t="shared" si="53"/>
        <v>0</v>
      </c>
      <c r="O216" s="253">
        <v>45471</v>
      </c>
      <c r="P216" s="253">
        <f t="shared" si="55"/>
        <v>45471</v>
      </c>
      <c r="Q216" s="259" t="s">
        <v>493</v>
      </c>
      <c r="R216" s="250">
        <v>387694</v>
      </c>
      <c r="S216" s="250">
        <f t="shared" ref="S216:S247" si="59">H216-R216</f>
        <v>8000.4000000000233</v>
      </c>
      <c r="T216" s="261" t="s">
        <v>894</v>
      </c>
      <c r="U216" s="256">
        <v>45525</v>
      </c>
      <c r="V216" s="255">
        <v>590951</v>
      </c>
      <c r="W216" s="257" t="s">
        <v>29</v>
      </c>
      <c r="X216" s="258" t="s">
        <v>368</v>
      </c>
      <c r="Y216" s="255" t="s">
        <v>91</v>
      </c>
      <c r="AA216" s="32"/>
      <c r="AB216" s="32"/>
      <c r="AC216" s="32"/>
    </row>
    <row r="217" spans="1:29" x14ac:dyDescent="0.25">
      <c r="A217" s="7">
        <f t="shared" si="57"/>
        <v>56</v>
      </c>
      <c r="B217" s="25" t="s">
        <v>2074</v>
      </c>
      <c r="C217" s="9">
        <v>45444</v>
      </c>
      <c r="D217" s="23" t="s">
        <v>278</v>
      </c>
      <c r="E217" s="9">
        <v>45413</v>
      </c>
      <c r="F217" s="247" t="s">
        <v>479</v>
      </c>
      <c r="G217" s="248">
        <v>45462</v>
      </c>
      <c r="H217" s="263">
        <v>362180.2</v>
      </c>
      <c r="I217" s="250">
        <v>0</v>
      </c>
      <c r="J217" s="250">
        <f t="shared" si="49"/>
        <v>362180.2</v>
      </c>
      <c r="K217" s="251">
        <f t="shared" si="50"/>
        <v>7243.6040000000003</v>
      </c>
      <c r="L217" s="251">
        <f t="shared" si="51"/>
        <v>354936.59600000002</v>
      </c>
      <c r="M217" s="251">
        <f t="shared" si="58"/>
        <v>354936.59600000002</v>
      </c>
      <c r="N217" s="251">
        <f t="shared" si="53"/>
        <v>0</v>
      </c>
      <c r="O217" s="253">
        <v>45471</v>
      </c>
      <c r="P217" s="253">
        <f t="shared" ref="P217:P248" si="60">O217</f>
        <v>45471</v>
      </c>
      <c r="Q217" s="259" t="s">
        <v>493</v>
      </c>
      <c r="R217" s="250">
        <v>354180</v>
      </c>
      <c r="S217" s="250">
        <f t="shared" si="59"/>
        <v>8000.2000000000116</v>
      </c>
      <c r="T217" s="261" t="s">
        <v>894</v>
      </c>
      <c r="U217" s="256">
        <v>45525</v>
      </c>
      <c r="V217" s="255">
        <v>590951</v>
      </c>
      <c r="W217" s="257" t="s">
        <v>29</v>
      </c>
      <c r="X217" s="258" t="s">
        <v>368</v>
      </c>
      <c r="Y217" s="255" t="s">
        <v>91</v>
      </c>
      <c r="AA217" s="32"/>
      <c r="AB217" s="32"/>
      <c r="AC217" s="32"/>
    </row>
    <row r="218" spans="1:29" x14ac:dyDescent="0.25">
      <c r="A218" s="7">
        <f t="shared" si="57"/>
        <v>57</v>
      </c>
      <c r="B218" s="25" t="s">
        <v>2074</v>
      </c>
      <c r="C218" s="9">
        <v>45444</v>
      </c>
      <c r="D218" s="23" t="s">
        <v>466</v>
      </c>
      <c r="E218" s="9">
        <v>45413</v>
      </c>
      <c r="F218" s="247" t="s">
        <v>480</v>
      </c>
      <c r="G218" s="248">
        <v>45462</v>
      </c>
      <c r="H218" s="263">
        <v>129377.92</v>
      </c>
      <c r="I218" s="250">
        <v>0</v>
      </c>
      <c r="J218" s="250">
        <f t="shared" si="49"/>
        <v>129377.92</v>
      </c>
      <c r="K218" s="251">
        <f t="shared" si="50"/>
        <v>2587.5583999999999</v>
      </c>
      <c r="L218" s="251">
        <f t="shared" si="51"/>
        <v>126790.3616</v>
      </c>
      <c r="M218" s="251">
        <f t="shared" si="58"/>
        <v>126790.3616</v>
      </c>
      <c r="N218" s="251">
        <f t="shared" si="53"/>
        <v>0</v>
      </c>
      <c r="O218" s="253">
        <v>45471</v>
      </c>
      <c r="P218" s="253">
        <f t="shared" si="60"/>
        <v>45471</v>
      </c>
      <c r="Q218" s="259" t="s">
        <v>493</v>
      </c>
      <c r="R218" s="250">
        <v>123184</v>
      </c>
      <c r="S218" s="250">
        <f t="shared" si="59"/>
        <v>6193.9199999999983</v>
      </c>
      <c r="T218" s="261" t="s">
        <v>894</v>
      </c>
      <c r="U218" s="256">
        <v>45525</v>
      </c>
      <c r="V218" s="255">
        <v>590951</v>
      </c>
      <c r="W218" s="257" t="s">
        <v>29</v>
      </c>
      <c r="X218" s="258" t="s">
        <v>368</v>
      </c>
      <c r="Y218" s="255" t="s">
        <v>91</v>
      </c>
      <c r="AA218" s="32"/>
      <c r="AB218" s="32"/>
      <c r="AC218" s="32"/>
    </row>
    <row r="219" spans="1:29" x14ac:dyDescent="0.25">
      <c r="A219" s="7">
        <f t="shared" si="57"/>
        <v>58</v>
      </c>
      <c r="B219" s="25" t="s">
        <v>2074</v>
      </c>
      <c r="C219" s="9">
        <v>45444</v>
      </c>
      <c r="D219" s="23" t="s">
        <v>467</v>
      </c>
      <c r="E219" s="9">
        <v>45413</v>
      </c>
      <c r="F219" s="247" t="s">
        <v>481</v>
      </c>
      <c r="G219" s="248">
        <v>45462</v>
      </c>
      <c r="H219" s="263">
        <v>380089.21</v>
      </c>
      <c r="I219" s="250">
        <v>0</v>
      </c>
      <c r="J219" s="250">
        <f t="shared" si="49"/>
        <v>380089.21</v>
      </c>
      <c r="K219" s="251">
        <f t="shared" si="50"/>
        <v>7601.784200000001</v>
      </c>
      <c r="L219" s="251">
        <f t="shared" si="51"/>
        <v>372487.42580000003</v>
      </c>
      <c r="M219" s="251">
        <f t="shared" si="58"/>
        <v>372487.42580000003</v>
      </c>
      <c r="N219" s="251">
        <f t="shared" si="53"/>
        <v>0</v>
      </c>
      <c r="O219" s="253">
        <v>45471</v>
      </c>
      <c r="P219" s="253">
        <f t="shared" si="60"/>
        <v>45471</v>
      </c>
      <c r="Q219" s="259" t="s">
        <v>493</v>
      </c>
      <c r="R219" s="250">
        <v>372089</v>
      </c>
      <c r="S219" s="250">
        <f t="shared" si="59"/>
        <v>8000.210000000021</v>
      </c>
      <c r="T219" s="261" t="s">
        <v>894</v>
      </c>
      <c r="U219" s="256">
        <v>45525</v>
      </c>
      <c r="V219" s="255">
        <v>590951</v>
      </c>
      <c r="W219" s="257" t="s">
        <v>29</v>
      </c>
      <c r="X219" s="258" t="s">
        <v>368</v>
      </c>
      <c r="Y219" s="255" t="s">
        <v>91</v>
      </c>
      <c r="AA219" s="32"/>
      <c r="AB219" s="32"/>
      <c r="AC219" s="32"/>
    </row>
    <row r="220" spans="1:29" x14ac:dyDescent="0.25">
      <c r="A220" s="7">
        <f t="shared" si="57"/>
        <v>59</v>
      </c>
      <c r="B220" s="25" t="s">
        <v>2074</v>
      </c>
      <c r="C220" s="9">
        <v>45444</v>
      </c>
      <c r="D220" s="23" t="s">
        <v>279</v>
      </c>
      <c r="E220" s="9">
        <v>45413</v>
      </c>
      <c r="F220" s="247" t="s">
        <v>482</v>
      </c>
      <c r="G220" s="248">
        <v>45462</v>
      </c>
      <c r="H220" s="263">
        <v>348789.28</v>
      </c>
      <c r="I220" s="250">
        <v>0</v>
      </c>
      <c r="J220" s="250">
        <f t="shared" si="49"/>
        <v>348789.28</v>
      </c>
      <c r="K220" s="251">
        <f t="shared" si="50"/>
        <v>6975.7856000000011</v>
      </c>
      <c r="L220" s="251">
        <f t="shared" si="51"/>
        <v>341813.49440000003</v>
      </c>
      <c r="M220" s="251">
        <f t="shared" si="58"/>
        <v>341813.49440000003</v>
      </c>
      <c r="N220" s="251">
        <f t="shared" si="53"/>
        <v>0</v>
      </c>
      <c r="O220" s="253">
        <v>45471</v>
      </c>
      <c r="P220" s="253">
        <f t="shared" si="60"/>
        <v>45471</v>
      </c>
      <c r="Q220" s="259" t="s">
        <v>493</v>
      </c>
      <c r="R220" s="250">
        <v>340789</v>
      </c>
      <c r="S220" s="250">
        <f t="shared" si="59"/>
        <v>8000.2800000000279</v>
      </c>
      <c r="T220" s="261" t="s">
        <v>894</v>
      </c>
      <c r="U220" s="256">
        <v>45525</v>
      </c>
      <c r="V220" s="255">
        <v>590951</v>
      </c>
      <c r="W220" s="257" t="s">
        <v>29</v>
      </c>
      <c r="X220" s="258" t="s">
        <v>368</v>
      </c>
      <c r="Y220" s="255" t="s">
        <v>91</v>
      </c>
      <c r="AA220" s="32"/>
      <c r="AB220" s="32"/>
      <c r="AC220" s="32"/>
    </row>
    <row r="221" spans="1:29" x14ac:dyDescent="0.25">
      <c r="A221" s="7">
        <f t="shared" si="57"/>
        <v>60</v>
      </c>
      <c r="B221" s="25" t="s">
        <v>2074</v>
      </c>
      <c r="C221" s="9">
        <v>45444</v>
      </c>
      <c r="D221" s="23" t="s">
        <v>468</v>
      </c>
      <c r="E221" s="9">
        <v>45413</v>
      </c>
      <c r="F221" s="247" t="s">
        <v>483</v>
      </c>
      <c r="G221" s="248">
        <v>45462</v>
      </c>
      <c r="H221" s="263">
        <v>192066.88</v>
      </c>
      <c r="I221" s="250">
        <v>0</v>
      </c>
      <c r="J221" s="250">
        <f t="shared" si="49"/>
        <v>192066.88</v>
      </c>
      <c r="K221" s="251">
        <f t="shared" si="50"/>
        <v>3841.3376000000003</v>
      </c>
      <c r="L221" s="251">
        <f t="shared" si="51"/>
        <v>188225.54240000001</v>
      </c>
      <c r="M221" s="251">
        <f t="shared" si="58"/>
        <v>188225.54240000001</v>
      </c>
      <c r="N221" s="251">
        <f t="shared" si="53"/>
        <v>0</v>
      </c>
      <c r="O221" s="253">
        <v>45471</v>
      </c>
      <c r="P221" s="253">
        <f t="shared" si="60"/>
        <v>45471</v>
      </c>
      <c r="Q221" s="259" t="s">
        <v>493</v>
      </c>
      <c r="R221" s="250">
        <v>185099</v>
      </c>
      <c r="S221" s="250">
        <f t="shared" si="59"/>
        <v>6967.8800000000047</v>
      </c>
      <c r="T221" s="261" t="s">
        <v>894</v>
      </c>
      <c r="U221" s="256">
        <v>45525</v>
      </c>
      <c r="V221" s="255">
        <v>590951</v>
      </c>
      <c r="W221" s="257" t="s">
        <v>29</v>
      </c>
      <c r="X221" s="258" t="s">
        <v>368</v>
      </c>
      <c r="Y221" s="255" t="s">
        <v>91</v>
      </c>
      <c r="AA221" s="32"/>
      <c r="AB221" s="32"/>
      <c r="AC221" s="32"/>
    </row>
    <row r="222" spans="1:29" x14ac:dyDescent="0.25">
      <c r="A222" s="7">
        <f t="shared" si="57"/>
        <v>61</v>
      </c>
      <c r="B222" s="25" t="s">
        <v>2074</v>
      </c>
      <c r="C222" s="9">
        <v>45444</v>
      </c>
      <c r="D222" s="23" t="s">
        <v>280</v>
      </c>
      <c r="E222" s="9">
        <v>45413</v>
      </c>
      <c r="F222" s="247" t="s">
        <v>484</v>
      </c>
      <c r="G222" s="248">
        <v>45462</v>
      </c>
      <c r="H222" s="263">
        <v>525067.78</v>
      </c>
      <c r="I222" s="250">
        <v>0</v>
      </c>
      <c r="J222" s="250">
        <f t="shared" si="49"/>
        <v>525067.78</v>
      </c>
      <c r="K222" s="251">
        <f t="shared" si="50"/>
        <v>10501.355600000001</v>
      </c>
      <c r="L222" s="251">
        <f t="shared" si="51"/>
        <v>514566.42440000002</v>
      </c>
      <c r="M222" s="251">
        <f t="shared" si="58"/>
        <v>514566.42440000002</v>
      </c>
      <c r="N222" s="251">
        <f t="shared" si="53"/>
        <v>0</v>
      </c>
      <c r="O222" s="253">
        <v>45471</v>
      </c>
      <c r="P222" s="253">
        <f t="shared" si="60"/>
        <v>45471</v>
      </c>
      <c r="Q222" s="259" t="s">
        <v>493</v>
      </c>
      <c r="R222" s="250">
        <v>517067</v>
      </c>
      <c r="S222" s="250">
        <f t="shared" si="59"/>
        <v>8000.7800000000279</v>
      </c>
      <c r="T222" s="261" t="s">
        <v>894</v>
      </c>
      <c r="U222" s="256">
        <v>45525</v>
      </c>
      <c r="V222" s="255">
        <v>590951</v>
      </c>
      <c r="W222" s="257" t="s">
        <v>29</v>
      </c>
      <c r="X222" s="258" t="s">
        <v>368</v>
      </c>
      <c r="Y222" s="255" t="s">
        <v>91</v>
      </c>
      <c r="AA222" s="32"/>
      <c r="AB222" s="32"/>
      <c r="AC222" s="32"/>
    </row>
    <row r="223" spans="1:29" x14ac:dyDescent="0.25">
      <c r="A223" s="7">
        <f t="shared" si="57"/>
        <v>62</v>
      </c>
      <c r="B223" s="25" t="s">
        <v>2074</v>
      </c>
      <c r="C223" s="9">
        <v>45444</v>
      </c>
      <c r="D223" s="23" t="s">
        <v>469</v>
      </c>
      <c r="E223" s="9">
        <v>45413</v>
      </c>
      <c r="F223" s="247" t="s">
        <v>485</v>
      </c>
      <c r="G223" s="248">
        <v>45462</v>
      </c>
      <c r="H223" s="263">
        <v>225603.58</v>
      </c>
      <c r="I223" s="250">
        <v>0</v>
      </c>
      <c r="J223" s="250">
        <f t="shared" si="49"/>
        <v>225603.58</v>
      </c>
      <c r="K223" s="251">
        <f t="shared" si="50"/>
        <v>4512.0716000000002</v>
      </c>
      <c r="L223" s="251">
        <f t="shared" si="51"/>
        <v>221091.50839999999</v>
      </c>
      <c r="M223" s="251">
        <f t="shared" si="58"/>
        <v>221091.50839999999</v>
      </c>
      <c r="N223" s="251">
        <f t="shared" si="53"/>
        <v>0</v>
      </c>
      <c r="O223" s="253">
        <v>45471</v>
      </c>
      <c r="P223" s="253">
        <f t="shared" si="60"/>
        <v>45471</v>
      </c>
      <c r="Q223" s="259" t="s">
        <v>493</v>
      </c>
      <c r="R223" s="250">
        <v>218764</v>
      </c>
      <c r="S223" s="250">
        <f t="shared" si="59"/>
        <v>6839.5799999999872</v>
      </c>
      <c r="T223" s="261" t="s">
        <v>894</v>
      </c>
      <c r="U223" s="256">
        <v>45525</v>
      </c>
      <c r="V223" s="255">
        <v>590951</v>
      </c>
      <c r="W223" s="257" t="s">
        <v>29</v>
      </c>
      <c r="X223" s="258" t="s">
        <v>368</v>
      </c>
      <c r="Y223" s="255" t="s">
        <v>91</v>
      </c>
      <c r="AA223" s="32"/>
      <c r="AB223" s="32"/>
      <c r="AC223" s="32"/>
    </row>
    <row r="224" spans="1:29" x14ac:dyDescent="0.25">
      <c r="A224" s="7">
        <f t="shared" si="57"/>
        <v>63</v>
      </c>
      <c r="B224" s="25" t="s">
        <v>2074</v>
      </c>
      <c r="C224" s="9">
        <v>45444</v>
      </c>
      <c r="D224" s="23" t="s">
        <v>281</v>
      </c>
      <c r="E224" s="9">
        <v>45413</v>
      </c>
      <c r="F224" s="247" t="s">
        <v>486</v>
      </c>
      <c r="G224" s="248">
        <v>45462</v>
      </c>
      <c r="H224" s="263">
        <v>362182</v>
      </c>
      <c r="I224" s="250">
        <v>0</v>
      </c>
      <c r="J224" s="250">
        <f t="shared" si="49"/>
        <v>362182</v>
      </c>
      <c r="K224" s="251">
        <f t="shared" si="50"/>
        <v>7243.64</v>
      </c>
      <c r="L224" s="251">
        <f t="shared" si="51"/>
        <v>354938.36</v>
      </c>
      <c r="M224" s="251">
        <f t="shared" si="58"/>
        <v>354938.36</v>
      </c>
      <c r="N224" s="251">
        <f t="shared" si="53"/>
        <v>0</v>
      </c>
      <c r="O224" s="253">
        <v>45471</v>
      </c>
      <c r="P224" s="253">
        <f t="shared" si="60"/>
        <v>45471</v>
      </c>
      <c r="Q224" s="259" t="s">
        <v>493</v>
      </c>
      <c r="R224" s="250">
        <v>354180</v>
      </c>
      <c r="S224" s="250">
        <f t="shared" si="59"/>
        <v>8002</v>
      </c>
      <c r="T224" s="261" t="s">
        <v>894</v>
      </c>
      <c r="U224" s="256">
        <v>45525</v>
      </c>
      <c r="V224" s="255">
        <v>590951</v>
      </c>
      <c r="W224" s="257" t="s">
        <v>29</v>
      </c>
      <c r="X224" s="258" t="s">
        <v>368</v>
      </c>
      <c r="Y224" s="255" t="s">
        <v>91</v>
      </c>
      <c r="AA224" s="32"/>
      <c r="AB224" s="32"/>
      <c r="AC224" s="32"/>
    </row>
    <row r="225" spans="1:30" x14ac:dyDescent="0.25">
      <c r="A225" s="7">
        <f t="shared" si="57"/>
        <v>64</v>
      </c>
      <c r="B225" s="25" t="s">
        <v>2074</v>
      </c>
      <c r="C225" s="9">
        <v>45444</v>
      </c>
      <c r="D225" s="23" t="s">
        <v>470</v>
      </c>
      <c r="E225" s="9">
        <v>45413</v>
      </c>
      <c r="F225" s="247" t="s">
        <v>487</v>
      </c>
      <c r="G225" s="248">
        <v>45462</v>
      </c>
      <c r="H225" s="263">
        <v>326362.18</v>
      </c>
      <c r="I225" s="250">
        <v>0</v>
      </c>
      <c r="J225" s="250">
        <f t="shared" si="49"/>
        <v>326362.18</v>
      </c>
      <c r="K225" s="251">
        <f t="shared" si="50"/>
        <v>6527.2435999999998</v>
      </c>
      <c r="L225" s="251">
        <f t="shared" si="51"/>
        <v>319834.93640000001</v>
      </c>
      <c r="M225" s="251">
        <f t="shared" si="58"/>
        <v>319834.93640000001</v>
      </c>
      <c r="N225" s="251">
        <f t="shared" si="53"/>
        <v>0</v>
      </c>
      <c r="O225" s="253">
        <v>45471</v>
      </c>
      <c r="P225" s="253">
        <f t="shared" si="60"/>
        <v>45471</v>
      </c>
      <c r="Q225" s="259" t="s">
        <v>493</v>
      </c>
      <c r="R225" s="250">
        <v>318362</v>
      </c>
      <c r="S225" s="250">
        <f t="shared" si="59"/>
        <v>8000.179999999993</v>
      </c>
      <c r="T225" s="261" t="s">
        <v>894</v>
      </c>
      <c r="U225" s="256">
        <v>45525</v>
      </c>
      <c r="V225" s="255">
        <v>590951</v>
      </c>
      <c r="W225" s="257" t="s">
        <v>29</v>
      </c>
      <c r="X225" s="258" t="s">
        <v>368</v>
      </c>
      <c r="Y225" s="255" t="s">
        <v>91</v>
      </c>
      <c r="AA225" s="32"/>
      <c r="AB225" s="32"/>
      <c r="AC225" s="32"/>
    </row>
    <row r="226" spans="1:30" x14ac:dyDescent="0.25">
      <c r="A226" s="7">
        <f t="shared" si="57"/>
        <v>65</v>
      </c>
      <c r="B226" s="25" t="s">
        <v>2074</v>
      </c>
      <c r="C226" s="9">
        <v>45444</v>
      </c>
      <c r="D226" s="23" t="s">
        <v>471</v>
      </c>
      <c r="E226" s="9">
        <v>45413</v>
      </c>
      <c r="F226" s="247" t="s">
        <v>488</v>
      </c>
      <c r="G226" s="248">
        <v>45462</v>
      </c>
      <c r="H226" s="263">
        <v>333117.03999999998</v>
      </c>
      <c r="I226" s="250">
        <f>H226*18%</f>
        <v>59961.06719999999</v>
      </c>
      <c r="J226" s="250">
        <f t="shared" si="49"/>
        <v>393078.10719999997</v>
      </c>
      <c r="K226" s="251">
        <f t="shared" si="50"/>
        <v>6662.3407999999999</v>
      </c>
      <c r="L226" s="251">
        <f t="shared" si="51"/>
        <v>386415.76639999996</v>
      </c>
      <c r="M226" s="251">
        <f t="shared" si="58"/>
        <v>386415.76639999996</v>
      </c>
      <c r="N226" s="251">
        <f t="shared" si="53"/>
        <v>0</v>
      </c>
      <c r="O226" s="253">
        <v>45471</v>
      </c>
      <c r="P226" s="253">
        <f t="shared" si="60"/>
        <v>45471</v>
      </c>
      <c r="Q226" s="259" t="s">
        <v>493</v>
      </c>
      <c r="R226" s="250">
        <v>325117</v>
      </c>
      <c r="S226" s="250">
        <f t="shared" si="59"/>
        <v>8000.039999999979</v>
      </c>
      <c r="T226" s="261" t="s">
        <v>894</v>
      </c>
      <c r="U226" s="256">
        <v>45525</v>
      </c>
      <c r="V226" s="255">
        <v>590951</v>
      </c>
      <c r="W226" s="257" t="s">
        <v>29</v>
      </c>
      <c r="X226" s="258" t="s">
        <v>368</v>
      </c>
      <c r="Y226" s="255" t="s">
        <v>91</v>
      </c>
      <c r="AA226" s="32"/>
      <c r="AB226" s="32"/>
      <c r="AC226" s="32"/>
    </row>
    <row r="227" spans="1:30" x14ac:dyDescent="0.25">
      <c r="A227" s="7">
        <f t="shared" si="57"/>
        <v>66</v>
      </c>
      <c r="B227" s="25" t="s">
        <v>2074</v>
      </c>
      <c r="C227" s="9">
        <v>45444</v>
      </c>
      <c r="D227" s="23" t="s">
        <v>286</v>
      </c>
      <c r="E227" s="9">
        <v>45413</v>
      </c>
      <c r="F227" s="247" t="s">
        <v>489</v>
      </c>
      <c r="G227" s="248">
        <v>45462</v>
      </c>
      <c r="H227" s="263">
        <v>380089.21</v>
      </c>
      <c r="I227" s="250">
        <v>0</v>
      </c>
      <c r="J227" s="250">
        <f t="shared" si="49"/>
        <v>380089.21</v>
      </c>
      <c r="K227" s="251">
        <f t="shared" si="50"/>
        <v>7601.784200000001</v>
      </c>
      <c r="L227" s="251">
        <f t="shared" si="51"/>
        <v>372487.42580000003</v>
      </c>
      <c r="M227" s="251">
        <f t="shared" si="58"/>
        <v>372487.42580000003</v>
      </c>
      <c r="N227" s="251">
        <f t="shared" si="53"/>
        <v>0</v>
      </c>
      <c r="O227" s="253">
        <v>45471</v>
      </c>
      <c r="P227" s="253">
        <f t="shared" si="60"/>
        <v>45471</v>
      </c>
      <c r="Q227" s="259" t="s">
        <v>493</v>
      </c>
      <c r="R227" s="250">
        <v>372089</v>
      </c>
      <c r="S227" s="250">
        <f t="shared" si="59"/>
        <v>8000.210000000021</v>
      </c>
      <c r="T227" s="261" t="s">
        <v>894</v>
      </c>
      <c r="U227" s="256">
        <v>45525</v>
      </c>
      <c r="V227" s="255">
        <v>590951</v>
      </c>
      <c r="W227" s="257" t="s">
        <v>29</v>
      </c>
      <c r="X227" s="258" t="s">
        <v>368</v>
      </c>
      <c r="Y227" s="255" t="s">
        <v>91</v>
      </c>
      <c r="AA227" s="32"/>
      <c r="AB227" s="32"/>
      <c r="AC227" s="32"/>
      <c r="AD227" s="34"/>
    </row>
    <row r="228" spans="1:30" x14ac:dyDescent="0.25">
      <c r="A228" s="7">
        <f t="shared" si="57"/>
        <v>67</v>
      </c>
      <c r="B228" s="25" t="s">
        <v>2074</v>
      </c>
      <c r="C228" s="9">
        <v>45444</v>
      </c>
      <c r="D228" s="23" t="s">
        <v>467</v>
      </c>
      <c r="E228" s="9">
        <v>45412</v>
      </c>
      <c r="F228" s="247" t="s">
        <v>490</v>
      </c>
      <c r="G228" s="248">
        <v>45462</v>
      </c>
      <c r="H228" s="263">
        <v>165181.09</v>
      </c>
      <c r="I228" s="250">
        <v>0</v>
      </c>
      <c r="J228" s="250">
        <f t="shared" si="49"/>
        <v>165181.09</v>
      </c>
      <c r="K228" s="251">
        <f t="shared" si="50"/>
        <v>3303.6217999999999</v>
      </c>
      <c r="L228" s="251">
        <f t="shared" si="51"/>
        <v>161877.4682</v>
      </c>
      <c r="M228" s="251">
        <f t="shared" si="58"/>
        <v>161877.4682</v>
      </c>
      <c r="N228" s="251">
        <f t="shared" si="53"/>
        <v>0</v>
      </c>
      <c r="O228" s="253">
        <v>45471</v>
      </c>
      <c r="P228" s="253">
        <f t="shared" si="60"/>
        <v>45471</v>
      </c>
      <c r="Q228" s="259" t="s">
        <v>494</v>
      </c>
      <c r="R228" s="250">
        <v>157181</v>
      </c>
      <c r="S228" s="250">
        <f t="shared" si="59"/>
        <v>8000.0899999999965</v>
      </c>
      <c r="T228" s="261" t="s">
        <v>894</v>
      </c>
      <c r="U228" s="256">
        <v>45525</v>
      </c>
      <c r="V228" s="255">
        <v>590951</v>
      </c>
      <c r="W228" s="257" t="s">
        <v>29</v>
      </c>
      <c r="X228" s="258" t="s">
        <v>368</v>
      </c>
      <c r="Y228" s="255" t="s">
        <v>91</v>
      </c>
      <c r="AA228" s="32"/>
      <c r="AB228" s="33"/>
      <c r="AC228" s="32"/>
    </row>
    <row r="229" spans="1:30" x14ac:dyDescent="0.25">
      <c r="A229" s="7">
        <f t="shared" si="57"/>
        <v>68</v>
      </c>
      <c r="B229" s="25" t="s">
        <v>2074</v>
      </c>
      <c r="C229" s="9">
        <v>45444</v>
      </c>
      <c r="D229" s="23" t="s">
        <v>470</v>
      </c>
      <c r="E229" s="9">
        <v>45412</v>
      </c>
      <c r="F229" s="247" t="s">
        <v>491</v>
      </c>
      <c r="G229" s="248">
        <v>45462</v>
      </c>
      <c r="H229" s="263">
        <v>111454.06</v>
      </c>
      <c r="I229" s="250">
        <v>0</v>
      </c>
      <c r="J229" s="250">
        <f t="shared" si="49"/>
        <v>111454.06</v>
      </c>
      <c r="K229" s="251">
        <f t="shared" si="50"/>
        <v>2229.0812000000001</v>
      </c>
      <c r="L229" s="251">
        <f t="shared" si="51"/>
        <v>109224.9788</v>
      </c>
      <c r="M229" s="251">
        <f t="shared" si="58"/>
        <v>109224.9788</v>
      </c>
      <c r="N229" s="251">
        <f t="shared" si="53"/>
        <v>0</v>
      </c>
      <c r="O229" s="253">
        <v>45471</v>
      </c>
      <c r="P229" s="253">
        <f t="shared" si="60"/>
        <v>45471</v>
      </c>
      <c r="Q229" s="259" t="s">
        <v>494</v>
      </c>
      <c r="R229" s="250">
        <v>103454</v>
      </c>
      <c r="S229" s="250">
        <f t="shared" si="59"/>
        <v>8000.0599999999977</v>
      </c>
      <c r="T229" s="261" t="s">
        <v>894</v>
      </c>
      <c r="U229" s="256">
        <v>45525</v>
      </c>
      <c r="V229" s="255">
        <v>590951</v>
      </c>
      <c r="W229" s="257" t="s">
        <v>29</v>
      </c>
      <c r="X229" s="258" t="s">
        <v>368</v>
      </c>
      <c r="Y229" s="255" t="s">
        <v>91</v>
      </c>
      <c r="AA229" s="32"/>
      <c r="AB229" s="33"/>
      <c r="AC229" s="32"/>
    </row>
    <row r="230" spans="1:30" x14ac:dyDescent="0.25">
      <c r="A230" s="7">
        <f t="shared" si="57"/>
        <v>69</v>
      </c>
      <c r="B230" s="25" t="s">
        <v>2074</v>
      </c>
      <c r="C230" s="9">
        <v>45444</v>
      </c>
      <c r="D230" s="23" t="s">
        <v>286</v>
      </c>
      <c r="E230" s="9">
        <v>45412</v>
      </c>
      <c r="F230" s="247" t="s">
        <v>492</v>
      </c>
      <c r="G230" s="248">
        <v>45460</v>
      </c>
      <c r="H230" s="263">
        <v>129363.07</v>
      </c>
      <c r="I230" s="250">
        <v>0</v>
      </c>
      <c r="J230" s="250">
        <f t="shared" si="49"/>
        <v>129363.07</v>
      </c>
      <c r="K230" s="251">
        <f t="shared" si="50"/>
        <v>2587.2614000000003</v>
      </c>
      <c r="L230" s="251">
        <f t="shared" si="51"/>
        <v>126775.8086</v>
      </c>
      <c r="M230" s="251">
        <f t="shared" si="58"/>
        <v>126775.8086</v>
      </c>
      <c r="N230" s="251">
        <f t="shared" si="53"/>
        <v>0</v>
      </c>
      <c r="O230" s="253">
        <v>45471</v>
      </c>
      <c r="P230" s="253">
        <f t="shared" si="60"/>
        <v>45471</v>
      </c>
      <c r="Q230" s="259" t="s">
        <v>494</v>
      </c>
      <c r="R230" s="250">
        <v>121363</v>
      </c>
      <c r="S230" s="250">
        <f t="shared" si="59"/>
        <v>8000.070000000007</v>
      </c>
      <c r="T230" s="261" t="s">
        <v>894</v>
      </c>
      <c r="U230" s="256">
        <v>45525</v>
      </c>
      <c r="V230" s="255">
        <v>590951</v>
      </c>
      <c r="W230" s="257" t="s">
        <v>29</v>
      </c>
      <c r="X230" s="258" t="s">
        <v>368</v>
      </c>
      <c r="Y230" s="255" t="s">
        <v>91</v>
      </c>
      <c r="AA230" s="32"/>
      <c r="AB230" s="33"/>
      <c r="AC230" s="32"/>
      <c r="AD230" s="34"/>
    </row>
    <row r="231" spans="1:30" x14ac:dyDescent="0.25">
      <c r="A231" s="7">
        <v>1</v>
      </c>
      <c r="B231" s="25" t="s">
        <v>24</v>
      </c>
      <c r="C231" s="9">
        <v>45474</v>
      </c>
      <c r="D231" s="35" t="s">
        <v>510</v>
      </c>
      <c r="E231" s="20">
        <v>45443</v>
      </c>
      <c r="F231" s="247" t="s">
        <v>538</v>
      </c>
      <c r="G231" s="248">
        <v>45492</v>
      </c>
      <c r="H231" s="249">
        <v>24087.741935483871</v>
      </c>
      <c r="I231" s="250">
        <f>H231*18%</f>
        <v>4335.793548387097</v>
      </c>
      <c r="J231" s="250">
        <f t="shared" si="49"/>
        <v>28423.535483870968</v>
      </c>
      <c r="K231" s="251">
        <f t="shared" si="50"/>
        <v>481.75483870967741</v>
      </c>
      <c r="L231" s="251">
        <f t="shared" si="51"/>
        <v>27941.780645161292</v>
      </c>
      <c r="M231" s="251">
        <f t="shared" si="58"/>
        <v>27941.780645161292</v>
      </c>
      <c r="N231" s="260">
        <f t="shared" si="53"/>
        <v>0</v>
      </c>
      <c r="O231" s="253">
        <v>45491</v>
      </c>
      <c r="P231" s="253">
        <f t="shared" si="60"/>
        <v>45491</v>
      </c>
      <c r="Q231" s="259" t="s">
        <v>649</v>
      </c>
      <c r="R231" s="250">
        <v>21940.03</v>
      </c>
      <c r="S231" s="250">
        <f t="shared" si="59"/>
        <v>2147.7119354838724</v>
      </c>
      <c r="T231" s="261" t="s">
        <v>91</v>
      </c>
      <c r="U231" s="256">
        <v>45548</v>
      </c>
      <c r="V231" s="255">
        <v>463595</v>
      </c>
      <c r="W231" s="255" t="s">
        <v>29</v>
      </c>
      <c r="X231" s="258" t="s">
        <v>368</v>
      </c>
      <c r="Y231" s="255" t="s">
        <v>91</v>
      </c>
      <c r="AA231" s="30"/>
      <c r="AB231" s="30"/>
      <c r="AC231" s="30"/>
    </row>
    <row r="232" spans="1:30" x14ac:dyDescent="0.25">
      <c r="A232" s="7">
        <f t="shared" ref="A232:A263" si="61">A231+1</f>
        <v>2</v>
      </c>
      <c r="B232" s="25" t="s">
        <v>24</v>
      </c>
      <c r="C232" s="9">
        <v>45474</v>
      </c>
      <c r="D232" s="35" t="s">
        <v>511</v>
      </c>
      <c r="E232" s="20">
        <v>45443</v>
      </c>
      <c r="F232" s="247" t="s">
        <v>539</v>
      </c>
      <c r="G232" s="248">
        <v>45492</v>
      </c>
      <c r="H232" s="249">
        <v>21717.677419354837</v>
      </c>
      <c r="I232" s="250">
        <f>H232*18%</f>
        <v>3909.1819354838703</v>
      </c>
      <c r="J232" s="250">
        <f t="shared" ref="J232:J295" si="62">H232+I232</f>
        <v>25626.859354838707</v>
      </c>
      <c r="K232" s="251">
        <f t="shared" ref="K232:K295" si="63">H232*2%</f>
        <v>434.35354838709674</v>
      </c>
      <c r="L232" s="251">
        <f t="shared" ref="L232:L295" si="64">J232-K232</f>
        <v>25192.505806451609</v>
      </c>
      <c r="M232" s="251">
        <f t="shared" si="58"/>
        <v>25192.505806451609</v>
      </c>
      <c r="N232" s="260">
        <f t="shared" ref="N232:N295" si="65">L232-M232</f>
        <v>0</v>
      </c>
      <c r="O232" s="253">
        <v>45491</v>
      </c>
      <c r="P232" s="253">
        <f t="shared" si="60"/>
        <v>45491</v>
      </c>
      <c r="Q232" s="259" t="s">
        <v>650</v>
      </c>
      <c r="R232" s="250">
        <v>21317.66</v>
      </c>
      <c r="S232" s="250">
        <f t="shared" si="59"/>
        <v>400.01741935483733</v>
      </c>
      <c r="T232" s="261" t="s">
        <v>91</v>
      </c>
      <c r="U232" s="256">
        <v>45548</v>
      </c>
      <c r="V232" s="255">
        <v>463595</v>
      </c>
      <c r="W232" s="255" t="s">
        <v>29</v>
      </c>
      <c r="X232" s="258" t="s">
        <v>368</v>
      </c>
      <c r="Y232" s="255" t="s">
        <v>91</v>
      </c>
      <c r="AA232" s="30"/>
      <c r="AB232" s="30"/>
      <c r="AC232" s="30"/>
    </row>
    <row r="233" spans="1:30" x14ac:dyDescent="0.25">
      <c r="A233" s="7">
        <f t="shared" si="61"/>
        <v>3</v>
      </c>
      <c r="B233" s="25" t="s">
        <v>24</v>
      </c>
      <c r="C233" s="9">
        <v>45474</v>
      </c>
      <c r="D233" s="35" t="s">
        <v>394</v>
      </c>
      <c r="E233" s="20">
        <v>45443</v>
      </c>
      <c r="F233" s="247" t="s">
        <v>540</v>
      </c>
      <c r="G233" s="248">
        <v>45492</v>
      </c>
      <c r="H233" s="249">
        <v>346070.4</v>
      </c>
      <c r="I233" s="250">
        <v>0</v>
      </c>
      <c r="J233" s="250">
        <f t="shared" si="62"/>
        <v>346070.4</v>
      </c>
      <c r="K233" s="251">
        <f t="shared" si="63"/>
        <v>6921.4080000000004</v>
      </c>
      <c r="L233" s="251">
        <f t="shared" si="64"/>
        <v>339148.99200000003</v>
      </c>
      <c r="M233" s="251">
        <f>L233</f>
        <v>339148.99200000003</v>
      </c>
      <c r="N233" s="260">
        <f t="shared" si="65"/>
        <v>0</v>
      </c>
      <c r="O233" s="253">
        <v>45491</v>
      </c>
      <c r="P233" s="253">
        <f t="shared" si="60"/>
        <v>45491</v>
      </c>
      <c r="Q233" s="259" t="s">
        <v>651</v>
      </c>
      <c r="R233" s="250">
        <v>340070.40000000002</v>
      </c>
      <c r="S233" s="250">
        <f t="shared" si="59"/>
        <v>6000</v>
      </c>
      <c r="T233" s="261" t="s">
        <v>91</v>
      </c>
      <c r="U233" s="256">
        <v>45525</v>
      </c>
      <c r="V233" s="255">
        <v>590949</v>
      </c>
      <c r="W233" s="257" t="s">
        <v>29</v>
      </c>
      <c r="X233" s="258" t="s">
        <v>368</v>
      </c>
      <c r="Y233" s="255" t="s">
        <v>91</v>
      </c>
      <c r="AB233" s="17"/>
    </row>
    <row r="234" spans="1:30" x14ac:dyDescent="0.25">
      <c r="A234" s="7">
        <f t="shared" si="61"/>
        <v>4</v>
      </c>
      <c r="B234" s="25" t="s">
        <v>24</v>
      </c>
      <c r="C234" s="9">
        <v>45474</v>
      </c>
      <c r="D234" s="35" t="s">
        <v>25</v>
      </c>
      <c r="E234" s="20">
        <v>45473</v>
      </c>
      <c r="F234" s="247" t="s">
        <v>541</v>
      </c>
      <c r="G234" s="248">
        <v>45492</v>
      </c>
      <c r="H234" s="249">
        <v>361080</v>
      </c>
      <c r="I234" s="260">
        <f>H234*18%</f>
        <v>64994.399999999994</v>
      </c>
      <c r="J234" s="250">
        <f t="shared" si="62"/>
        <v>426074.4</v>
      </c>
      <c r="K234" s="251">
        <f t="shared" si="63"/>
        <v>7221.6</v>
      </c>
      <c r="L234" s="251">
        <f t="shared" si="64"/>
        <v>418852.80000000005</v>
      </c>
      <c r="M234" s="251">
        <f t="shared" ref="M234" si="66">L234</f>
        <v>418852.80000000005</v>
      </c>
      <c r="N234" s="260">
        <f t="shared" si="65"/>
        <v>0</v>
      </c>
      <c r="O234" s="253">
        <v>45491</v>
      </c>
      <c r="P234" s="253">
        <f t="shared" si="60"/>
        <v>45491</v>
      </c>
      <c r="Q234" s="259" t="s">
        <v>652</v>
      </c>
      <c r="R234" s="250">
        <v>355080</v>
      </c>
      <c r="S234" s="250">
        <f t="shared" si="59"/>
        <v>6000</v>
      </c>
      <c r="T234" s="261" t="s">
        <v>91</v>
      </c>
      <c r="U234" s="256">
        <v>45548</v>
      </c>
      <c r="V234" s="255">
        <v>463595</v>
      </c>
      <c r="W234" s="255" t="s">
        <v>29</v>
      </c>
      <c r="X234" s="258" t="s">
        <v>368</v>
      </c>
      <c r="Y234" s="255" t="s">
        <v>91</v>
      </c>
      <c r="AB234" s="17"/>
      <c r="AC234" s="31"/>
    </row>
    <row r="235" spans="1:30" x14ac:dyDescent="0.25">
      <c r="A235" s="7">
        <f t="shared" si="61"/>
        <v>5</v>
      </c>
      <c r="B235" s="25" t="s">
        <v>24</v>
      </c>
      <c r="C235" s="9">
        <v>45474</v>
      </c>
      <c r="D235" s="35" t="s">
        <v>26</v>
      </c>
      <c r="E235" s="20">
        <v>45473</v>
      </c>
      <c r="F235" s="247" t="s">
        <v>542</v>
      </c>
      <c r="G235" s="248">
        <v>45492</v>
      </c>
      <c r="H235" s="249">
        <v>361080</v>
      </c>
      <c r="I235" s="250">
        <v>0</v>
      </c>
      <c r="J235" s="250">
        <f t="shared" si="62"/>
        <v>361080</v>
      </c>
      <c r="K235" s="251">
        <f t="shared" si="63"/>
        <v>7221.6</v>
      </c>
      <c r="L235" s="251">
        <f t="shared" si="64"/>
        <v>353858.4</v>
      </c>
      <c r="M235" s="251">
        <f>L235</f>
        <v>353858.4</v>
      </c>
      <c r="N235" s="260">
        <f t="shared" si="65"/>
        <v>0</v>
      </c>
      <c r="O235" s="253">
        <v>45491</v>
      </c>
      <c r="P235" s="253">
        <f t="shared" si="60"/>
        <v>45491</v>
      </c>
      <c r="Q235" s="259" t="s">
        <v>653</v>
      </c>
      <c r="R235" s="250">
        <v>355080</v>
      </c>
      <c r="S235" s="250">
        <f t="shared" si="59"/>
        <v>6000</v>
      </c>
      <c r="T235" s="261" t="s">
        <v>91</v>
      </c>
      <c r="U235" s="256">
        <v>45525</v>
      </c>
      <c r="V235" s="255">
        <v>590949</v>
      </c>
      <c r="W235" s="257" t="s">
        <v>29</v>
      </c>
      <c r="X235" s="258" t="s">
        <v>368</v>
      </c>
      <c r="Y235" s="255" t="s">
        <v>91</v>
      </c>
      <c r="AB235" s="17"/>
    </row>
    <row r="236" spans="1:30" x14ac:dyDescent="0.25">
      <c r="A236" s="7">
        <f t="shared" si="61"/>
        <v>6</v>
      </c>
      <c r="B236" s="25" t="s">
        <v>24</v>
      </c>
      <c r="C236" s="9">
        <v>45474</v>
      </c>
      <c r="D236" s="35" t="s">
        <v>31</v>
      </c>
      <c r="E236" s="20">
        <v>45473</v>
      </c>
      <c r="F236" s="247" t="s">
        <v>543</v>
      </c>
      <c r="G236" s="248">
        <v>45492</v>
      </c>
      <c r="H236" s="249">
        <v>310184</v>
      </c>
      <c r="I236" s="260">
        <f>H236*18%</f>
        <v>55833.119999999995</v>
      </c>
      <c r="J236" s="250">
        <f t="shared" si="62"/>
        <v>366017.12</v>
      </c>
      <c r="K236" s="251">
        <f t="shared" si="63"/>
        <v>6203.68</v>
      </c>
      <c r="L236" s="251">
        <f t="shared" si="64"/>
        <v>359813.44</v>
      </c>
      <c r="M236" s="251">
        <f t="shared" ref="M236" si="67">L236</f>
        <v>359813.44</v>
      </c>
      <c r="N236" s="260">
        <f t="shared" si="65"/>
        <v>0</v>
      </c>
      <c r="O236" s="253">
        <v>45491</v>
      </c>
      <c r="P236" s="253">
        <f t="shared" si="60"/>
        <v>45491</v>
      </c>
      <c r="Q236" s="259" t="s">
        <v>654</v>
      </c>
      <c r="R236" s="250">
        <v>304384</v>
      </c>
      <c r="S236" s="250">
        <f t="shared" si="59"/>
        <v>5800</v>
      </c>
      <c r="T236" s="261" t="s">
        <v>91</v>
      </c>
      <c r="U236" s="256">
        <v>45548</v>
      </c>
      <c r="V236" s="255">
        <v>463595</v>
      </c>
      <c r="W236" s="255" t="s">
        <v>29</v>
      </c>
      <c r="X236" s="258" t="s">
        <v>368</v>
      </c>
      <c r="Y236" s="255" t="s">
        <v>91</v>
      </c>
      <c r="AB236" s="17"/>
    </row>
    <row r="237" spans="1:30" x14ac:dyDescent="0.25">
      <c r="A237" s="7">
        <f t="shared" si="61"/>
        <v>7</v>
      </c>
      <c r="B237" s="25" t="s">
        <v>24</v>
      </c>
      <c r="C237" s="9">
        <v>45474</v>
      </c>
      <c r="D237" s="35" t="s">
        <v>32</v>
      </c>
      <c r="E237" s="20">
        <v>45473</v>
      </c>
      <c r="F237" s="247" t="s">
        <v>544</v>
      </c>
      <c r="G237" s="248">
        <v>45492</v>
      </c>
      <c r="H237" s="249">
        <v>347120</v>
      </c>
      <c r="I237" s="250">
        <v>0</v>
      </c>
      <c r="J237" s="250">
        <f t="shared" si="62"/>
        <v>347120</v>
      </c>
      <c r="K237" s="251">
        <f t="shared" si="63"/>
        <v>6942.4000000000005</v>
      </c>
      <c r="L237" s="251">
        <f t="shared" si="64"/>
        <v>340177.6</v>
      </c>
      <c r="M237" s="251">
        <f t="shared" ref="M237:M241" si="68">L237</f>
        <v>340177.6</v>
      </c>
      <c r="N237" s="260">
        <f t="shared" si="65"/>
        <v>0</v>
      </c>
      <c r="O237" s="253">
        <v>45491</v>
      </c>
      <c r="P237" s="253">
        <f t="shared" si="60"/>
        <v>45491</v>
      </c>
      <c r="Q237" s="259" t="s">
        <v>655</v>
      </c>
      <c r="R237" s="250">
        <v>341120</v>
      </c>
      <c r="S237" s="250">
        <f t="shared" si="59"/>
        <v>6000</v>
      </c>
      <c r="T237" s="261" t="s">
        <v>91</v>
      </c>
      <c r="U237" s="256">
        <v>45525</v>
      </c>
      <c r="V237" s="255">
        <v>590949</v>
      </c>
      <c r="W237" s="257" t="s">
        <v>29</v>
      </c>
      <c r="X237" s="258" t="s">
        <v>368</v>
      </c>
      <c r="Y237" s="255" t="s">
        <v>91</v>
      </c>
      <c r="AB237" s="17"/>
    </row>
    <row r="238" spans="1:30" x14ac:dyDescent="0.25">
      <c r="A238" s="7">
        <f t="shared" si="61"/>
        <v>8</v>
      </c>
      <c r="B238" s="25" t="s">
        <v>24</v>
      </c>
      <c r="C238" s="9">
        <v>45474</v>
      </c>
      <c r="D238" s="35" t="s">
        <v>35</v>
      </c>
      <c r="E238" s="20">
        <v>45473</v>
      </c>
      <c r="F238" s="247" t="s">
        <v>545</v>
      </c>
      <c r="G238" s="248">
        <v>45492</v>
      </c>
      <c r="H238" s="249">
        <v>347120</v>
      </c>
      <c r="I238" s="250">
        <v>0</v>
      </c>
      <c r="J238" s="250">
        <f t="shared" si="62"/>
        <v>347120</v>
      </c>
      <c r="K238" s="251">
        <f t="shared" si="63"/>
        <v>6942.4000000000005</v>
      </c>
      <c r="L238" s="251">
        <f t="shared" si="64"/>
        <v>340177.6</v>
      </c>
      <c r="M238" s="251">
        <f t="shared" si="68"/>
        <v>340177.6</v>
      </c>
      <c r="N238" s="260">
        <f t="shared" si="65"/>
        <v>0</v>
      </c>
      <c r="O238" s="253">
        <v>45491</v>
      </c>
      <c r="P238" s="253">
        <f t="shared" si="60"/>
        <v>45491</v>
      </c>
      <c r="Q238" s="259" t="s">
        <v>656</v>
      </c>
      <c r="R238" s="250">
        <v>341120</v>
      </c>
      <c r="S238" s="250">
        <f t="shared" si="59"/>
        <v>6000</v>
      </c>
      <c r="T238" s="261" t="s">
        <v>91</v>
      </c>
      <c r="U238" s="256">
        <v>45525</v>
      </c>
      <c r="V238" s="255">
        <v>590949</v>
      </c>
      <c r="W238" s="257" t="s">
        <v>29</v>
      </c>
      <c r="X238" s="258" t="s">
        <v>368</v>
      </c>
      <c r="Y238" s="255" t="s">
        <v>91</v>
      </c>
      <c r="AB238" s="17"/>
    </row>
    <row r="239" spans="1:30" x14ac:dyDescent="0.25">
      <c r="A239" s="7">
        <f t="shared" si="61"/>
        <v>9</v>
      </c>
      <c r="B239" s="25" t="s">
        <v>24</v>
      </c>
      <c r="C239" s="9">
        <v>45474</v>
      </c>
      <c r="D239" s="35" t="s">
        <v>36</v>
      </c>
      <c r="E239" s="20">
        <v>45473</v>
      </c>
      <c r="F239" s="247" t="s">
        <v>546</v>
      </c>
      <c r="G239" s="248">
        <v>45492</v>
      </c>
      <c r="H239" s="249">
        <v>353305.06666666665</v>
      </c>
      <c r="I239" s="250">
        <v>0</v>
      </c>
      <c r="J239" s="250">
        <f t="shared" si="62"/>
        <v>353305.06666666665</v>
      </c>
      <c r="K239" s="251">
        <f t="shared" si="63"/>
        <v>7066.1013333333331</v>
      </c>
      <c r="L239" s="251">
        <f t="shared" si="64"/>
        <v>346238.9653333333</v>
      </c>
      <c r="M239" s="251">
        <f t="shared" si="68"/>
        <v>346238.9653333333</v>
      </c>
      <c r="N239" s="260">
        <f t="shared" si="65"/>
        <v>0</v>
      </c>
      <c r="O239" s="253">
        <v>45491</v>
      </c>
      <c r="P239" s="253">
        <f t="shared" si="60"/>
        <v>45491</v>
      </c>
      <c r="Q239" s="259" t="s">
        <v>657</v>
      </c>
      <c r="R239" s="250">
        <v>347505.07</v>
      </c>
      <c r="S239" s="250">
        <f t="shared" si="59"/>
        <v>5799.9966666666442</v>
      </c>
      <c r="T239" s="261" t="s">
        <v>91</v>
      </c>
      <c r="U239" s="256">
        <v>45525</v>
      </c>
      <c r="V239" s="255">
        <v>590949</v>
      </c>
      <c r="W239" s="257" t="s">
        <v>29</v>
      </c>
      <c r="X239" s="258" t="s">
        <v>368</v>
      </c>
      <c r="Y239" s="255" t="s">
        <v>91</v>
      </c>
      <c r="AB239" s="17"/>
    </row>
    <row r="240" spans="1:30" x14ac:dyDescent="0.25">
      <c r="A240" s="7">
        <f t="shared" si="61"/>
        <v>10</v>
      </c>
      <c r="B240" s="25" t="s">
        <v>24</v>
      </c>
      <c r="C240" s="9">
        <v>45474</v>
      </c>
      <c r="D240" s="35" t="s">
        <v>38</v>
      </c>
      <c r="E240" s="20">
        <v>45473</v>
      </c>
      <c r="F240" s="247" t="s">
        <v>547</v>
      </c>
      <c r="G240" s="248">
        <v>45492</v>
      </c>
      <c r="H240" s="249">
        <v>326128</v>
      </c>
      <c r="I240" s="260">
        <f>H240*18%</f>
        <v>58703.040000000001</v>
      </c>
      <c r="J240" s="250">
        <f t="shared" si="62"/>
        <v>384831.04</v>
      </c>
      <c r="K240" s="251">
        <f t="shared" si="63"/>
        <v>6522.56</v>
      </c>
      <c r="L240" s="251">
        <f t="shared" si="64"/>
        <v>378308.48</v>
      </c>
      <c r="M240" s="251">
        <f t="shared" si="68"/>
        <v>378308.48</v>
      </c>
      <c r="N240" s="260">
        <f t="shared" si="65"/>
        <v>0</v>
      </c>
      <c r="O240" s="253">
        <v>45491</v>
      </c>
      <c r="P240" s="253">
        <f t="shared" si="60"/>
        <v>45491</v>
      </c>
      <c r="Q240" s="259" t="s">
        <v>658</v>
      </c>
      <c r="R240" s="250">
        <v>320128</v>
      </c>
      <c r="S240" s="250">
        <f t="shared" si="59"/>
        <v>6000</v>
      </c>
      <c r="T240" s="261" t="s">
        <v>91</v>
      </c>
      <c r="U240" s="256">
        <v>45548</v>
      </c>
      <c r="V240" s="255">
        <v>463595</v>
      </c>
      <c r="W240" s="255" t="s">
        <v>29</v>
      </c>
      <c r="X240" s="258" t="s">
        <v>368</v>
      </c>
      <c r="Y240" s="255" t="s">
        <v>91</v>
      </c>
      <c r="AB240" s="17"/>
    </row>
    <row r="241" spans="1:28" x14ac:dyDescent="0.25">
      <c r="A241" s="7">
        <f t="shared" si="61"/>
        <v>11</v>
      </c>
      <c r="B241" s="25" t="s">
        <v>24</v>
      </c>
      <c r="C241" s="9">
        <v>45474</v>
      </c>
      <c r="D241" s="35" t="s">
        <v>39</v>
      </c>
      <c r="E241" s="20">
        <v>45473</v>
      </c>
      <c r="F241" s="247" t="s">
        <v>548</v>
      </c>
      <c r="G241" s="248">
        <v>45492</v>
      </c>
      <c r="H241" s="249">
        <v>350400</v>
      </c>
      <c r="I241" s="260">
        <f>H241*18%</f>
        <v>63072</v>
      </c>
      <c r="J241" s="250">
        <f t="shared" si="62"/>
        <v>413472</v>
      </c>
      <c r="K241" s="251">
        <f t="shared" si="63"/>
        <v>7008</v>
      </c>
      <c r="L241" s="251">
        <f t="shared" si="64"/>
        <v>406464</v>
      </c>
      <c r="M241" s="251">
        <f t="shared" si="68"/>
        <v>406464</v>
      </c>
      <c r="N241" s="260">
        <f t="shared" si="65"/>
        <v>0</v>
      </c>
      <c r="O241" s="253">
        <v>45491</v>
      </c>
      <c r="P241" s="253">
        <f t="shared" si="60"/>
        <v>45491</v>
      </c>
      <c r="Q241" s="259" t="s">
        <v>659</v>
      </c>
      <c r="R241" s="250">
        <v>344400</v>
      </c>
      <c r="S241" s="250">
        <f t="shared" si="59"/>
        <v>6000</v>
      </c>
      <c r="T241" s="261" t="s">
        <v>91</v>
      </c>
      <c r="U241" s="256">
        <v>45548</v>
      </c>
      <c r="V241" s="255">
        <v>463595</v>
      </c>
      <c r="W241" s="255" t="s">
        <v>29</v>
      </c>
      <c r="X241" s="258" t="s">
        <v>368</v>
      </c>
      <c r="Y241" s="255" t="s">
        <v>91</v>
      </c>
      <c r="AB241" s="17"/>
    </row>
    <row r="242" spans="1:28" x14ac:dyDescent="0.25">
      <c r="A242" s="7">
        <f t="shared" si="61"/>
        <v>12</v>
      </c>
      <c r="B242" s="25" t="s">
        <v>24</v>
      </c>
      <c r="C242" s="9">
        <v>45474</v>
      </c>
      <c r="D242" s="35" t="s">
        <v>40</v>
      </c>
      <c r="E242" s="20">
        <v>45473</v>
      </c>
      <c r="F242" s="247" t="s">
        <v>549</v>
      </c>
      <c r="G242" s="248">
        <v>45492</v>
      </c>
      <c r="H242" s="249">
        <v>350400</v>
      </c>
      <c r="I242" s="250">
        <v>0</v>
      </c>
      <c r="J242" s="250">
        <f t="shared" si="62"/>
        <v>350400</v>
      </c>
      <c r="K242" s="251">
        <f t="shared" si="63"/>
        <v>7008</v>
      </c>
      <c r="L242" s="251">
        <f t="shared" si="64"/>
        <v>343392</v>
      </c>
      <c r="M242" s="251">
        <f>L242</f>
        <v>343392</v>
      </c>
      <c r="N242" s="260">
        <f t="shared" si="65"/>
        <v>0</v>
      </c>
      <c r="O242" s="253">
        <v>45491</v>
      </c>
      <c r="P242" s="253">
        <f t="shared" si="60"/>
        <v>45491</v>
      </c>
      <c r="Q242" s="259" t="s">
        <v>660</v>
      </c>
      <c r="R242" s="250">
        <v>344400</v>
      </c>
      <c r="S242" s="250">
        <f t="shared" si="59"/>
        <v>6000</v>
      </c>
      <c r="T242" s="261" t="s">
        <v>91</v>
      </c>
      <c r="U242" s="256">
        <v>45525</v>
      </c>
      <c r="V242" s="255">
        <v>590949</v>
      </c>
      <c r="W242" s="257" t="s">
        <v>29</v>
      </c>
      <c r="X242" s="258" t="s">
        <v>368</v>
      </c>
      <c r="Y242" s="255" t="s">
        <v>91</v>
      </c>
      <c r="AB242" s="17"/>
    </row>
    <row r="243" spans="1:28" x14ac:dyDescent="0.25">
      <c r="A243" s="7">
        <f t="shared" si="61"/>
        <v>13</v>
      </c>
      <c r="B243" s="25" t="s">
        <v>24</v>
      </c>
      <c r="C243" s="9">
        <v>45474</v>
      </c>
      <c r="D243" s="35" t="s">
        <v>392</v>
      </c>
      <c r="E243" s="20">
        <v>45473</v>
      </c>
      <c r="F243" s="247" t="s">
        <v>550</v>
      </c>
      <c r="G243" s="248">
        <v>45492</v>
      </c>
      <c r="H243" s="249">
        <v>346070.4</v>
      </c>
      <c r="I243" s="260">
        <f>H243*18%</f>
        <v>62292.671999999999</v>
      </c>
      <c r="J243" s="250">
        <f t="shared" si="62"/>
        <v>408363.07200000004</v>
      </c>
      <c r="K243" s="251">
        <f t="shared" si="63"/>
        <v>6921.4080000000004</v>
      </c>
      <c r="L243" s="251">
        <f t="shared" si="64"/>
        <v>401441.66400000005</v>
      </c>
      <c r="M243" s="251">
        <f t="shared" ref="M243:M244" si="69">L243</f>
        <v>401441.66400000005</v>
      </c>
      <c r="N243" s="260">
        <f t="shared" si="65"/>
        <v>0</v>
      </c>
      <c r="O243" s="253">
        <v>45491</v>
      </c>
      <c r="P243" s="253">
        <f t="shared" si="60"/>
        <v>45491</v>
      </c>
      <c r="Q243" s="259" t="s">
        <v>661</v>
      </c>
      <c r="R243" s="250">
        <v>340070.40000000002</v>
      </c>
      <c r="S243" s="250">
        <f t="shared" si="59"/>
        <v>6000</v>
      </c>
      <c r="T243" s="261" t="s">
        <v>91</v>
      </c>
      <c r="U243" s="256">
        <v>45548</v>
      </c>
      <c r="V243" s="255">
        <v>463595</v>
      </c>
      <c r="W243" s="255" t="s">
        <v>29</v>
      </c>
      <c r="X243" s="258" t="s">
        <v>368</v>
      </c>
      <c r="Y243" s="255" t="s">
        <v>91</v>
      </c>
      <c r="AB243" s="17"/>
    </row>
    <row r="244" spans="1:28" x14ac:dyDescent="0.25">
      <c r="A244" s="7">
        <f t="shared" si="61"/>
        <v>14</v>
      </c>
      <c r="B244" s="25" t="s">
        <v>24</v>
      </c>
      <c r="C244" s="9">
        <v>45474</v>
      </c>
      <c r="D244" s="35" t="s">
        <v>393</v>
      </c>
      <c r="E244" s="20">
        <v>45473</v>
      </c>
      <c r="F244" s="247" t="s">
        <v>551</v>
      </c>
      <c r="G244" s="248">
        <v>45492</v>
      </c>
      <c r="H244" s="249">
        <v>346070.4</v>
      </c>
      <c r="I244" s="260">
        <f>H244*18%</f>
        <v>62292.671999999999</v>
      </c>
      <c r="J244" s="250">
        <f t="shared" si="62"/>
        <v>408363.07200000004</v>
      </c>
      <c r="K244" s="251">
        <f t="shared" si="63"/>
        <v>6921.4080000000004</v>
      </c>
      <c r="L244" s="251">
        <f t="shared" si="64"/>
        <v>401441.66400000005</v>
      </c>
      <c r="M244" s="251">
        <f t="shared" si="69"/>
        <v>401441.66400000005</v>
      </c>
      <c r="N244" s="260">
        <f t="shared" si="65"/>
        <v>0</v>
      </c>
      <c r="O244" s="253">
        <v>45491</v>
      </c>
      <c r="P244" s="253">
        <f t="shared" si="60"/>
        <v>45491</v>
      </c>
      <c r="Q244" s="259" t="s">
        <v>662</v>
      </c>
      <c r="R244" s="250">
        <v>340070.40000000002</v>
      </c>
      <c r="S244" s="250">
        <f t="shared" si="59"/>
        <v>6000</v>
      </c>
      <c r="T244" s="261" t="s">
        <v>91</v>
      </c>
      <c r="U244" s="256">
        <v>45548</v>
      </c>
      <c r="V244" s="255">
        <v>463595</v>
      </c>
      <c r="W244" s="255" t="s">
        <v>29</v>
      </c>
      <c r="X244" s="258" t="s">
        <v>368</v>
      </c>
      <c r="Y244" s="255" t="s">
        <v>91</v>
      </c>
      <c r="AB244" s="17"/>
    </row>
    <row r="245" spans="1:28" x14ac:dyDescent="0.25">
      <c r="A245" s="7">
        <f t="shared" si="61"/>
        <v>15</v>
      </c>
      <c r="B245" s="25" t="s">
        <v>24</v>
      </c>
      <c r="C245" s="9">
        <v>45474</v>
      </c>
      <c r="D245" s="35" t="s">
        <v>394</v>
      </c>
      <c r="E245" s="20">
        <v>45473</v>
      </c>
      <c r="F245" s="247" t="s">
        <v>552</v>
      </c>
      <c r="G245" s="248">
        <v>45492</v>
      </c>
      <c r="H245" s="249">
        <v>322999.04000000004</v>
      </c>
      <c r="I245" s="250">
        <v>0</v>
      </c>
      <c r="J245" s="250">
        <f t="shared" si="62"/>
        <v>322999.04000000004</v>
      </c>
      <c r="K245" s="251">
        <f t="shared" si="63"/>
        <v>6459.9808000000012</v>
      </c>
      <c r="L245" s="251">
        <f t="shared" si="64"/>
        <v>316539.05920000002</v>
      </c>
      <c r="M245" s="251">
        <f>L245</f>
        <v>316539.05920000002</v>
      </c>
      <c r="N245" s="260">
        <f t="shared" si="65"/>
        <v>0</v>
      </c>
      <c r="O245" s="253">
        <v>45491</v>
      </c>
      <c r="P245" s="253">
        <f t="shared" si="60"/>
        <v>45491</v>
      </c>
      <c r="Q245" s="259" t="s">
        <v>663</v>
      </c>
      <c r="R245" s="250">
        <v>317399.03999999998</v>
      </c>
      <c r="S245" s="250">
        <f t="shared" si="59"/>
        <v>5600.0000000000582</v>
      </c>
      <c r="T245" s="261" t="s">
        <v>91</v>
      </c>
      <c r="U245" s="256">
        <v>45525</v>
      </c>
      <c r="V245" s="255">
        <v>590949</v>
      </c>
      <c r="W245" s="257" t="s">
        <v>29</v>
      </c>
      <c r="X245" s="258" t="s">
        <v>368</v>
      </c>
      <c r="Y245" s="255" t="s">
        <v>91</v>
      </c>
      <c r="AB245" s="17"/>
    </row>
    <row r="246" spans="1:28" x14ac:dyDescent="0.25">
      <c r="A246" s="7">
        <f t="shared" si="61"/>
        <v>16</v>
      </c>
      <c r="B246" s="25" t="s">
        <v>24</v>
      </c>
      <c r="C246" s="9">
        <v>45474</v>
      </c>
      <c r="D246" s="35" t="s">
        <v>510</v>
      </c>
      <c r="E246" s="20">
        <v>45473</v>
      </c>
      <c r="F246" s="226" t="s">
        <v>553</v>
      </c>
      <c r="G246" s="248">
        <v>45492</v>
      </c>
      <c r="H246" s="249">
        <v>373360</v>
      </c>
      <c r="I246" s="260">
        <f>H246*18%</f>
        <v>67204.800000000003</v>
      </c>
      <c r="J246" s="250">
        <f t="shared" si="62"/>
        <v>440564.8</v>
      </c>
      <c r="K246" s="251">
        <f t="shared" si="63"/>
        <v>7467.2</v>
      </c>
      <c r="L246" s="251">
        <f t="shared" si="64"/>
        <v>433097.6</v>
      </c>
      <c r="M246" s="251">
        <f t="shared" ref="M246:M253" si="70">L246</f>
        <v>433097.6</v>
      </c>
      <c r="N246" s="260">
        <f t="shared" si="65"/>
        <v>0</v>
      </c>
      <c r="O246" s="253">
        <v>45491</v>
      </c>
      <c r="P246" s="253">
        <f t="shared" si="60"/>
        <v>45491</v>
      </c>
      <c r="Q246" s="259" t="s">
        <v>1879</v>
      </c>
      <c r="R246" s="250">
        <f>340070+27289</f>
        <v>367359</v>
      </c>
      <c r="S246" s="250">
        <f t="shared" si="59"/>
        <v>6001</v>
      </c>
      <c r="T246" s="261" t="s">
        <v>91</v>
      </c>
      <c r="U246" s="256">
        <v>45548</v>
      </c>
      <c r="V246" s="255" t="s">
        <v>1880</v>
      </c>
      <c r="W246" s="255" t="s">
        <v>29</v>
      </c>
      <c r="X246" s="258" t="s">
        <v>368</v>
      </c>
      <c r="Y246" s="255" t="s">
        <v>91</v>
      </c>
      <c r="Z246" s="24">
        <v>45677</v>
      </c>
      <c r="AB246" s="17"/>
    </row>
    <row r="247" spans="1:28" x14ac:dyDescent="0.25">
      <c r="A247" s="7">
        <f t="shared" si="61"/>
        <v>17</v>
      </c>
      <c r="B247" s="25" t="s">
        <v>24</v>
      </c>
      <c r="C247" s="9">
        <v>45474</v>
      </c>
      <c r="D247" s="35" t="s">
        <v>512</v>
      </c>
      <c r="E247" s="20">
        <v>45473</v>
      </c>
      <c r="F247" s="247" t="s">
        <v>554</v>
      </c>
      <c r="G247" s="248">
        <v>45492</v>
      </c>
      <c r="H247" s="249">
        <v>235636.8</v>
      </c>
      <c r="I247" s="250">
        <v>0</v>
      </c>
      <c r="J247" s="250">
        <f t="shared" si="62"/>
        <v>235636.8</v>
      </c>
      <c r="K247" s="251">
        <f t="shared" si="63"/>
        <v>4712.7359999999999</v>
      </c>
      <c r="L247" s="251">
        <f t="shared" si="64"/>
        <v>230924.06399999998</v>
      </c>
      <c r="M247" s="251">
        <f t="shared" si="70"/>
        <v>230924.06399999998</v>
      </c>
      <c r="N247" s="260">
        <f t="shared" si="65"/>
        <v>0</v>
      </c>
      <c r="O247" s="253">
        <v>45491</v>
      </c>
      <c r="P247" s="253">
        <f t="shared" si="60"/>
        <v>45491</v>
      </c>
      <c r="Q247" s="259" t="s">
        <v>664</v>
      </c>
      <c r="R247" s="250">
        <v>231436.79999999999</v>
      </c>
      <c r="S247" s="250">
        <f t="shared" si="59"/>
        <v>4200</v>
      </c>
      <c r="T247" s="261" t="s">
        <v>91</v>
      </c>
      <c r="U247" s="256">
        <v>45548</v>
      </c>
      <c r="V247" s="255">
        <v>463595</v>
      </c>
      <c r="W247" s="255" t="s">
        <v>29</v>
      </c>
      <c r="X247" s="258" t="s">
        <v>368</v>
      </c>
      <c r="Y247" s="255" t="s">
        <v>91</v>
      </c>
      <c r="AB247" s="17"/>
    </row>
    <row r="248" spans="1:28" x14ac:dyDescent="0.25">
      <c r="A248" s="7">
        <f t="shared" si="61"/>
        <v>18</v>
      </c>
      <c r="B248" s="25" t="s">
        <v>24</v>
      </c>
      <c r="C248" s="9">
        <v>45474</v>
      </c>
      <c r="D248" s="35" t="s">
        <v>513</v>
      </c>
      <c r="E248" s="20">
        <v>45473</v>
      </c>
      <c r="F248" s="247" t="s">
        <v>555</v>
      </c>
      <c r="G248" s="248">
        <v>45492</v>
      </c>
      <c r="H248" s="249">
        <v>246208</v>
      </c>
      <c r="I248" s="260">
        <f t="shared" ref="I248:I253" si="71">H248*18%</f>
        <v>44317.439999999995</v>
      </c>
      <c r="J248" s="250">
        <f t="shared" si="62"/>
        <v>290525.44</v>
      </c>
      <c r="K248" s="251">
        <f t="shared" si="63"/>
        <v>4924.16</v>
      </c>
      <c r="L248" s="251">
        <f t="shared" si="64"/>
        <v>285601.28000000003</v>
      </c>
      <c r="M248" s="251">
        <f t="shared" si="70"/>
        <v>285601.28000000003</v>
      </c>
      <c r="N248" s="260">
        <f t="shared" si="65"/>
        <v>0</v>
      </c>
      <c r="O248" s="253">
        <v>45491</v>
      </c>
      <c r="P248" s="253">
        <f t="shared" si="60"/>
        <v>45491</v>
      </c>
      <c r="Q248" s="259" t="s">
        <v>665</v>
      </c>
      <c r="R248" s="250">
        <v>241408</v>
      </c>
      <c r="S248" s="250">
        <f t="shared" ref="S248:S279" si="72">H248-R248</f>
        <v>4800</v>
      </c>
      <c r="T248" s="261" t="s">
        <v>91</v>
      </c>
      <c r="U248" s="256">
        <v>45548</v>
      </c>
      <c r="V248" s="255">
        <v>463595</v>
      </c>
      <c r="W248" s="255" t="s">
        <v>29</v>
      </c>
      <c r="X248" s="258" t="s">
        <v>368</v>
      </c>
      <c r="Y248" s="255" t="s">
        <v>91</v>
      </c>
      <c r="AB248" s="17"/>
    </row>
    <row r="249" spans="1:28" x14ac:dyDescent="0.25">
      <c r="A249" s="7">
        <f t="shared" si="61"/>
        <v>19</v>
      </c>
      <c r="B249" s="25" t="s">
        <v>24</v>
      </c>
      <c r="C249" s="9">
        <v>45474</v>
      </c>
      <c r="D249" s="35" t="s">
        <v>514</v>
      </c>
      <c r="E249" s="20">
        <v>45473</v>
      </c>
      <c r="F249" s="247" t="s">
        <v>556</v>
      </c>
      <c r="G249" s="248">
        <v>45492</v>
      </c>
      <c r="H249" s="249">
        <v>269299.20000000001</v>
      </c>
      <c r="I249" s="260">
        <f t="shared" si="71"/>
        <v>48473.856</v>
      </c>
      <c r="J249" s="250">
        <f t="shared" si="62"/>
        <v>317773.05599999998</v>
      </c>
      <c r="K249" s="251">
        <f t="shared" si="63"/>
        <v>5385.9840000000004</v>
      </c>
      <c r="L249" s="251">
        <f t="shared" si="64"/>
        <v>312387.07199999999</v>
      </c>
      <c r="M249" s="251">
        <f t="shared" si="70"/>
        <v>312387.07199999999</v>
      </c>
      <c r="N249" s="260">
        <f t="shared" si="65"/>
        <v>0</v>
      </c>
      <c r="O249" s="253">
        <v>45491</v>
      </c>
      <c r="P249" s="253">
        <f t="shared" ref="P249:P270" si="73">O249</f>
        <v>45491</v>
      </c>
      <c r="Q249" s="259" t="s">
        <v>666</v>
      </c>
      <c r="R249" s="250">
        <v>264499.20000000001</v>
      </c>
      <c r="S249" s="250">
        <f t="shared" si="72"/>
        <v>4800</v>
      </c>
      <c r="T249" s="261" t="s">
        <v>91</v>
      </c>
      <c r="U249" s="256">
        <v>45548</v>
      </c>
      <c r="V249" s="255">
        <v>463595</v>
      </c>
      <c r="W249" s="255" t="s">
        <v>29</v>
      </c>
      <c r="X249" s="258" t="s">
        <v>368</v>
      </c>
      <c r="Y249" s="255" t="s">
        <v>91</v>
      </c>
      <c r="AB249" s="17"/>
    </row>
    <row r="250" spans="1:28" x14ac:dyDescent="0.25">
      <c r="A250" s="7">
        <f t="shared" si="61"/>
        <v>20</v>
      </c>
      <c r="B250" s="25" t="s">
        <v>24</v>
      </c>
      <c r="C250" s="9">
        <v>45474</v>
      </c>
      <c r="D250" s="35" t="s">
        <v>515</v>
      </c>
      <c r="E250" s="20">
        <v>45473</v>
      </c>
      <c r="F250" s="247" t="s">
        <v>557</v>
      </c>
      <c r="G250" s="248">
        <v>45492</v>
      </c>
      <c r="H250" s="249">
        <v>328076.80000000005</v>
      </c>
      <c r="I250" s="260">
        <f t="shared" si="71"/>
        <v>59053.824000000008</v>
      </c>
      <c r="J250" s="250">
        <f t="shared" si="62"/>
        <v>387130.62400000007</v>
      </c>
      <c r="K250" s="251">
        <f t="shared" si="63"/>
        <v>6561.536000000001</v>
      </c>
      <c r="L250" s="251">
        <f t="shared" si="64"/>
        <v>380569.08800000005</v>
      </c>
      <c r="M250" s="251">
        <f t="shared" si="70"/>
        <v>380569.08800000005</v>
      </c>
      <c r="N250" s="260">
        <f t="shared" si="65"/>
        <v>0</v>
      </c>
      <c r="O250" s="253">
        <v>45491</v>
      </c>
      <c r="P250" s="253">
        <f t="shared" si="73"/>
        <v>45491</v>
      </c>
      <c r="Q250" s="259" t="s">
        <v>667</v>
      </c>
      <c r="R250" s="250">
        <v>323276.79999999999</v>
      </c>
      <c r="S250" s="250">
        <f t="shared" si="72"/>
        <v>4800.0000000000582</v>
      </c>
      <c r="T250" s="261" t="s">
        <v>91</v>
      </c>
      <c r="U250" s="256">
        <v>45548</v>
      </c>
      <c r="V250" s="255">
        <v>463595</v>
      </c>
      <c r="W250" s="255" t="s">
        <v>29</v>
      </c>
      <c r="X250" s="258" t="s">
        <v>368</v>
      </c>
      <c r="Y250" s="255" t="s">
        <v>91</v>
      </c>
      <c r="AB250" s="17"/>
    </row>
    <row r="251" spans="1:28" x14ac:dyDescent="0.25">
      <c r="A251" s="7">
        <f t="shared" si="61"/>
        <v>21</v>
      </c>
      <c r="B251" s="25" t="s">
        <v>24</v>
      </c>
      <c r="C251" s="9">
        <v>45474</v>
      </c>
      <c r="D251" s="35" t="s">
        <v>511</v>
      </c>
      <c r="E251" s="20">
        <v>45473</v>
      </c>
      <c r="F251" s="247" t="s">
        <v>558</v>
      </c>
      <c r="G251" s="248">
        <v>45492</v>
      </c>
      <c r="H251" s="249">
        <v>336624</v>
      </c>
      <c r="I251" s="260">
        <f t="shared" si="71"/>
        <v>60592.32</v>
      </c>
      <c r="J251" s="250">
        <f t="shared" si="62"/>
        <v>397216.32</v>
      </c>
      <c r="K251" s="251">
        <f t="shared" si="63"/>
        <v>6732.4800000000005</v>
      </c>
      <c r="L251" s="251">
        <f t="shared" si="64"/>
        <v>390483.84</v>
      </c>
      <c r="M251" s="251">
        <f t="shared" si="70"/>
        <v>390483.84</v>
      </c>
      <c r="N251" s="260">
        <f t="shared" si="65"/>
        <v>0</v>
      </c>
      <c r="O251" s="253">
        <v>45491</v>
      </c>
      <c r="P251" s="253">
        <f t="shared" si="73"/>
        <v>45491</v>
      </c>
      <c r="Q251" s="259" t="s">
        <v>668</v>
      </c>
      <c r="R251" s="250">
        <v>330624</v>
      </c>
      <c r="S251" s="250">
        <f t="shared" si="72"/>
        <v>6000</v>
      </c>
      <c r="T251" s="261" t="s">
        <v>91</v>
      </c>
      <c r="U251" s="256">
        <v>45548</v>
      </c>
      <c r="V251" s="255">
        <v>463595</v>
      </c>
      <c r="W251" s="255" t="s">
        <v>29</v>
      </c>
      <c r="X251" s="258" t="s">
        <v>368</v>
      </c>
      <c r="Y251" s="255" t="s">
        <v>91</v>
      </c>
      <c r="AB251" s="17"/>
    </row>
    <row r="252" spans="1:28" x14ac:dyDescent="0.25">
      <c r="A252" s="7">
        <f t="shared" si="61"/>
        <v>22</v>
      </c>
      <c r="B252" s="25" t="s">
        <v>24</v>
      </c>
      <c r="C252" s="9">
        <v>45474</v>
      </c>
      <c r="D252" s="35" t="s">
        <v>516</v>
      </c>
      <c r="E252" s="20">
        <v>45473</v>
      </c>
      <c r="F252" s="247" t="s">
        <v>559</v>
      </c>
      <c r="G252" s="248">
        <v>45492</v>
      </c>
      <c r="H252" s="249">
        <v>235636.8</v>
      </c>
      <c r="I252" s="260">
        <f t="shared" si="71"/>
        <v>42414.623999999996</v>
      </c>
      <c r="J252" s="250">
        <f t="shared" si="62"/>
        <v>278051.424</v>
      </c>
      <c r="K252" s="251">
        <f t="shared" si="63"/>
        <v>4712.7359999999999</v>
      </c>
      <c r="L252" s="251">
        <f t="shared" si="64"/>
        <v>273338.68800000002</v>
      </c>
      <c r="M252" s="251">
        <f t="shared" si="70"/>
        <v>273338.68800000002</v>
      </c>
      <c r="N252" s="260">
        <f t="shared" si="65"/>
        <v>0</v>
      </c>
      <c r="O252" s="253">
        <v>45491</v>
      </c>
      <c r="P252" s="253">
        <f t="shared" si="73"/>
        <v>45491</v>
      </c>
      <c r="Q252" s="259" t="s">
        <v>669</v>
      </c>
      <c r="R252" s="250">
        <v>231436.79999999999</v>
      </c>
      <c r="S252" s="250">
        <f t="shared" si="72"/>
        <v>4200</v>
      </c>
      <c r="T252" s="261" t="s">
        <v>91</v>
      </c>
      <c r="U252" s="256">
        <v>45548</v>
      </c>
      <c r="V252" s="255">
        <v>463595</v>
      </c>
      <c r="W252" s="255" t="s">
        <v>29</v>
      </c>
      <c r="X252" s="258" t="s">
        <v>368</v>
      </c>
      <c r="Y252" s="255" t="s">
        <v>91</v>
      </c>
      <c r="AB252" s="17"/>
    </row>
    <row r="253" spans="1:28" x14ac:dyDescent="0.25">
      <c r="A253" s="7">
        <f t="shared" si="61"/>
        <v>23</v>
      </c>
      <c r="B253" s="25" t="s">
        <v>24</v>
      </c>
      <c r="C253" s="9">
        <v>45474</v>
      </c>
      <c r="D253" s="35" t="s">
        <v>517</v>
      </c>
      <c r="E253" s="20">
        <v>45473</v>
      </c>
      <c r="F253" s="247" t="s">
        <v>560</v>
      </c>
      <c r="G253" s="248">
        <v>45492</v>
      </c>
      <c r="H253" s="249">
        <v>355416.53333333333</v>
      </c>
      <c r="I253" s="260">
        <f t="shared" si="71"/>
        <v>63974.975999999995</v>
      </c>
      <c r="J253" s="250">
        <f t="shared" si="62"/>
        <v>419391.50933333335</v>
      </c>
      <c r="K253" s="251">
        <f t="shared" si="63"/>
        <v>7108.3306666666667</v>
      </c>
      <c r="L253" s="251">
        <f t="shared" si="64"/>
        <v>412283.17866666667</v>
      </c>
      <c r="M253" s="251">
        <f t="shared" si="70"/>
        <v>412283.17866666667</v>
      </c>
      <c r="N253" s="260">
        <f t="shared" si="65"/>
        <v>0</v>
      </c>
      <c r="O253" s="253">
        <v>45491</v>
      </c>
      <c r="P253" s="253">
        <f t="shared" si="73"/>
        <v>45491</v>
      </c>
      <c r="Q253" s="259" t="s">
        <v>670</v>
      </c>
      <c r="R253" s="250">
        <v>350216.53</v>
      </c>
      <c r="S253" s="250">
        <f t="shared" si="72"/>
        <v>5200.0033333332976</v>
      </c>
      <c r="T253" s="261" t="s">
        <v>91</v>
      </c>
      <c r="U253" s="256">
        <v>45548</v>
      </c>
      <c r="V253" s="255">
        <v>463595</v>
      </c>
      <c r="W253" s="255" t="s">
        <v>29</v>
      </c>
      <c r="X253" s="258" t="s">
        <v>368</v>
      </c>
      <c r="Y253" s="255" t="s">
        <v>91</v>
      </c>
      <c r="AB253" s="17"/>
    </row>
    <row r="254" spans="1:28" x14ac:dyDescent="0.25">
      <c r="A254" s="7">
        <f t="shared" si="61"/>
        <v>24</v>
      </c>
      <c r="B254" s="25" t="s">
        <v>2074</v>
      </c>
      <c r="C254" s="9">
        <v>45474</v>
      </c>
      <c r="D254" s="35" t="s">
        <v>268</v>
      </c>
      <c r="E254" s="20">
        <v>45473</v>
      </c>
      <c r="F254" s="247" t="s">
        <v>561</v>
      </c>
      <c r="G254" s="248">
        <v>45492</v>
      </c>
      <c r="H254" s="249">
        <v>301745.2</v>
      </c>
      <c r="I254" s="250">
        <v>0</v>
      </c>
      <c r="J254" s="250">
        <f t="shared" si="62"/>
        <v>301745.2</v>
      </c>
      <c r="K254" s="251">
        <f t="shared" si="63"/>
        <v>6034.9040000000005</v>
      </c>
      <c r="L254" s="251">
        <f t="shared" si="64"/>
        <v>295710.29600000003</v>
      </c>
      <c r="M254" s="251">
        <f t="shared" ref="M254:M269" si="74">L254</f>
        <v>295710.29600000003</v>
      </c>
      <c r="N254" s="260">
        <f t="shared" si="65"/>
        <v>0</v>
      </c>
      <c r="O254" s="253">
        <v>45492</v>
      </c>
      <c r="P254" s="253">
        <f t="shared" si="73"/>
        <v>45492</v>
      </c>
      <c r="Q254" s="259" t="s">
        <v>671</v>
      </c>
      <c r="R254" s="250">
        <v>293745.2</v>
      </c>
      <c r="S254" s="250">
        <f t="shared" si="72"/>
        <v>8000</v>
      </c>
      <c r="T254" s="261" t="s">
        <v>91</v>
      </c>
      <c r="U254" s="256">
        <v>45525</v>
      </c>
      <c r="V254" s="255">
        <v>590951</v>
      </c>
      <c r="W254" s="257" t="s">
        <v>29</v>
      </c>
      <c r="X254" s="258" t="s">
        <v>368</v>
      </c>
      <c r="Y254" s="255" t="s">
        <v>91</v>
      </c>
      <c r="AB254" s="17"/>
    </row>
    <row r="255" spans="1:28" x14ac:dyDescent="0.25">
      <c r="A255" s="7">
        <f t="shared" si="61"/>
        <v>25</v>
      </c>
      <c r="B255" s="25" t="s">
        <v>2074</v>
      </c>
      <c r="C255" s="9">
        <v>45474</v>
      </c>
      <c r="D255" s="35" t="s">
        <v>258</v>
      </c>
      <c r="E255" s="20">
        <v>45473</v>
      </c>
      <c r="F255" s="247" t="s">
        <v>562</v>
      </c>
      <c r="G255" s="248">
        <v>45492</v>
      </c>
      <c r="H255" s="249">
        <v>239062</v>
      </c>
      <c r="I255" s="250">
        <v>0</v>
      </c>
      <c r="J255" s="250">
        <f t="shared" si="62"/>
        <v>239062</v>
      </c>
      <c r="K255" s="251">
        <f t="shared" si="63"/>
        <v>4781.24</v>
      </c>
      <c r="L255" s="251">
        <f t="shared" si="64"/>
        <v>234280.76</v>
      </c>
      <c r="M255" s="251">
        <f t="shared" si="74"/>
        <v>234280.76</v>
      </c>
      <c r="N255" s="260">
        <f t="shared" si="65"/>
        <v>0</v>
      </c>
      <c r="O255" s="253">
        <v>45492</v>
      </c>
      <c r="P255" s="253">
        <f t="shared" si="73"/>
        <v>45492</v>
      </c>
      <c r="Q255" s="259" t="s">
        <v>671</v>
      </c>
      <c r="R255" s="250">
        <v>231062</v>
      </c>
      <c r="S255" s="250">
        <f t="shared" si="72"/>
        <v>8000</v>
      </c>
      <c r="T255" s="261" t="s">
        <v>91</v>
      </c>
      <c r="U255" s="256">
        <v>45525</v>
      </c>
      <c r="V255" s="255">
        <v>590951</v>
      </c>
      <c r="W255" s="257" t="s">
        <v>29</v>
      </c>
      <c r="X255" s="258" t="s">
        <v>368</v>
      </c>
      <c r="Y255" s="255" t="s">
        <v>91</v>
      </c>
      <c r="AB255" s="17"/>
    </row>
    <row r="256" spans="1:28" x14ac:dyDescent="0.25">
      <c r="A256" s="7">
        <f t="shared" si="61"/>
        <v>26</v>
      </c>
      <c r="B256" s="25" t="s">
        <v>2074</v>
      </c>
      <c r="C256" s="9">
        <v>45474</v>
      </c>
      <c r="D256" s="35" t="s">
        <v>260</v>
      </c>
      <c r="E256" s="20">
        <v>45473</v>
      </c>
      <c r="F256" s="247" t="s">
        <v>563</v>
      </c>
      <c r="G256" s="248">
        <v>45492</v>
      </c>
      <c r="H256" s="249">
        <v>286074.40000000002</v>
      </c>
      <c r="I256" s="250">
        <v>0</v>
      </c>
      <c r="J256" s="250">
        <f t="shared" si="62"/>
        <v>286074.40000000002</v>
      </c>
      <c r="K256" s="251">
        <f t="shared" si="63"/>
        <v>5721.4880000000003</v>
      </c>
      <c r="L256" s="251">
        <f t="shared" si="64"/>
        <v>280352.91200000001</v>
      </c>
      <c r="M256" s="251">
        <f t="shared" si="74"/>
        <v>280352.91200000001</v>
      </c>
      <c r="N256" s="260">
        <f t="shared" si="65"/>
        <v>0</v>
      </c>
      <c r="O256" s="253">
        <v>45492</v>
      </c>
      <c r="P256" s="253">
        <f t="shared" si="73"/>
        <v>45492</v>
      </c>
      <c r="Q256" s="259" t="s">
        <v>671</v>
      </c>
      <c r="R256" s="250">
        <v>278074.40000000002</v>
      </c>
      <c r="S256" s="250">
        <f t="shared" si="72"/>
        <v>8000</v>
      </c>
      <c r="T256" s="261" t="s">
        <v>91</v>
      </c>
      <c r="U256" s="256">
        <v>45525</v>
      </c>
      <c r="V256" s="255">
        <v>590951</v>
      </c>
      <c r="W256" s="257" t="s">
        <v>29</v>
      </c>
      <c r="X256" s="258" t="s">
        <v>368</v>
      </c>
      <c r="Y256" s="255" t="s">
        <v>91</v>
      </c>
      <c r="AB256" s="17"/>
    </row>
    <row r="257" spans="1:28" x14ac:dyDescent="0.25">
      <c r="A257" s="7">
        <f t="shared" si="61"/>
        <v>27</v>
      </c>
      <c r="B257" s="25" t="s">
        <v>2074</v>
      </c>
      <c r="C257" s="9">
        <v>45474</v>
      </c>
      <c r="D257" s="35" t="s">
        <v>267</v>
      </c>
      <c r="E257" s="20">
        <v>45473</v>
      </c>
      <c r="F257" s="247" t="s">
        <v>564</v>
      </c>
      <c r="G257" s="248">
        <v>45492</v>
      </c>
      <c r="H257" s="249">
        <v>317416</v>
      </c>
      <c r="I257" s="260">
        <f>H257*18%</f>
        <v>57134.879999999997</v>
      </c>
      <c r="J257" s="250">
        <f t="shared" si="62"/>
        <v>374550.88</v>
      </c>
      <c r="K257" s="251">
        <f t="shared" si="63"/>
        <v>6348.32</v>
      </c>
      <c r="L257" s="251">
        <f t="shared" si="64"/>
        <v>368202.56</v>
      </c>
      <c r="M257" s="251">
        <f t="shared" si="74"/>
        <v>368202.56</v>
      </c>
      <c r="N257" s="260">
        <f t="shared" si="65"/>
        <v>0</v>
      </c>
      <c r="O257" s="253">
        <v>45492</v>
      </c>
      <c r="P257" s="253">
        <f t="shared" si="73"/>
        <v>45492</v>
      </c>
      <c r="Q257" s="259" t="s">
        <v>671</v>
      </c>
      <c r="R257" s="250">
        <v>309416</v>
      </c>
      <c r="S257" s="250">
        <f t="shared" si="72"/>
        <v>8000</v>
      </c>
      <c r="T257" s="261" t="s">
        <v>91</v>
      </c>
      <c r="U257" s="256">
        <v>45525</v>
      </c>
      <c r="V257" s="255">
        <v>590951</v>
      </c>
      <c r="W257" s="257" t="s">
        <v>29</v>
      </c>
      <c r="X257" s="258" t="s">
        <v>368</v>
      </c>
      <c r="Y257" s="255" t="s">
        <v>91</v>
      </c>
      <c r="AB257" s="17"/>
    </row>
    <row r="258" spans="1:28" x14ac:dyDescent="0.25">
      <c r="A258" s="7">
        <f t="shared" si="61"/>
        <v>28</v>
      </c>
      <c r="B258" s="25" t="s">
        <v>2074</v>
      </c>
      <c r="C258" s="9">
        <v>45474</v>
      </c>
      <c r="D258" s="35" t="s">
        <v>253</v>
      </c>
      <c r="E258" s="20">
        <v>45473</v>
      </c>
      <c r="F258" s="247" t="s">
        <v>565</v>
      </c>
      <c r="G258" s="248">
        <v>45492</v>
      </c>
      <c r="H258" s="249">
        <v>308454.7</v>
      </c>
      <c r="I258" s="250">
        <v>0</v>
      </c>
      <c r="J258" s="250">
        <f t="shared" si="62"/>
        <v>308454.7</v>
      </c>
      <c r="K258" s="251">
        <f t="shared" si="63"/>
        <v>6169.0940000000001</v>
      </c>
      <c r="L258" s="251">
        <f t="shared" si="64"/>
        <v>302285.60600000003</v>
      </c>
      <c r="M258" s="251">
        <f t="shared" si="74"/>
        <v>302285.60600000003</v>
      </c>
      <c r="N258" s="260">
        <f t="shared" si="65"/>
        <v>0</v>
      </c>
      <c r="O258" s="253">
        <v>45492</v>
      </c>
      <c r="P258" s="253">
        <f t="shared" si="73"/>
        <v>45492</v>
      </c>
      <c r="Q258" s="259" t="s">
        <v>671</v>
      </c>
      <c r="R258" s="250">
        <v>300454.7</v>
      </c>
      <c r="S258" s="250">
        <f t="shared" si="72"/>
        <v>8000</v>
      </c>
      <c r="T258" s="261" t="s">
        <v>91</v>
      </c>
      <c r="U258" s="256">
        <v>45525</v>
      </c>
      <c r="V258" s="255">
        <v>590951</v>
      </c>
      <c r="W258" s="257" t="s">
        <v>29</v>
      </c>
      <c r="X258" s="258" t="s">
        <v>368</v>
      </c>
      <c r="Y258" s="255" t="s">
        <v>91</v>
      </c>
      <c r="AB258" s="17"/>
    </row>
    <row r="259" spans="1:28" x14ac:dyDescent="0.25">
      <c r="A259" s="7">
        <f t="shared" si="61"/>
        <v>29</v>
      </c>
      <c r="B259" s="25" t="s">
        <v>2074</v>
      </c>
      <c r="C259" s="9">
        <v>45474</v>
      </c>
      <c r="D259" s="35" t="s">
        <v>256</v>
      </c>
      <c r="E259" s="20">
        <v>45473</v>
      </c>
      <c r="F259" s="247" t="s">
        <v>566</v>
      </c>
      <c r="G259" s="248">
        <v>45492</v>
      </c>
      <c r="H259" s="249">
        <v>344272.9</v>
      </c>
      <c r="I259" s="260">
        <f>H259*18%</f>
        <v>61969.122000000003</v>
      </c>
      <c r="J259" s="250">
        <f t="shared" si="62"/>
        <v>406242.022</v>
      </c>
      <c r="K259" s="251">
        <f t="shared" si="63"/>
        <v>6885.4580000000005</v>
      </c>
      <c r="L259" s="251">
        <f t="shared" si="64"/>
        <v>399356.56400000001</v>
      </c>
      <c r="M259" s="251">
        <f t="shared" si="74"/>
        <v>399356.56400000001</v>
      </c>
      <c r="N259" s="260">
        <f t="shared" si="65"/>
        <v>0</v>
      </c>
      <c r="O259" s="253">
        <v>45492</v>
      </c>
      <c r="P259" s="253">
        <f t="shared" si="73"/>
        <v>45492</v>
      </c>
      <c r="Q259" s="259" t="s">
        <v>671</v>
      </c>
      <c r="R259" s="250">
        <v>336272.9</v>
      </c>
      <c r="S259" s="250">
        <f t="shared" si="72"/>
        <v>8000</v>
      </c>
      <c r="T259" s="261" t="s">
        <v>91</v>
      </c>
      <c r="U259" s="256">
        <v>45525</v>
      </c>
      <c r="V259" s="255">
        <v>590951</v>
      </c>
      <c r="W259" s="257" t="s">
        <v>29</v>
      </c>
      <c r="X259" s="258" t="s">
        <v>368</v>
      </c>
      <c r="Y259" s="255" t="s">
        <v>91</v>
      </c>
      <c r="AB259" s="17"/>
    </row>
    <row r="260" spans="1:28" x14ac:dyDescent="0.25">
      <c r="A260" s="7">
        <f t="shared" si="61"/>
        <v>30</v>
      </c>
      <c r="B260" s="25" t="s">
        <v>2074</v>
      </c>
      <c r="C260" s="9">
        <v>45474</v>
      </c>
      <c r="D260" s="35" t="s">
        <v>262</v>
      </c>
      <c r="E260" s="20">
        <v>45473</v>
      </c>
      <c r="F260" s="247" t="s">
        <v>567</v>
      </c>
      <c r="G260" s="248">
        <v>45492</v>
      </c>
      <c r="H260" s="249">
        <v>344272.9</v>
      </c>
      <c r="I260" s="250">
        <v>0</v>
      </c>
      <c r="J260" s="250">
        <f t="shared" si="62"/>
        <v>344272.9</v>
      </c>
      <c r="K260" s="251">
        <f t="shared" si="63"/>
        <v>6885.4580000000005</v>
      </c>
      <c r="L260" s="251">
        <f t="shared" si="64"/>
        <v>337387.44200000004</v>
      </c>
      <c r="M260" s="251">
        <f t="shared" si="74"/>
        <v>337387.44200000004</v>
      </c>
      <c r="N260" s="260">
        <f t="shared" si="65"/>
        <v>0</v>
      </c>
      <c r="O260" s="253">
        <v>45492</v>
      </c>
      <c r="P260" s="253">
        <f t="shared" si="73"/>
        <v>45492</v>
      </c>
      <c r="Q260" s="259" t="s">
        <v>671</v>
      </c>
      <c r="R260" s="250">
        <v>336272.9</v>
      </c>
      <c r="S260" s="250">
        <f t="shared" si="72"/>
        <v>8000</v>
      </c>
      <c r="T260" s="261" t="s">
        <v>91</v>
      </c>
      <c r="U260" s="256">
        <v>45525</v>
      </c>
      <c r="V260" s="255">
        <v>590951</v>
      </c>
      <c r="W260" s="257" t="s">
        <v>29</v>
      </c>
      <c r="X260" s="258" t="s">
        <v>368</v>
      </c>
      <c r="Y260" s="255" t="s">
        <v>91</v>
      </c>
      <c r="AB260" s="17"/>
    </row>
    <row r="261" spans="1:28" x14ac:dyDescent="0.25">
      <c r="A261" s="7">
        <f t="shared" si="61"/>
        <v>31</v>
      </c>
      <c r="B261" s="25" t="s">
        <v>2074</v>
      </c>
      <c r="C261" s="9">
        <v>45474</v>
      </c>
      <c r="D261" s="35" t="s">
        <v>264</v>
      </c>
      <c r="E261" s="20">
        <v>45473</v>
      </c>
      <c r="F261" s="247" t="s">
        <v>568</v>
      </c>
      <c r="G261" s="248">
        <v>45492</v>
      </c>
      <c r="H261" s="249">
        <v>362182</v>
      </c>
      <c r="I261" s="260">
        <f>H261*18%</f>
        <v>65192.759999999995</v>
      </c>
      <c r="J261" s="250">
        <f t="shared" si="62"/>
        <v>427374.76</v>
      </c>
      <c r="K261" s="251">
        <f t="shared" si="63"/>
        <v>7243.64</v>
      </c>
      <c r="L261" s="251">
        <f t="shared" si="64"/>
        <v>420131.12</v>
      </c>
      <c r="M261" s="251">
        <f t="shared" si="74"/>
        <v>420131.12</v>
      </c>
      <c r="N261" s="260">
        <f t="shared" si="65"/>
        <v>0</v>
      </c>
      <c r="O261" s="253">
        <v>45492</v>
      </c>
      <c r="P261" s="253">
        <f t="shared" si="73"/>
        <v>45492</v>
      </c>
      <c r="Q261" s="259" t="s">
        <v>671</v>
      </c>
      <c r="R261" s="250">
        <v>354182</v>
      </c>
      <c r="S261" s="250">
        <f t="shared" si="72"/>
        <v>8000</v>
      </c>
      <c r="T261" s="261" t="s">
        <v>91</v>
      </c>
      <c r="U261" s="256">
        <v>45525</v>
      </c>
      <c r="V261" s="255">
        <v>590951</v>
      </c>
      <c r="W261" s="257" t="s">
        <v>29</v>
      </c>
      <c r="X261" s="258" t="s">
        <v>368</v>
      </c>
      <c r="Y261" s="255" t="s">
        <v>91</v>
      </c>
      <c r="AB261" s="17"/>
    </row>
    <row r="262" spans="1:28" x14ac:dyDescent="0.25">
      <c r="A262" s="7">
        <f t="shared" si="61"/>
        <v>32</v>
      </c>
      <c r="B262" s="25" t="s">
        <v>2074</v>
      </c>
      <c r="C262" s="9">
        <v>45474</v>
      </c>
      <c r="D262" s="35" t="s">
        <v>270</v>
      </c>
      <c r="E262" s="20">
        <v>45473</v>
      </c>
      <c r="F262" s="247" t="s">
        <v>569</v>
      </c>
      <c r="G262" s="248">
        <v>45492</v>
      </c>
      <c r="H262" s="249">
        <v>272636.5</v>
      </c>
      <c r="I262" s="250">
        <v>0</v>
      </c>
      <c r="J262" s="250">
        <f t="shared" si="62"/>
        <v>272636.5</v>
      </c>
      <c r="K262" s="251">
        <f t="shared" si="63"/>
        <v>5452.7300000000005</v>
      </c>
      <c r="L262" s="251">
        <f t="shared" si="64"/>
        <v>267183.77</v>
      </c>
      <c r="M262" s="251">
        <f t="shared" si="74"/>
        <v>267183.77</v>
      </c>
      <c r="N262" s="260">
        <f t="shared" si="65"/>
        <v>0</v>
      </c>
      <c r="O262" s="253">
        <v>45492</v>
      </c>
      <c r="P262" s="253">
        <f t="shared" si="73"/>
        <v>45492</v>
      </c>
      <c r="Q262" s="259" t="s">
        <v>671</v>
      </c>
      <c r="R262" s="250">
        <v>264636.5</v>
      </c>
      <c r="S262" s="250">
        <f t="shared" si="72"/>
        <v>8000</v>
      </c>
      <c r="T262" s="261" t="s">
        <v>91</v>
      </c>
      <c r="U262" s="256">
        <v>45525</v>
      </c>
      <c r="V262" s="255">
        <v>590951</v>
      </c>
      <c r="W262" s="257" t="s">
        <v>29</v>
      </c>
      <c r="X262" s="258" t="s">
        <v>368</v>
      </c>
      <c r="Y262" s="255" t="s">
        <v>91</v>
      </c>
      <c r="AB262" s="17"/>
    </row>
    <row r="263" spans="1:28" x14ac:dyDescent="0.25">
      <c r="A263" s="7">
        <f t="shared" si="61"/>
        <v>33</v>
      </c>
      <c r="B263" s="25" t="s">
        <v>2074</v>
      </c>
      <c r="C263" s="9">
        <v>45474</v>
      </c>
      <c r="D263" s="35" t="s">
        <v>269</v>
      </c>
      <c r="E263" s="20">
        <v>45473</v>
      </c>
      <c r="F263" s="247" t="s">
        <v>570</v>
      </c>
      <c r="G263" s="248">
        <v>45492</v>
      </c>
      <c r="H263" s="249">
        <v>317416</v>
      </c>
      <c r="I263" s="250">
        <v>0</v>
      </c>
      <c r="J263" s="250">
        <f t="shared" si="62"/>
        <v>317416</v>
      </c>
      <c r="K263" s="251">
        <f t="shared" si="63"/>
        <v>6348.32</v>
      </c>
      <c r="L263" s="251">
        <f t="shared" si="64"/>
        <v>311067.68</v>
      </c>
      <c r="M263" s="251">
        <f t="shared" si="74"/>
        <v>311067.68</v>
      </c>
      <c r="N263" s="260">
        <f t="shared" si="65"/>
        <v>0</v>
      </c>
      <c r="O263" s="253">
        <v>45492</v>
      </c>
      <c r="P263" s="253">
        <f t="shared" si="73"/>
        <v>45492</v>
      </c>
      <c r="Q263" s="259" t="s">
        <v>671</v>
      </c>
      <c r="R263" s="250">
        <v>309416</v>
      </c>
      <c r="S263" s="250">
        <f t="shared" si="72"/>
        <v>8000</v>
      </c>
      <c r="T263" s="261" t="s">
        <v>91</v>
      </c>
      <c r="U263" s="256">
        <v>45525</v>
      </c>
      <c r="V263" s="255">
        <v>590951</v>
      </c>
      <c r="W263" s="257" t="s">
        <v>29</v>
      </c>
      <c r="X263" s="258" t="s">
        <v>368</v>
      </c>
      <c r="Y263" s="255" t="s">
        <v>91</v>
      </c>
      <c r="AB263" s="17"/>
    </row>
    <row r="264" spans="1:28" x14ac:dyDescent="0.25">
      <c r="A264" s="7">
        <f t="shared" ref="A264:A295" si="75">A263+1</f>
        <v>34</v>
      </c>
      <c r="B264" s="25" t="s">
        <v>2074</v>
      </c>
      <c r="C264" s="9">
        <v>45474</v>
      </c>
      <c r="D264" s="35" t="s">
        <v>271</v>
      </c>
      <c r="E264" s="20">
        <v>45473</v>
      </c>
      <c r="F264" s="247" t="s">
        <v>571</v>
      </c>
      <c r="G264" s="248">
        <v>45492</v>
      </c>
      <c r="H264" s="249">
        <v>344272.9</v>
      </c>
      <c r="I264" s="250">
        <v>0</v>
      </c>
      <c r="J264" s="250">
        <f t="shared" si="62"/>
        <v>344272.9</v>
      </c>
      <c r="K264" s="251">
        <f t="shared" si="63"/>
        <v>6885.4580000000005</v>
      </c>
      <c r="L264" s="251">
        <f t="shared" si="64"/>
        <v>337387.44200000004</v>
      </c>
      <c r="M264" s="251">
        <f t="shared" si="74"/>
        <v>337387.44200000004</v>
      </c>
      <c r="N264" s="260">
        <f t="shared" si="65"/>
        <v>0</v>
      </c>
      <c r="O264" s="253">
        <v>45492</v>
      </c>
      <c r="P264" s="253">
        <f t="shared" si="73"/>
        <v>45492</v>
      </c>
      <c r="Q264" s="259" t="s">
        <v>671</v>
      </c>
      <c r="R264" s="250">
        <v>336272.9</v>
      </c>
      <c r="S264" s="250">
        <f t="shared" si="72"/>
        <v>8000</v>
      </c>
      <c r="T264" s="261" t="s">
        <v>91</v>
      </c>
      <c r="U264" s="256">
        <v>45525</v>
      </c>
      <c r="V264" s="255">
        <v>590951</v>
      </c>
      <c r="W264" s="257" t="s">
        <v>29</v>
      </c>
      <c r="X264" s="258" t="s">
        <v>368</v>
      </c>
      <c r="Y264" s="255" t="s">
        <v>91</v>
      </c>
      <c r="AB264" s="17"/>
    </row>
    <row r="265" spans="1:28" x14ac:dyDescent="0.25">
      <c r="A265" s="7">
        <f t="shared" si="75"/>
        <v>35</v>
      </c>
      <c r="B265" s="25" t="s">
        <v>2074</v>
      </c>
      <c r="C265" s="9">
        <v>45474</v>
      </c>
      <c r="D265" s="35" t="s">
        <v>255</v>
      </c>
      <c r="E265" s="20">
        <v>45473</v>
      </c>
      <c r="F265" s="247" t="s">
        <v>572</v>
      </c>
      <c r="G265" s="248">
        <v>45492</v>
      </c>
      <c r="H265" s="249">
        <v>362182</v>
      </c>
      <c r="I265" s="250">
        <v>0</v>
      </c>
      <c r="J265" s="250">
        <f t="shared" si="62"/>
        <v>362182</v>
      </c>
      <c r="K265" s="251">
        <f t="shared" si="63"/>
        <v>7243.64</v>
      </c>
      <c r="L265" s="251">
        <f t="shared" si="64"/>
        <v>354938.36</v>
      </c>
      <c r="M265" s="251">
        <f t="shared" si="74"/>
        <v>354938.36</v>
      </c>
      <c r="N265" s="260">
        <f t="shared" si="65"/>
        <v>0</v>
      </c>
      <c r="O265" s="253">
        <v>45492</v>
      </c>
      <c r="P265" s="253">
        <f t="shared" si="73"/>
        <v>45492</v>
      </c>
      <c r="Q265" s="259" t="s">
        <v>671</v>
      </c>
      <c r="R265" s="250">
        <v>354182</v>
      </c>
      <c r="S265" s="250">
        <f t="shared" si="72"/>
        <v>8000</v>
      </c>
      <c r="T265" s="261" t="s">
        <v>91</v>
      </c>
      <c r="U265" s="256">
        <v>45525</v>
      </c>
      <c r="V265" s="255">
        <v>590951</v>
      </c>
      <c r="W265" s="257" t="s">
        <v>29</v>
      </c>
      <c r="X265" s="258" t="s">
        <v>368</v>
      </c>
      <c r="Y265" s="255" t="s">
        <v>91</v>
      </c>
      <c r="AB265" s="17"/>
    </row>
    <row r="266" spans="1:28" x14ac:dyDescent="0.25">
      <c r="A266" s="7">
        <f t="shared" si="75"/>
        <v>36</v>
      </c>
      <c r="B266" s="25" t="s">
        <v>2074</v>
      </c>
      <c r="C266" s="9">
        <v>45474</v>
      </c>
      <c r="D266" s="35" t="s">
        <v>265</v>
      </c>
      <c r="E266" s="20">
        <v>45473</v>
      </c>
      <c r="F266" s="247" t="s">
        <v>573</v>
      </c>
      <c r="G266" s="248">
        <v>45492</v>
      </c>
      <c r="H266" s="249">
        <v>301745.2</v>
      </c>
      <c r="I266" s="250">
        <v>0</v>
      </c>
      <c r="J266" s="250">
        <f t="shared" si="62"/>
        <v>301745.2</v>
      </c>
      <c r="K266" s="251">
        <f t="shared" si="63"/>
        <v>6034.9040000000005</v>
      </c>
      <c r="L266" s="251">
        <f t="shared" si="64"/>
        <v>295710.29600000003</v>
      </c>
      <c r="M266" s="251">
        <f t="shared" si="74"/>
        <v>295710.29600000003</v>
      </c>
      <c r="N266" s="260">
        <f t="shared" si="65"/>
        <v>0</v>
      </c>
      <c r="O266" s="253">
        <v>45492</v>
      </c>
      <c r="P266" s="253">
        <f t="shared" si="73"/>
        <v>45492</v>
      </c>
      <c r="Q266" s="259" t="s">
        <v>671</v>
      </c>
      <c r="R266" s="250">
        <v>293745.2</v>
      </c>
      <c r="S266" s="250">
        <f t="shared" si="72"/>
        <v>8000</v>
      </c>
      <c r="T266" s="261" t="s">
        <v>91</v>
      </c>
      <c r="U266" s="256">
        <v>45525</v>
      </c>
      <c r="V266" s="255">
        <v>590951</v>
      </c>
      <c r="W266" s="257" t="s">
        <v>29</v>
      </c>
      <c r="X266" s="258" t="s">
        <v>368</v>
      </c>
      <c r="Y266" s="255" t="s">
        <v>91</v>
      </c>
      <c r="AB266" s="17"/>
    </row>
    <row r="267" spans="1:28" x14ac:dyDescent="0.25">
      <c r="A267" s="7">
        <f t="shared" si="75"/>
        <v>37</v>
      </c>
      <c r="B267" s="25" t="s">
        <v>2074</v>
      </c>
      <c r="C267" s="9">
        <v>45474</v>
      </c>
      <c r="D267" s="8" t="s">
        <v>266</v>
      </c>
      <c r="E267" s="20">
        <v>45473</v>
      </c>
      <c r="F267" s="247" t="s">
        <v>574</v>
      </c>
      <c r="G267" s="248">
        <v>45492</v>
      </c>
      <c r="H267" s="249">
        <v>269836.90000000002</v>
      </c>
      <c r="I267" s="250">
        <v>0</v>
      </c>
      <c r="J267" s="250">
        <f t="shared" si="62"/>
        <v>269836.90000000002</v>
      </c>
      <c r="K267" s="251">
        <f t="shared" si="63"/>
        <v>5396.7380000000003</v>
      </c>
      <c r="L267" s="251">
        <f t="shared" si="64"/>
        <v>264440.16200000001</v>
      </c>
      <c r="M267" s="251">
        <f t="shared" si="74"/>
        <v>264440.16200000001</v>
      </c>
      <c r="N267" s="260">
        <f t="shared" si="65"/>
        <v>0</v>
      </c>
      <c r="O267" s="253">
        <v>45492</v>
      </c>
      <c r="P267" s="253">
        <f t="shared" si="73"/>
        <v>45492</v>
      </c>
      <c r="Q267" s="259" t="s">
        <v>671</v>
      </c>
      <c r="R267" s="250">
        <v>261836.6</v>
      </c>
      <c r="S267" s="250">
        <f t="shared" si="72"/>
        <v>8000.3000000000175</v>
      </c>
      <c r="T267" s="261" t="s">
        <v>91</v>
      </c>
      <c r="U267" s="256">
        <v>45525</v>
      </c>
      <c r="V267" s="255">
        <v>590951</v>
      </c>
      <c r="W267" s="257" t="s">
        <v>29</v>
      </c>
      <c r="X267" s="258" t="s">
        <v>368</v>
      </c>
      <c r="Y267" s="255" t="s">
        <v>91</v>
      </c>
      <c r="AB267" s="17"/>
    </row>
    <row r="268" spans="1:28" x14ac:dyDescent="0.25">
      <c r="A268" s="7">
        <f t="shared" si="75"/>
        <v>38</v>
      </c>
      <c r="B268" s="25" t="s">
        <v>2074</v>
      </c>
      <c r="C268" s="9">
        <v>45474</v>
      </c>
      <c r="D268" s="8" t="s">
        <v>273</v>
      </c>
      <c r="E268" s="20">
        <v>45473</v>
      </c>
      <c r="F268" s="247" t="s">
        <v>575</v>
      </c>
      <c r="G268" s="248">
        <v>45492</v>
      </c>
      <c r="H268" s="249">
        <v>301745.2</v>
      </c>
      <c r="I268" s="250">
        <v>0</v>
      </c>
      <c r="J268" s="250">
        <f t="shared" si="62"/>
        <v>301745.2</v>
      </c>
      <c r="K268" s="251">
        <f t="shared" si="63"/>
        <v>6034.9040000000005</v>
      </c>
      <c r="L268" s="251">
        <f t="shared" si="64"/>
        <v>295710.29600000003</v>
      </c>
      <c r="M268" s="251">
        <f t="shared" si="74"/>
        <v>295710.29600000003</v>
      </c>
      <c r="N268" s="260">
        <f t="shared" si="65"/>
        <v>0</v>
      </c>
      <c r="O268" s="253">
        <v>45492</v>
      </c>
      <c r="P268" s="253">
        <f t="shared" si="73"/>
        <v>45492</v>
      </c>
      <c r="Q268" s="259" t="s">
        <v>671</v>
      </c>
      <c r="R268" s="250">
        <v>293745.2</v>
      </c>
      <c r="S268" s="250">
        <f t="shared" si="72"/>
        <v>8000</v>
      </c>
      <c r="T268" s="261" t="s">
        <v>91</v>
      </c>
      <c r="U268" s="256">
        <v>45525</v>
      </c>
      <c r="V268" s="255">
        <v>590951</v>
      </c>
      <c r="W268" s="257" t="s">
        <v>29</v>
      </c>
      <c r="X268" s="258" t="s">
        <v>368</v>
      </c>
      <c r="Y268" s="255" t="s">
        <v>91</v>
      </c>
      <c r="AB268" s="17"/>
    </row>
    <row r="269" spans="1:28" x14ac:dyDescent="0.25">
      <c r="A269" s="7">
        <f t="shared" si="75"/>
        <v>39</v>
      </c>
      <c r="B269" s="25" t="s">
        <v>2074</v>
      </c>
      <c r="C269" s="9">
        <v>45474</v>
      </c>
      <c r="D269" s="8" t="s">
        <v>263</v>
      </c>
      <c r="E269" s="20">
        <v>45473</v>
      </c>
      <c r="F269" s="247" t="s">
        <v>576</v>
      </c>
      <c r="G269" s="248">
        <v>45492</v>
      </c>
      <c r="H269" s="249">
        <v>406948</v>
      </c>
      <c r="I269" s="260">
        <f>H269*18%</f>
        <v>73250.64</v>
      </c>
      <c r="J269" s="250">
        <f t="shared" si="62"/>
        <v>480198.64</v>
      </c>
      <c r="K269" s="251">
        <f t="shared" si="63"/>
        <v>8138.96</v>
      </c>
      <c r="L269" s="251">
        <f t="shared" si="64"/>
        <v>472059.68</v>
      </c>
      <c r="M269" s="251">
        <f t="shared" si="74"/>
        <v>472059.68</v>
      </c>
      <c r="N269" s="260">
        <f t="shared" si="65"/>
        <v>0</v>
      </c>
      <c r="O269" s="253">
        <v>45492</v>
      </c>
      <c r="P269" s="253">
        <f t="shared" si="73"/>
        <v>45492</v>
      </c>
      <c r="Q269" s="259" t="s">
        <v>671</v>
      </c>
      <c r="R269" s="250">
        <v>398948</v>
      </c>
      <c r="S269" s="250">
        <f t="shared" si="72"/>
        <v>8000</v>
      </c>
      <c r="T269" s="261" t="s">
        <v>91</v>
      </c>
      <c r="U269" s="256">
        <v>45525</v>
      </c>
      <c r="V269" s="255">
        <v>590951</v>
      </c>
      <c r="W269" s="255" t="s">
        <v>29</v>
      </c>
      <c r="X269" s="258" t="s">
        <v>368</v>
      </c>
      <c r="Y269" s="255" t="s">
        <v>91</v>
      </c>
      <c r="AB269" s="17"/>
    </row>
    <row r="270" spans="1:28" x14ac:dyDescent="0.25">
      <c r="A270" s="7">
        <f t="shared" si="75"/>
        <v>40</v>
      </c>
      <c r="B270" s="25" t="s">
        <v>2074</v>
      </c>
      <c r="C270" s="9">
        <v>45474</v>
      </c>
      <c r="D270" s="8" t="s">
        <v>259</v>
      </c>
      <c r="E270" s="20">
        <v>45473</v>
      </c>
      <c r="F270" s="247" t="s">
        <v>577</v>
      </c>
      <c r="G270" s="248">
        <v>45492</v>
      </c>
      <c r="H270" s="249">
        <v>403590.1</v>
      </c>
      <c r="I270" s="260">
        <f>H270*18%</f>
        <v>72646.217999999993</v>
      </c>
      <c r="J270" s="250">
        <f t="shared" si="62"/>
        <v>476236.31799999997</v>
      </c>
      <c r="K270" s="251">
        <f t="shared" si="63"/>
        <v>8071.8019999999997</v>
      </c>
      <c r="L270" s="251">
        <f t="shared" si="64"/>
        <v>468164.51599999995</v>
      </c>
      <c r="M270" s="251">
        <f>L270</f>
        <v>468164.51599999995</v>
      </c>
      <c r="N270" s="260">
        <f t="shared" si="65"/>
        <v>0</v>
      </c>
      <c r="O270" s="253">
        <v>45492</v>
      </c>
      <c r="P270" s="253">
        <f t="shared" si="73"/>
        <v>45492</v>
      </c>
      <c r="Q270" s="259" t="s">
        <v>671</v>
      </c>
      <c r="R270" s="250">
        <v>395590.1</v>
      </c>
      <c r="S270" s="250">
        <f t="shared" si="72"/>
        <v>8000</v>
      </c>
      <c r="T270" s="261" t="s">
        <v>91</v>
      </c>
      <c r="U270" s="256">
        <v>45525</v>
      </c>
      <c r="V270" s="255">
        <v>590951</v>
      </c>
      <c r="W270" s="257" t="s">
        <v>29</v>
      </c>
      <c r="X270" s="258" t="s">
        <v>368</v>
      </c>
      <c r="Y270" s="255" t="s">
        <v>91</v>
      </c>
      <c r="AB270" s="17"/>
    </row>
    <row r="271" spans="1:28" s="18" customFormat="1" ht="12" x14ac:dyDescent="0.2">
      <c r="A271" s="38">
        <f t="shared" si="75"/>
        <v>41</v>
      </c>
      <c r="B271" s="39" t="s">
        <v>2074</v>
      </c>
      <c r="C271" s="40">
        <v>45474</v>
      </c>
      <c r="D271" s="41" t="s">
        <v>272</v>
      </c>
      <c r="E271" s="40">
        <v>45473</v>
      </c>
      <c r="F271" s="226" t="s">
        <v>578</v>
      </c>
      <c r="G271" s="264">
        <v>45492</v>
      </c>
      <c r="H271" s="261">
        <v>406948</v>
      </c>
      <c r="I271" s="272">
        <f>H271*18%</f>
        <v>73250.64</v>
      </c>
      <c r="J271" s="265">
        <f t="shared" si="62"/>
        <v>480198.64</v>
      </c>
      <c r="K271" s="266">
        <f t="shared" si="63"/>
        <v>8138.96</v>
      </c>
      <c r="L271" s="266">
        <f t="shared" si="64"/>
        <v>472059.68</v>
      </c>
      <c r="M271" s="265">
        <v>472060</v>
      </c>
      <c r="N271" s="272">
        <f t="shared" si="65"/>
        <v>-0.32000000000698492</v>
      </c>
      <c r="O271" s="273"/>
      <c r="P271" s="255"/>
      <c r="Q271" s="267"/>
      <c r="R271" s="265">
        <v>406948</v>
      </c>
      <c r="S271" s="265">
        <f t="shared" si="72"/>
        <v>0</v>
      </c>
      <c r="T271" s="255" t="s">
        <v>496</v>
      </c>
      <c r="U271" s="255" t="s">
        <v>496</v>
      </c>
      <c r="V271" s="255" t="s">
        <v>496</v>
      </c>
      <c r="W271" s="255" t="s">
        <v>496</v>
      </c>
      <c r="X271" s="255" t="s">
        <v>496</v>
      </c>
      <c r="Y271" s="255" t="s">
        <v>496</v>
      </c>
    </row>
    <row r="272" spans="1:28" x14ac:dyDescent="0.25">
      <c r="A272" s="7">
        <f t="shared" si="75"/>
        <v>42</v>
      </c>
      <c r="B272" s="25" t="s">
        <v>2074</v>
      </c>
      <c r="C272" s="9">
        <v>45474</v>
      </c>
      <c r="D272" s="8" t="s">
        <v>257</v>
      </c>
      <c r="E272" s="20">
        <v>45473</v>
      </c>
      <c r="F272" s="247" t="s">
        <v>579</v>
      </c>
      <c r="G272" s="248">
        <v>45492</v>
      </c>
      <c r="H272" s="249">
        <v>474106</v>
      </c>
      <c r="I272" s="260">
        <f>H272*18%</f>
        <v>85339.08</v>
      </c>
      <c r="J272" s="250">
        <f t="shared" si="62"/>
        <v>559445.07999999996</v>
      </c>
      <c r="K272" s="251">
        <f t="shared" si="63"/>
        <v>9482.1200000000008</v>
      </c>
      <c r="L272" s="251">
        <f t="shared" si="64"/>
        <v>549962.96</v>
      </c>
      <c r="M272" s="251">
        <f t="shared" ref="M272:M300" si="76">L272</f>
        <v>549962.96</v>
      </c>
      <c r="N272" s="260">
        <f t="shared" si="65"/>
        <v>0</v>
      </c>
      <c r="O272" s="253">
        <v>45492</v>
      </c>
      <c r="P272" s="253">
        <f t="shared" ref="P272:P286" si="77">O272</f>
        <v>45492</v>
      </c>
      <c r="Q272" s="259" t="s">
        <v>671</v>
      </c>
      <c r="R272" s="250">
        <v>466106</v>
      </c>
      <c r="S272" s="250">
        <f t="shared" si="72"/>
        <v>8000</v>
      </c>
      <c r="T272" s="261" t="s">
        <v>91</v>
      </c>
      <c r="U272" s="256">
        <v>45525</v>
      </c>
      <c r="V272" s="255">
        <v>590951</v>
      </c>
      <c r="W272" s="257" t="s">
        <v>29</v>
      </c>
      <c r="X272" s="258" t="s">
        <v>368</v>
      </c>
      <c r="Y272" s="255" t="s">
        <v>91</v>
      </c>
      <c r="AB272" s="17"/>
    </row>
    <row r="273" spans="1:28" x14ac:dyDescent="0.25">
      <c r="A273" s="7">
        <f t="shared" si="75"/>
        <v>43</v>
      </c>
      <c r="B273" s="25" t="s">
        <v>2074</v>
      </c>
      <c r="C273" s="9">
        <v>45474</v>
      </c>
      <c r="D273" s="8" t="s">
        <v>276</v>
      </c>
      <c r="E273" s="20">
        <v>45473</v>
      </c>
      <c r="F273" s="247" t="s">
        <v>580</v>
      </c>
      <c r="G273" s="248">
        <v>45492</v>
      </c>
      <c r="H273" s="249">
        <v>283781.2</v>
      </c>
      <c r="I273" s="250">
        <v>0</v>
      </c>
      <c r="J273" s="250">
        <f t="shared" si="62"/>
        <v>283781.2</v>
      </c>
      <c r="K273" s="251">
        <f t="shared" si="63"/>
        <v>5675.6240000000007</v>
      </c>
      <c r="L273" s="251">
        <f t="shared" si="64"/>
        <v>278105.576</v>
      </c>
      <c r="M273" s="251">
        <f t="shared" si="76"/>
        <v>278105.576</v>
      </c>
      <c r="N273" s="260">
        <f t="shared" si="65"/>
        <v>0</v>
      </c>
      <c r="O273" s="253">
        <v>45492</v>
      </c>
      <c r="P273" s="253">
        <f t="shared" si="77"/>
        <v>45492</v>
      </c>
      <c r="Q273" s="259" t="s">
        <v>672</v>
      </c>
      <c r="R273" s="250">
        <v>275781.2</v>
      </c>
      <c r="S273" s="250">
        <f t="shared" si="72"/>
        <v>8000</v>
      </c>
      <c r="T273" s="261" t="s">
        <v>91</v>
      </c>
      <c r="U273" s="256">
        <v>45548</v>
      </c>
      <c r="V273" s="255">
        <v>463581</v>
      </c>
      <c r="W273" s="257" t="s">
        <v>29</v>
      </c>
      <c r="X273" s="258" t="s">
        <v>368</v>
      </c>
      <c r="Y273" s="255" t="s">
        <v>241</v>
      </c>
      <c r="AB273" s="17"/>
    </row>
    <row r="274" spans="1:28" x14ac:dyDescent="0.25">
      <c r="A274" s="7">
        <f t="shared" si="75"/>
        <v>44</v>
      </c>
      <c r="B274" s="25" t="s">
        <v>2074</v>
      </c>
      <c r="C274" s="9">
        <v>45474</v>
      </c>
      <c r="D274" s="8" t="s">
        <v>279</v>
      </c>
      <c r="E274" s="20">
        <v>45473</v>
      </c>
      <c r="F274" s="247" t="s">
        <v>581</v>
      </c>
      <c r="G274" s="248">
        <v>45492</v>
      </c>
      <c r="H274" s="249">
        <v>270428.08</v>
      </c>
      <c r="I274" s="250">
        <v>0</v>
      </c>
      <c r="J274" s="250">
        <f t="shared" si="62"/>
        <v>270428.08</v>
      </c>
      <c r="K274" s="251">
        <f t="shared" si="63"/>
        <v>5408.5616</v>
      </c>
      <c r="L274" s="251">
        <f t="shared" si="64"/>
        <v>265019.5184</v>
      </c>
      <c r="M274" s="251">
        <f t="shared" si="76"/>
        <v>265019.5184</v>
      </c>
      <c r="N274" s="260">
        <f t="shared" si="65"/>
        <v>0</v>
      </c>
      <c r="O274" s="253">
        <v>45492</v>
      </c>
      <c r="P274" s="253">
        <f t="shared" si="77"/>
        <v>45492</v>
      </c>
      <c r="Q274" s="259" t="s">
        <v>672</v>
      </c>
      <c r="R274" s="250">
        <v>262428.08</v>
      </c>
      <c r="S274" s="250">
        <f t="shared" si="72"/>
        <v>8000</v>
      </c>
      <c r="T274" s="261" t="s">
        <v>91</v>
      </c>
      <c r="U274" s="256">
        <v>45548</v>
      </c>
      <c r="V274" s="255">
        <v>463581</v>
      </c>
      <c r="W274" s="257" t="s">
        <v>29</v>
      </c>
      <c r="X274" s="258" t="s">
        <v>368</v>
      </c>
      <c r="Y274" s="255" t="s">
        <v>241</v>
      </c>
      <c r="AB274" s="17"/>
    </row>
    <row r="275" spans="1:28" x14ac:dyDescent="0.25">
      <c r="A275" s="7">
        <f t="shared" si="75"/>
        <v>45</v>
      </c>
      <c r="B275" s="25" t="s">
        <v>2074</v>
      </c>
      <c r="C275" s="9">
        <v>45474</v>
      </c>
      <c r="D275" s="8" t="s">
        <v>275</v>
      </c>
      <c r="E275" s="20">
        <v>45473</v>
      </c>
      <c r="F275" s="247" t="s">
        <v>582</v>
      </c>
      <c r="G275" s="248">
        <v>45492</v>
      </c>
      <c r="H275" s="249">
        <v>386769.82</v>
      </c>
      <c r="I275" s="250">
        <v>0</v>
      </c>
      <c r="J275" s="250">
        <f t="shared" si="62"/>
        <v>386769.82</v>
      </c>
      <c r="K275" s="251">
        <f t="shared" si="63"/>
        <v>7735.3964000000005</v>
      </c>
      <c r="L275" s="251">
        <f t="shared" si="64"/>
        <v>379034.42359999998</v>
      </c>
      <c r="M275" s="251">
        <f t="shared" si="76"/>
        <v>379034.42359999998</v>
      </c>
      <c r="N275" s="260">
        <f t="shared" si="65"/>
        <v>0</v>
      </c>
      <c r="O275" s="253">
        <v>45492</v>
      </c>
      <c r="P275" s="253">
        <f t="shared" si="77"/>
        <v>45492</v>
      </c>
      <c r="Q275" s="259" t="s">
        <v>672</v>
      </c>
      <c r="R275" s="250">
        <v>378769.82</v>
      </c>
      <c r="S275" s="250">
        <f t="shared" si="72"/>
        <v>8000</v>
      </c>
      <c r="T275" s="261" t="s">
        <v>91</v>
      </c>
      <c r="U275" s="256">
        <v>45548</v>
      </c>
      <c r="V275" s="255">
        <v>463581</v>
      </c>
      <c r="W275" s="257" t="s">
        <v>29</v>
      </c>
      <c r="X275" s="258" t="s">
        <v>368</v>
      </c>
      <c r="Y275" s="255" t="s">
        <v>241</v>
      </c>
      <c r="AB275" s="17"/>
    </row>
    <row r="276" spans="1:28" x14ac:dyDescent="0.25">
      <c r="A276" s="7">
        <f t="shared" si="75"/>
        <v>46</v>
      </c>
      <c r="B276" s="25" t="s">
        <v>2074</v>
      </c>
      <c r="C276" s="9">
        <v>45474</v>
      </c>
      <c r="D276" s="8" t="s">
        <v>278</v>
      </c>
      <c r="E276" s="20">
        <v>45473</v>
      </c>
      <c r="F276" s="247" t="s">
        <v>583</v>
      </c>
      <c r="G276" s="248">
        <v>45492</v>
      </c>
      <c r="H276" s="249">
        <v>308453.17</v>
      </c>
      <c r="I276" s="250">
        <v>0</v>
      </c>
      <c r="J276" s="250">
        <f t="shared" si="62"/>
        <v>308453.17</v>
      </c>
      <c r="K276" s="251">
        <f t="shared" si="63"/>
        <v>6169.0634</v>
      </c>
      <c r="L276" s="251">
        <f t="shared" si="64"/>
        <v>302284.1066</v>
      </c>
      <c r="M276" s="251">
        <f t="shared" si="76"/>
        <v>302284.1066</v>
      </c>
      <c r="N276" s="260">
        <f t="shared" si="65"/>
        <v>0</v>
      </c>
      <c r="O276" s="253">
        <v>45492</v>
      </c>
      <c r="P276" s="253">
        <f t="shared" si="77"/>
        <v>45492</v>
      </c>
      <c r="Q276" s="259" t="s">
        <v>672</v>
      </c>
      <c r="R276" s="250">
        <v>300453.17</v>
      </c>
      <c r="S276" s="250">
        <f t="shared" si="72"/>
        <v>8000</v>
      </c>
      <c r="T276" s="261" t="s">
        <v>91</v>
      </c>
      <c r="U276" s="256">
        <v>45548</v>
      </c>
      <c r="V276" s="255">
        <v>463581</v>
      </c>
      <c r="W276" s="257" t="s">
        <v>29</v>
      </c>
      <c r="X276" s="258" t="s">
        <v>368</v>
      </c>
      <c r="Y276" s="255" t="s">
        <v>241</v>
      </c>
      <c r="AB276" s="17"/>
    </row>
    <row r="277" spans="1:28" x14ac:dyDescent="0.25">
      <c r="A277" s="7">
        <f t="shared" si="75"/>
        <v>47</v>
      </c>
      <c r="B277" s="25" t="s">
        <v>2074</v>
      </c>
      <c r="C277" s="9">
        <v>45474</v>
      </c>
      <c r="D277" s="8" t="s">
        <v>280</v>
      </c>
      <c r="E277" s="20">
        <v>45473</v>
      </c>
      <c r="F277" s="247" t="s">
        <v>584</v>
      </c>
      <c r="G277" s="248">
        <v>45492</v>
      </c>
      <c r="H277" s="249">
        <v>552492.19999999995</v>
      </c>
      <c r="I277" s="250">
        <v>0</v>
      </c>
      <c r="J277" s="250">
        <f t="shared" si="62"/>
        <v>552492.19999999995</v>
      </c>
      <c r="K277" s="251">
        <f t="shared" si="63"/>
        <v>11049.843999999999</v>
      </c>
      <c r="L277" s="251">
        <f t="shared" si="64"/>
        <v>541442.35599999991</v>
      </c>
      <c r="M277" s="251">
        <f t="shared" si="76"/>
        <v>541442.35599999991</v>
      </c>
      <c r="N277" s="260">
        <f t="shared" si="65"/>
        <v>0</v>
      </c>
      <c r="O277" s="253">
        <v>45492</v>
      </c>
      <c r="P277" s="253">
        <f t="shared" si="77"/>
        <v>45492</v>
      </c>
      <c r="Q277" s="259" t="s">
        <v>672</v>
      </c>
      <c r="R277" s="250">
        <v>544492.4</v>
      </c>
      <c r="S277" s="250">
        <f t="shared" si="72"/>
        <v>7999.7999999999302</v>
      </c>
      <c r="T277" s="261" t="s">
        <v>91</v>
      </c>
      <c r="U277" s="256">
        <v>45548</v>
      </c>
      <c r="V277" s="255">
        <v>463581</v>
      </c>
      <c r="W277" s="257" t="s">
        <v>29</v>
      </c>
      <c r="X277" s="258" t="s">
        <v>368</v>
      </c>
      <c r="Y277" s="255" t="s">
        <v>241</v>
      </c>
      <c r="AB277" s="17"/>
    </row>
    <row r="278" spans="1:28" x14ac:dyDescent="0.25">
      <c r="A278" s="7">
        <f t="shared" si="75"/>
        <v>48</v>
      </c>
      <c r="B278" s="25" t="s">
        <v>2074</v>
      </c>
      <c r="C278" s="9">
        <v>45474</v>
      </c>
      <c r="D278" s="8" t="s">
        <v>466</v>
      </c>
      <c r="E278" s="20">
        <v>45473</v>
      </c>
      <c r="F278" s="247" t="s">
        <v>585</v>
      </c>
      <c r="G278" s="248">
        <v>45492</v>
      </c>
      <c r="H278" s="249">
        <v>270428.08</v>
      </c>
      <c r="I278" s="250">
        <v>0</v>
      </c>
      <c r="J278" s="250">
        <f t="shared" si="62"/>
        <v>270428.08</v>
      </c>
      <c r="K278" s="251">
        <f t="shared" si="63"/>
        <v>5408.5616</v>
      </c>
      <c r="L278" s="251">
        <f t="shared" si="64"/>
        <v>265019.5184</v>
      </c>
      <c r="M278" s="251">
        <f t="shared" si="76"/>
        <v>265019.5184</v>
      </c>
      <c r="N278" s="260">
        <f t="shared" si="65"/>
        <v>0</v>
      </c>
      <c r="O278" s="253">
        <v>45492</v>
      </c>
      <c r="P278" s="253">
        <f t="shared" si="77"/>
        <v>45492</v>
      </c>
      <c r="Q278" s="259" t="s">
        <v>672</v>
      </c>
      <c r="R278" s="250">
        <v>262428.08</v>
      </c>
      <c r="S278" s="250">
        <f t="shared" si="72"/>
        <v>8000</v>
      </c>
      <c r="T278" s="261" t="s">
        <v>91</v>
      </c>
      <c r="U278" s="256">
        <v>45548</v>
      </c>
      <c r="V278" s="255">
        <v>463581</v>
      </c>
      <c r="W278" s="257" t="s">
        <v>29</v>
      </c>
      <c r="X278" s="258" t="s">
        <v>368</v>
      </c>
      <c r="Y278" s="255" t="s">
        <v>241</v>
      </c>
      <c r="AB278" s="17"/>
    </row>
    <row r="279" spans="1:28" x14ac:dyDescent="0.25">
      <c r="A279" s="7">
        <f t="shared" si="75"/>
        <v>49</v>
      </c>
      <c r="B279" s="25" t="s">
        <v>2074</v>
      </c>
      <c r="C279" s="9">
        <v>45474</v>
      </c>
      <c r="D279" s="8" t="s">
        <v>286</v>
      </c>
      <c r="E279" s="20">
        <v>45473</v>
      </c>
      <c r="F279" s="247" t="s">
        <v>586</v>
      </c>
      <c r="G279" s="248">
        <v>45492</v>
      </c>
      <c r="H279" s="249">
        <v>326362.18</v>
      </c>
      <c r="I279" s="250">
        <v>0</v>
      </c>
      <c r="J279" s="250">
        <f t="shared" si="62"/>
        <v>326362.18</v>
      </c>
      <c r="K279" s="251">
        <f t="shared" si="63"/>
        <v>6527.2435999999998</v>
      </c>
      <c r="L279" s="251">
        <f t="shared" si="64"/>
        <v>319834.93640000001</v>
      </c>
      <c r="M279" s="251">
        <f t="shared" si="76"/>
        <v>319834.93640000001</v>
      </c>
      <c r="N279" s="260">
        <f t="shared" si="65"/>
        <v>0</v>
      </c>
      <c r="O279" s="253">
        <v>45492</v>
      </c>
      <c r="P279" s="253">
        <f t="shared" si="77"/>
        <v>45492</v>
      </c>
      <c r="Q279" s="259" t="s">
        <v>672</v>
      </c>
      <c r="R279" s="250">
        <v>318362.18</v>
      </c>
      <c r="S279" s="250">
        <f t="shared" si="72"/>
        <v>8000</v>
      </c>
      <c r="T279" s="261" t="s">
        <v>91</v>
      </c>
      <c r="U279" s="256">
        <v>45548</v>
      </c>
      <c r="V279" s="255">
        <v>463581</v>
      </c>
      <c r="W279" s="257" t="s">
        <v>29</v>
      </c>
      <c r="X279" s="258" t="s">
        <v>368</v>
      </c>
      <c r="Y279" s="255" t="s">
        <v>241</v>
      </c>
      <c r="AB279" s="17"/>
    </row>
    <row r="280" spans="1:28" x14ac:dyDescent="0.25">
      <c r="A280" s="7">
        <f t="shared" si="75"/>
        <v>50</v>
      </c>
      <c r="B280" s="25" t="s">
        <v>2074</v>
      </c>
      <c r="C280" s="9">
        <v>45474</v>
      </c>
      <c r="D280" s="8" t="s">
        <v>518</v>
      </c>
      <c r="E280" s="20">
        <v>45473</v>
      </c>
      <c r="F280" s="247" t="s">
        <v>587</v>
      </c>
      <c r="G280" s="248">
        <v>45492</v>
      </c>
      <c r="H280" s="249">
        <v>93545.05</v>
      </c>
      <c r="I280" s="250">
        <v>0</v>
      </c>
      <c r="J280" s="250">
        <f t="shared" si="62"/>
        <v>93545.05</v>
      </c>
      <c r="K280" s="251">
        <f t="shared" si="63"/>
        <v>1870.9010000000001</v>
      </c>
      <c r="L280" s="251">
        <f t="shared" si="64"/>
        <v>91674.149000000005</v>
      </c>
      <c r="M280" s="251">
        <f t="shared" si="76"/>
        <v>91674.149000000005</v>
      </c>
      <c r="N280" s="260">
        <f t="shared" si="65"/>
        <v>0</v>
      </c>
      <c r="O280" s="253">
        <v>45492</v>
      </c>
      <c r="P280" s="253">
        <f t="shared" si="77"/>
        <v>45492</v>
      </c>
      <c r="Q280" s="259" t="s">
        <v>672</v>
      </c>
      <c r="R280" s="250">
        <v>88611.72</v>
      </c>
      <c r="S280" s="250">
        <f t="shared" ref="S280:S311" si="78">H280-R280</f>
        <v>4933.3300000000017</v>
      </c>
      <c r="T280" s="261" t="s">
        <v>91</v>
      </c>
      <c r="U280" s="256">
        <v>45548</v>
      </c>
      <c r="V280" s="255">
        <v>463581</v>
      </c>
      <c r="W280" s="257" t="s">
        <v>29</v>
      </c>
      <c r="X280" s="258" t="s">
        <v>368</v>
      </c>
      <c r="Y280" s="255" t="s">
        <v>241</v>
      </c>
      <c r="AB280" s="17"/>
    </row>
    <row r="281" spans="1:28" x14ac:dyDescent="0.25">
      <c r="A281" s="7">
        <f t="shared" si="75"/>
        <v>51</v>
      </c>
      <c r="B281" s="25" t="s">
        <v>2074</v>
      </c>
      <c r="C281" s="9">
        <v>45474</v>
      </c>
      <c r="D281" s="8" t="s">
        <v>470</v>
      </c>
      <c r="E281" s="20">
        <v>45473</v>
      </c>
      <c r="F281" s="247" t="s">
        <v>588</v>
      </c>
      <c r="G281" s="248">
        <v>45492</v>
      </c>
      <c r="H281" s="249">
        <v>344271.19</v>
      </c>
      <c r="I281" s="250">
        <v>0</v>
      </c>
      <c r="J281" s="250">
        <f t="shared" si="62"/>
        <v>344271.19</v>
      </c>
      <c r="K281" s="251">
        <f t="shared" si="63"/>
        <v>6885.4238000000005</v>
      </c>
      <c r="L281" s="251">
        <f t="shared" si="64"/>
        <v>337385.76620000001</v>
      </c>
      <c r="M281" s="251">
        <f t="shared" si="76"/>
        <v>337385.76620000001</v>
      </c>
      <c r="N281" s="260">
        <f t="shared" si="65"/>
        <v>0</v>
      </c>
      <c r="O281" s="253">
        <v>45492</v>
      </c>
      <c r="P281" s="253">
        <f t="shared" si="77"/>
        <v>45492</v>
      </c>
      <c r="Q281" s="259" t="s">
        <v>672</v>
      </c>
      <c r="R281" s="250">
        <v>336271.19</v>
      </c>
      <c r="S281" s="250">
        <f t="shared" si="78"/>
        <v>8000</v>
      </c>
      <c r="T281" s="261" t="s">
        <v>91</v>
      </c>
      <c r="U281" s="256">
        <v>45548</v>
      </c>
      <c r="V281" s="255">
        <v>463581</v>
      </c>
      <c r="W281" s="257" t="s">
        <v>29</v>
      </c>
      <c r="X281" s="258" t="s">
        <v>368</v>
      </c>
      <c r="Y281" s="255" t="s">
        <v>241</v>
      </c>
      <c r="AB281" s="17"/>
    </row>
    <row r="282" spans="1:28" x14ac:dyDescent="0.25">
      <c r="A282" s="7">
        <f t="shared" si="75"/>
        <v>52</v>
      </c>
      <c r="B282" s="25" t="s">
        <v>2074</v>
      </c>
      <c r="C282" s="9">
        <v>45474</v>
      </c>
      <c r="D282" s="8" t="s">
        <v>463</v>
      </c>
      <c r="E282" s="20">
        <v>45473</v>
      </c>
      <c r="F282" s="247" t="s">
        <v>589</v>
      </c>
      <c r="G282" s="248">
        <v>45492</v>
      </c>
      <c r="H282" s="249">
        <v>301772.56</v>
      </c>
      <c r="I282" s="250">
        <v>0</v>
      </c>
      <c r="J282" s="250">
        <f t="shared" si="62"/>
        <v>301772.56</v>
      </c>
      <c r="K282" s="251">
        <f t="shared" si="63"/>
        <v>6035.4512000000004</v>
      </c>
      <c r="L282" s="251">
        <f t="shared" si="64"/>
        <v>295737.10879999999</v>
      </c>
      <c r="M282" s="251">
        <f t="shared" si="76"/>
        <v>295737.10879999999</v>
      </c>
      <c r="N282" s="260">
        <f t="shared" si="65"/>
        <v>0</v>
      </c>
      <c r="O282" s="253">
        <v>45492</v>
      </c>
      <c r="P282" s="253">
        <f t="shared" si="77"/>
        <v>45492</v>
      </c>
      <c r="Q282" s="259" t="s">
        <v>672</v>
      </c>
      <c r="R282" s="250">
        <v>293772.56</v>
      </c>
      <c r="S282" s="250">
        <f t="shared" si="78"/>
        <v>8000</v>
      </c>
      <c r="T282" s="261" t="s">
        <v>91</v>
      </c>
      <c r="U282" s="256">
        <v>45548</v>
      </c>
      <c r="V282" s="255">
        <v>463581</v>
      </c>
      <c r="W282" s="257" t="s">
        <v>29</v>
      </c>
      <c r="X282" s="258" t="s">
        <v>368</v>
      </c>
      <c r="Y282" s="255" t="s">
        <v>241</v>
      </c>
      <c r="AB282" s="17"/>
    </row>
    <row r="283" spans="1:28" x14ac:dyDescent="0.25">
      <c r="A283" s="7">
        <f t="shared" si="75"/>
        <v>53</v>
      </c>
      <c r="B283" s="25" t="s">
        <v>2074</v>
      </c>
      <c r="C283" s="9">
        <v>45474</v>
      </c>
      <c r="D283" s="8" t="s">
        <v>464</v>
      </c>
      <c r="E283" s="20">
        <v>45473</v>
      </c>
      <c r="F283" s="247" t="s">
        <v>590</v>
      </c>
      <c r="G283" s="248">
        <v>45492</v>
      </c>
      <c r="H283" s="249">
        <v>344271.19</v>
      </c>
      <c r="I283" s="250">
        <v>0</v>
      </c>
      <c r="J283" s="250">
        <f t="shared" si="62"/>
        <v>344271.19</v>
      </c>
      <c r="K283" s="251">
        <f t="shared" si="63"/>
        <v>6885.4238000000005</v>
      </c>
      <c r="L283" s="251">
        <f t="shared" si="64"/>
        <v>337385.76620000001</v>
      </c>
      <c r="M283" s="251">
        <f t="shared" si="76"/>
        <v>337385.76620000001</v>
      </c>
      <c r="N283" s="260">
        <f t="shared" si="65"/>
        <v>0</v>
      </c>
      <c r="O283" s="253">
        <v>45492</v>
      </c>
      <c r="P283" s="253">
        <f t="shared" si="77"/>
        <v>45492</v>
      </c>
      <c r="Q283" s="259" t="s">
        <v>672</v>
      </c>
      <c r="R283" s="250">
        <v>336271.19</v>
      </c>
      <c r="S283" s="250">
        <f t="shared" si="78"/>
        <v>8000</v>
      </c>
      <c r="T283" s="261" t="s">
        <v>91</v>
      </c>
      <c r="U283" s="256">
        <v>45548</v>
      </c>
      <c r="V283" s="255">
        <v>463581</v>
      </c>
      <c r="W283" s="257" t="s">
        <v>29</v>
      </c>
      <c r="X283" s="258" t="s">
        <v>368</v>
      </c>
      <c r="Y283" s="255" t="s">
        <v>241</v>
      </c>
      <c r="AB283" s="17"/>
    </row>
    <row r="284" spans="1:28" x14ac:dyDescent="0.25">
      <c r="A284" s="7">
        <f t="shared" si="75"/>
        <v>54</v>
      </c>
      <c r="B284" s="25" t="s">
        <v>2074</v>
      </c>
      <c r="C284" s="9">
        <v>45474</v>
      </c>
      <c r="D284" s="8" t="s">
        <v>285</v>
      </c>
      <c r="E284" s="20">
        <v>45473</v>
      </c>
      <c r="F284" s="247" t="s">
        <v>591</v>
      </c>
      <c r="G284" s="248">
        <v>45492</v>
      </c>
      <c r="H284" s="249">
        <v>326362.18</v>
      </c>
      <c r="I284" s="250">
        <v>0</v>
      </c>
      <c r="J284" s="250">
        <f t="shared" si="62"/>
        <v>326362.18</v>
      </c>
      <c r="K284" s="251">
        <f t="shared" si="63"/>
        <v>6527.2435999999998</v>
      </c>
      <c r="L284" s="251">
        <f t="shared" si="64"/>
        <v>319834.93640000001</v>
      </c>
      <c r="M284" s="251">
        <f t="shared" si="76"/>
        <v>319834.93640000001</v>
      </c>
      <c r="N284" s="260">
        <f t="shared" si="65"/>
        <v>0</v>
      </c>
      <c r="O284" s="253">
        <v>45492</v>
      </c>
      <c r="P284" s="253">
        <f t="shared" si="77"/>
        <v>45492</v>
      </c>
      <c r="Q284" s="259" t="s">
        <v>672</v>
      </c>
      <c r="R284" s="250">
        <v>318362.18</v>
      </c>
      <c r="S284" s="250">
        <f t="shared" si="78"/>
        <v>8000</v>
      </c>
      <c r="T284" s="261" t="s">
        <v>91</v>
      </c>
      <c r="U284" s="256">
        <v>45548</v>
      </c>
      <c r="V284" s="255">
        <v>463581</v>
      </c>
      <c r="W284" s="257" t="s">
        <v>29</v>
      </c>
      <c r="X284" s="258" t="s">
        <v>368</v>
      </c>
      <c r="Y284" s="255" t="s">
        <v>241</v>
      </c>
      <c r="AB284" s="17"/>
    </row>
    <row r="285" spans="1:28" x14ac:dyDescent="0.25">
      <c r="A285" s="7">
        <f t="shared" si="75"/>
        <v>55</v>
      </c>
      <c r="B285" s="25" t="s">
        <v>2074</v>
      </c>
      <c r="C285" s="9">
        <v>45474</v>
      </c>
      <c r="D285" s="8" t="s">
        <v>277</v>
      </c>
      <c r="E285" s="20">
        <v>45473</v>
      </c>
      <c r="F285" s="247" t="s">
        <v>592</v>
      </c>
      <c r="G285" s="248">
        <v>45492</v>
      </c>
      <c r="H285" s="249">
        <v>336940.24</v>
      </c>
      <c r="I285" s="250">
        <v>0</v>
      </c>
      <c r="J285" s="250">
        <f t="shared" si="62"/>
        <v>336940.24</v>
      </c>
      <c r="K285" s="251">
        <f t="shared" si="63"/>
        <v>6738.8047999999999</v>
      </c>
      <c r="L285" s="251">
        <f t="shared" si="64"/>
        <v>330201.43520000001</v>
      </c>
      <c r="M285" s="251">
        <f t="shared" si="76"/>
        <v>330201.43520000001</v>
      </c>
      <c r="N285" s="260">
        <f t="shared" si="65"/>
        <v>0</v>
      </c>
      <c r="O285" s="253">
        <v>45492</v>
      </c>
      <c r="P285" s="253">
        <f t="shared" si="77"/>
        <v>45492</v>
      </c>
      <c r="Q285" s="259" t="s">
        <v>672</v>
      </c>
      <c r="R285" s="250">
        <v>328940.24</v>
      </c>
      <c r="S285" s="250">
        <f t="shared" si="78"/>
        <v>8000</v>
      </c>
      <c r="T285" s="261" t="s">
        <v>91</v>
      </c>
      <c r="U285" s="256">
        <v>45548</v>
      </c>
      <c r="V285" s="255">
        <v>463581</v>
      </c>
      <c r="W285" s="257" t="s">
        <v>29</v>
      </c>
      <c r="X285" s="258" t="s">
        <v>368</v>
      </c>
      <c r="Y285" s="255" t="s">
        <v>241</v>
      </c>
      <c r="AB285" s="17"/>
    </row>
    <row r="286" spans="1:28" x14ac:dyDescent="0.25">
      <c r="A286" s="7">
        <f t="shared" si="75"/>
        <v>56</v>
      </c>
      <c r="B286" s="25" t="s">
        <v>2074</v>
      </c>
      <c r="C286" s="9">
        <v>45474</v>
      </c>
      <c r="D286" s="8" t="s">
        <v>467</v>
      </c>
      <c r="E286" s="20">
        <v>45473</v>
      </c>
      <c r="F286" s="247" t="s">
        <v>593</v>
      </c>
      <c r="G286" s="248">
        <v>45492</v>
      </c>
      <c r="H286" s="249">
        <v>272635.15000000002</v>
      </c>
      <c r="I286" s="250">
        <v>0</v>
      </c>
      <c r="J286" s="250">
        <f t="shared" si="62"/>
        <v>272635.15000000002</v>
      </c>
      <c r="K286" s="251">
        <f t="shared" si="63"/>
        <v>5452.7030000000004</v>
      </c>
      <c r="L286" s="251">
        <f t="shared" si="64"/>
        <v>267182.44700000004</v>
      </c>
      <c r="M286" s="251">
        <f t="shared" si="76"/>
        <v>267182.44700000004</v>
      </c>
      <c r="N286" s="260">
        <f t="shared" si="65"/>
        <v>0</v>
      </c>
      <c r="O286" s="253">
        <v>45492</v>
      </c>
      <c r="P286" s="253">
        <f t="shared" si="77"/>
        <v>45492</v>
      </c>
      <c r="Q286" s="259" t="s">
        <v>672</v>
      </c>
      <c r="R286" s="250">
        <v>264635.15000000002</v>
      </c>
      <c r="S286" s="250">
        <f t="shared" si="78"/>
        <v>8000</v>
      </c>
      <c r="T286" s="261" t="s">
        <v>91</v>
      </c>
      <c r="U286" s="256">
        <v>45548</v>
      </c>
      <c r="V286" s="255">
        <v>463581</v>
      </c>
      <c r="W286" s="257" t="s">
        <v>29</v>
      </c>
      <c r="X286" s="258" t="s">
        <v>368</v>
      </c>
      <c r="Y286" s="255" t="s">
        <v>241</v>
      </c>
      <c r="AB286" s="17"/>
    </row>
    <row r="287" spans="1:28" x14ac:dyDescent="0.25">
      <c r="A287" s="7">
        <f t="shared" si="75"/>
        <v>57</v>
      </c>
      <c r="B287" s="25" t="s">
        <v>2074</v>
      </c>
      <c r="C287" s="9">
        <v>45474</v>
      </c>
      <c r="D287" s="14" t="s">
        <v>283</v>
      </c>
      <c r="E287" s="9">
        <v>45473</v>
      </c>
      <c r="F287" s="247" t="s">
        <v>594</v>
      </c>
      <c r="G287" s="253">
        <v>45492</v>
      </c>
      <c r="H287" s="249">
        <v>317444.8</v>
      </c>
      <c r="I287" s="250">
        <v>0</v>
      </c>
      <c r="J287" s="250">
        <f t="shared" si="62"/>
        <v>317444.8</v>
      </c>
      <c r="K287" s="251">
        <f t="shared" si="63"/>
        <v>6348.8959999999997</v>
      </c>
      <c r="L287" s="251">
        <f t="shared" si="64"/>
        <v>311095.90399999998</v>
      </c>
      <c r="M287" s="251">
        <f t="shared" si="76"/>
        <v>311095.90399999998</v>
      </c>
      <c r="N287" s="260">
        <f t="shared" si="65"/>
        <v>0</v>
      </c>
      <c r="O287" s="253">
        <v>45530</v>
      </c>
      <c r="P287" s="253">
        <f>O287</f>
        <v>45530</v>
      </c>
      <c r="Q287" s="259" t="s">
        <v>897</v>
      </c>
      <c r="R287" s="250">
        <v>311445</v>
      </c>
      <c r="S287" s="250">
        <f t="shared" si="78"/>
        <v>5999.7999999999884</v>
      </c>
      <c r="T287" s="255" t="s">
        <v>890</v>
      </c>
      <c r="U287" s="256">
        <v>45541</v>
      </c>
      <c r="V287" s="255">
        <v>463561</v>
      </c>
      <c r="W287" s="257" t="s">
        <v>29</v>
      </c>
      <c r="X287" s="258" t="s">
        <v>368</v>
      </c>
      <c r="Y287" s="255" t="s">
        <v>91</v>
      </c>
      <c r="AB287" s="17"/>
    </row>
    <row r="288" spans="1:28" x14ac:dyDescent="0.25">
      <c r="A288" s="7">
        <f t="shared" si="75"/>
        <v>58</v>
      </c>
      <c r="B288" s="25" t="s">
        <v>2074</v>
      </c>
      <c r="C288" s="9">
        <v>45474</v>
      </c>
      <c r="D288" s="8" t="s">
        <v>281</v>
      </c>
      <c r="E288" s="20">
        <v>45473</v>
      </c>
      <c r="F288" s="247" t="s">
        <v>595</v>
      </c>
      <c r="G288" s="248">
        <v>45492</v>
      </c>
      <c r="H288" s="249">
        <v>344272.9</v>
      </c>
      <c r="I288" s="250">
        <v>0</v>
      </c>
      <c r="J288" s="250">
        <f t="shared" si="62"/>
        <v>344272.9</v>
      </c>
      <c r="K288" s="251">
        <f t="shared" si="63"/>
        <v>6885.4580000000005</v>
      </c>
      <c r="L288" s="251">
        <f t="shared" si="64"/>
        <v>337387.44200000004</v>
      </c>
      <c r="M288" s="251">
        <f t="shared" si="76"/>
        <v>337387.44200000004</v>
      </c>
      <c r="N288" s="260">
        <f t="shared" si="65"/>
        <v>0</v>
      </c>
      <c r="O288" s="253">
        <v>45492</v>
      </c>
      <c r="P288" s="253">
        <f t="shared" ref="P288:P333" si="79">O288</f>
        <v>45492</v>
      </c>
      <c r="Q288" s="259" t="s">
        <v>672</v>
      </c>
      <c r="R288" s="250">
        <v>336271.19</v>
      </c>
      <c r="S288" s="250">
        <f t="shared" si="78"/>
        <v>8001.710000000021</v>
      </c>
      <c r="T288" s="261" t="s">
        <v>91</v>
      </c>
      <c r="U288" s="256">
        <v>45548</v>
      </c>
      <c r="V288" s="255">
        <v>463581</v>
      </c>
      <c r="W288" s="257" t="s">
        <v>29</v>
      </c>
      <c r="X288" s="258" t="s">
        <v>368</v>
      </c>
      <c r="Y288" s="255" t="s">
        <v>241</v>
      </c>
      <c r="AB288" s="17"/>
    </row>
    <row r="289" spans="1:29" x14ac:dyDescent="0.25">
      <c r="A289" s="7">
        <f t="shared" si="75"/>
        <v>59</v>
      </c>
      <c r="B289" s="25" t="s">
        <v>2074</v>
      </c>
      <c r="C289" s="9">
        <v>45474</v>
      </c>
      <c r="D289" s="8" t="s">
        <v>519</v>
      </c>
      <c r="E289" s="20">
        <v>45473</v>
      </c>
      <c r="F289" s="247" t="s">
        <v>596</v>
      </c>
      <c r="G289" s="248">
        <v>45492</v>
      </c>
      <c r="H289" s="249">
        <v>317444.8</v>
      </c>
      <c r="I289" s="250">
        <v>0</v>
      </c>
      <c r="J289" s="250">
        <f t="shared" si="62"/>
        <v>317444.8</v>
      </c>
      <c r="K289" s="251">
        <f t="shared" si="63"/>
        <v>6348.8959999999997</v>
      </c>
      <c r="L289" s="251">
        <f t="shared" si="64"/>
        <v>311095.90399999998</v>
      </c>
      <c r="M289" s="251">
        <f t="shared" si="76"/>
        <v>311095.90399999998</v>
      </c>
      <c r="N289" s="260">
        <f t="shared" si="65"/>
        <v>0</v>
      </c>
      <c r="O289" s="253">
        <v>45492</v>
      </c>
      <c r="P289" s="253">
        <f t="shared" si="79"/>
        <v>45492</v>
      </c>
      <c r="Q289" s="259" t="s">
        <v>672</v>
      </c>
      <c r="R289" s="250">
        <v>309444.8</v>
      </c>
      <c r="S289" s="250">
        <f t="shared" si="78"/>
        <v>8000</v>
      </c>
      <c r="T289" s="261" t="s">
        <v>91</v>
      </c>
      <c r="U289" s="256">
        <v>45548</v>
      </c>
      <c r="V289" s="255">
        <v>463581</v>
      </c>
      <c r="W289" s="257" t="s">
        <v>29</v>
      </c>
      <c r="X289" s="258" t="s">
        <v>368</v>
      </c>
      <c r="Y289" s="255" t="s">
        <v>241</v>
      </c>
      <c r="AB289" s="17"/>
    </row>
    <row r="290" spans="1:29" x14ac:dyDescent="0.25">
      <c r="A290" s="7">
        <f t="shared" si="75"/>
        <v>60</v>
      </c>
      <c r="B290" s="25" t="s">
        <v>2074</v>
      </c>
      <c r="C290" s="9">
        <v>45474</v>
      </c>
      <c r="D290" s="8" t="s">
        <v>520</v>
      </c>
      <c r="E290" s="20">
        <v>45473</v>
      </c>
      <c r="F290" s="247" t="s">
        <v>597</v>
      </c>
      <c r="G290" s="248">
        <v>45492</v>
      </c>
      <c r="H290" s="249">
        <v>317444.8</v>
      </c>
      <c r="I290" s="250">
        <v>0</v>
      </c>
      <c r="J290" s="250">
        <f t="shared" si="62"/>
        <v>317444.8</v>
      </c>
      <c r="K290" s="251">
        <f t="shared" si="63"/>
        <v>6348.8959999999997</v>
      </c>
      <c r="L290" s="251">
        <f t="shared" si="64"/>
        <v>311095.90399999998</v>
      </c>
      <c r="M290" s="251">
        <f t="shared" si="76"/>
        <v>311095.90399999998</v>
      </c>
      <c r="N290" s="260">
        <f t="shared" si="65"/>
        <v>0</v>
      </c>
      <c r="O290" s="253">
        <v>45492</v>
      </c>
      <c r="P290" s="253">
        <f t="shared" si="79"/>
        <v>45492</v>
      </c>
      <c r="Q290" s="259" t="s">
        <v>672</v>
      </c>
      <c r="R290" s="250">
        <v>309711.46999999997</v>
      </c>
      <c r="S290" s="250">
        <f t="shared" si="78"/>
        <v>7733.3300000000163</v>
      </c>
      <c r="T290" s="261" t="s">
        <v>91</v>
      </c>
      <c r="U290" s="256">
        <v>45548</v>
      </c>
      <c r="V290" s="255">
        <v>463581</v>
      </c>
      <c r="W290" s="257" t="s">
        <v>29</v>
      </c>
      <c r="X290" s="258" t="s">
        <v>368</v>
      </c>
      <c r="Y290" s="255" t="s">
        <v>241</v>
      </c>
      <c r="AB290" s="17"/>
    </row>
    <row r="291" spans="1:29" x14ac:dyDescent="0.25">
      <c r="A291" s="7">
        <f t="shared" si="75"/>
        <v>61</v>
      </c>
      <c r="B291" s="25" t="s">
        <v>2074</v>
      </c>
      <c r="C291" s="9">
        <v>45474</v>
      </c>
      <c r="D291" s="8" t="s">
        <v>521</v>
      </c>
      <c r="E291" s="20">
        <v>45473</v>
      </c>
      <c r="F291" s="247" t="s">
        <v>598</v>
      </c>
      <c r="G291" s="248">
        <v>45492</v>
      </c>
      <c r="H291" s="249">
        <v>317444.8</v>
      </c>
      <c r="I291" s="250">
        <v>0</v>
      </c>
      <c r="J291" s="250">
        <f t="shared" si="62"/>
        <v>317444.8</v>
      </c>
      <c r="K291" s="251">
        <f t="shared" si="63"/>
        <v>6348.8959999999997</v>
      </c>
      <c r="L291" s="251">
        <f t="shared" si="64"/>
        <v>311095.90399999998</v>
      </c>
      <c r="M291" s="251">
        <f t="shared" si="76"/>
        <v>311095.90399999998</v>
      </c>
      <c r="N291" s="260">
        <f t="shared" si="65"/>
        <v>0</v>
      </c>
      <c r="O291" s="253">
        <v>45492</v>
      </c>
      <c r="P291" s="253">
        <f t="shared" si="79"/>
        <v>45492</v>
      </c>
      <c r="Q291" s="259" t="s">
        <v>672</v>
      </c>
      <c r="R291" s="250">
        <v>309711.46999999997</v>
      </c>
      <c r="S291" s="250">
        <f t="shared" si="78"/>
        <v>7733.3300000000163</v>
      </c>
      <c r="T291" s="261" t="s">
        <v>91</v>
      </c>
      <c r="U291" s="256">
        <v>45548</v>
      </c>
      <c r="V291" s="255">
        <v>463581</v>
      </c>
      <c r="W291" s="257" t="s">
        <v>29</v>
      </c>
      <c r="X291" s="258" t="s">
        <v>368</v>
      </c>
      <c r="Y291" s="255" t="s">
        <v>241</v>
      </c>
      <c r="AB291" s="17"/>
    </row>
    <row r="292" spans="1:29" x14ac:dyDescent="0.25">
      <c r="A292" s="7">
        <f t="shared" si="75"/>
        <v>62</v>
      </c>
      <c r="B292" s="25" t="s">
        <v>2074</v>
      </c>
      <c r="C292" s="9">
        <v>45474</v>
      </c>
      <c r="D292" s="8" t="s">
        <v>522</v>
      </c>
      <c r="E292" s="20">
        <v>45473</v>
      </c>
      <c r="F292" s="247" t="s">
        <v>599</v>
      </c>
      <c r="G292" s="248">
        <v>45492</v>
      </c>
      <c r="H292" s="249">
        <v>286100.32</v>
      </c>
      <c r="I292" s="250">
        <v>0</v>
      </c>
      <c r="J292" s="250">
        <f t="shared" si="62"/>
        <v>286100.32</v>
      </c>
      <c r="K292" s="251">
        <f t="shared" si="63"/>
        <v>5722.0064000000002</v>
      </c>
      <c r="L292" s="251">
        <f t="shared" si="64"/>
        <v>280378.31359999999</v>
      </c>
      <c r="M292" s="251">
        <f t="shared" si="76"/>
        <v>280378.31359999999</v>
      </c>
      <c r="N292" s="260">
        <f t="shared" si="65"/>
        <v>0</v>
      </c>
      <c r="O292" s="253">
        <v>45492</v>
      </c>
      <c r="P292" s="253">
        <f t="shared" si="79"/>
        <v>45492</v>
      </c>
      <c r="Q292" s="259" t="s">
        <v>672</v>
      </c>
      <c r="R292" s="250">
        <v>278500.32</v>
      </c>
      <c r="S292" s="250">
        <f t="shared" si="78"/>
        <v>7600</v>
      </c>
      <c r="T292" s="261" t="s">
        <v>91</v>
      </c>
      <c r="U292" s="256">
        <v>45548</v>
      </c>
      <c r="V292" s="255">
        <v>463581</v>
      </c>
      <c r="W292" s="257" t="s">
        <v>29</v>
      </c>
      <c r="X292" s="258" t="s">
        <v>368</v>
      </c>
      <c r="Y292" s="255" t="s">
        <v>241</v>
      </c>
      <c r="AB292" s="17"/>
    </row>
    <row r="293" spans="1:29" x14ac:dyDescent="0.25">
      <c r="A293" s="7">
        <f t="shared" si="75"/>
        <v>63</v>
      </c>
      <c r="B293" s="25" t="s">
        <v>2074</v>
      </c>
      <c r="C293" s="9">
        <v>45474</v>
      </c>
      <c r="D293" s="8" t="s">
        <v>523</v>
      </c>
      <c r="E293" s="20">
        <v>45473</v>
      </c>
      <c r="F293" s="247" t="s">
        <v>600</v>
      </c>
      <c r="G293" s="248">
        <v>45492</v>
      </c>
      <c r="H293" s="249">
        <v>286040.92</v>
      </c>
      <c r="I293" s="250">
        <v>0</v>
      </c>
      <c r="J293" s="250">
        <f t="shared" si="62"/>
        <v>286040.92</v>
      </c>
      <c r="K293" s="251">
        <f t="shared" si="63"/>
        <v>5720.8184000000001</v>
      </c>
      <c r="L293" s="251">
        <f t="shared" si="64"/>
        <v>280320.10159999999</v>
      </c>
      <c r="M293" s="251">
        <v>280320</v>
      </c>
      <c r="N293" s="260">
        <f t="shared" si="65"/>
        <v>0.1015999999945052</v>
      </c>
      <c r="O293" s="253">
        <v>45492</v>
      </c>
      <c r="P293" s="253">
        <f t="shared" si="79"/>
        <v>45492</v>
      </c>
      <c r="Q293" s="259" t="s">
        <v>672</v>
      </c>
      <c r="R293" s="250">
        <v>279374.25</v>
      </c>
      <c r="S293" s="250">
        <f t="shared" si="78"/>
        <v>6666.6699999999837</v>
      </c>
      <c r="T293" s="261" t="s">
        <v>91</v>
      </c>
      <c r="U293" s="256">
        <v>45548</v>
      </c>
      <c r="V293" s="255">
        <v>463581</v>
      </c>
      <c r="W293" s="257" t="s">
        <v>29</v>
      </c>
      <c r="X293" s="258" t="s">
        <v>368</v>
      </c>
      <c r="Y293" s="255" t="s">
        <v>241</v>
      </c>
      <c r="AB293" s="17"/>
    </row>
    <row r="294" spans="1:29" x14ac:dyDescent="0.25">
      <c r="A294" s="7">
        <f t="shared" si="75"/>
        <v>64</v>
      </c>
      <c r="B294" s="25" t="s">
        <v>2074</v>
      </c>
      <c r="C294" s="9">
        <v>45474</v>
      </c>
      <c r="D294" s="8" t="s">
        <v>524</v>
      </c>
      <c r="E294" s="20">
        <v>45473</v>
      </c>
      <c r="F294" s="247" t="s">
        <v>601</v>
      </c>
      <c r="G294" s="248">
        <v>45492</v>
      </c>
      <c r="H294" s="249">
        <v>301772.56</v>
      </c>
      <c r="I294" s="250">
        <v>0</v>
      </c>
      <c r="J294" s="250">
        <f t="shared" si="62"/>
        <v>301772.56</v>
      </c>
      <c r="K294" s="251">
        <f t="shared" si="63"/>
        <v>6035.4512000000004</v>
      </c>
      <c r="L294" s="251">
        <f t="shared" si="64"/>
        <v>295737.10879999999</v>
      </c>
      <c r="M294" s="251">
        <f t="shared" si="76"/>
        <v>295737.10879999999</v>
      </c>
      <c r="N294" s="260">
        <f t="shared" si="65"/>
        <v>0</v>
      </c>
      <c r="O294" s="253">
        <v>45492</v>
      </c>
      <c r="P294" s="253">
        <f t="shared" si="79"/>
        <v>45492</v>
      </c>
      <c r="Q294" s="259" t="s">
        <v>672</v>
      </c>
      <c r="R294" s="250">
        <v>294172.56</v>
      </c>
      <c r="S294" s="250">
        <f t="shared" si="78"/>
        <v>7600</v>
      </c>
      <c r="T294" s="261" t="s">
        <v>91</v>
      </c>
      <c r="U294" s="256">
        <v>45548</v>
      </c>
      <c r="V294" s="255">
        <v>463581</v>
      </c>
      <c r="W294" s="257" t="s">
        <v>29</v>
      </c>
      <c r="X294" s="258" t="s">
        <v>368</v>
      </c>
      <c r="Y294" s="255" t="s">
        <v>241</v>
      </c>
      <c r="AB294" s="17"/>
    </row>
    <row r="295" spans="1:29" x14ac:dyDescent="0.25">
      <c r="A295" s="7">
        <f t="shared" si="75"/>
        <v>65</v>
      </c>
      <c r="B295" s="25" t="s">
        <v>2074</v>
      </c>
      <c r="C295" s="9">
        <v>45474</v>
      </c>
      <c r="D295" s="8" t="s">
        <v>465</v>
      </c>
      <c r="E295" s="20">
        <v>45473</v>
      </c>
      <c r="F295" s="247" t="s">
        <v>602</v>
      </c>
      <c r="G295" s="248">
        <v>45492</v>
      </c>
      <c r="H295" s="249">
        <v>301772.56</v>
      </c>
      <c r="I295" s="250">
        <v>0</v>
      </c>
      <c r="J295" s="250">
        <f t="shared" si="62"/>
        <v>301772.56</v>
      </c>
      <c r="K295" s="251">
        <f t="shared" si="63"/>
        <v>6035.4512000000004</v>
      </c>
      <c r="L295" s="251">
        <f t="shared" si="64"/>
        <v>295737.10879999999</v>
      </c>
      <c r="M295" s="251">
        <f t="shared" si="76"/>
        <v>295737.10879999999</v>
      </c>
      <c r="N295" s="260">
        <f t="shared" si="65"/>
        <v>0</v>
      </c>
      <c r="O295" s="253">
        <v>45492</v>
      </c>
      <c r="P295" s="253">
        <f t="shared" si="79"/>
        <v>45492</v>
      </c>
      <c r="Q295" s="259" t="s">
        <v>672</v>
      </c>
      <c r="R295" s="250">
        <v>293772.56</v>
      </c>
      <c r="S295" s="250">
        <f t="shared" si="78"/>
        <v>8000</v>
      </c>
      <c r="T295" s="261" t="s">
        <v>91</v>
      </c>
      <c r="U295" s="256">
        <v>45548</v>
      </c>
      <c r="V295" s="255">
        <v>463581</v>
      </c>
      <c r="W295" s="257" t="s">
        <v>29</v>
      </c>
      <c r="X295" s="258" t="s">
        <v>368</v>
      </c>
      <c r="Y295" s="255" t="s">
        <v>241</v>
      </c>
      <c r="AB295" s="17"/>
    </row>
    <row r="296" spans="1:29" x14ac:dyDescent="0.25">
      <c r="A296" s="7">
        <f t="shared" ref="A296:A330" si="80">A295+1</f>
        <v>66</v>
      </c>
      <c r="B296" s="25" t="s">
        <v>2074</v>
      </c>
      <c r="C296" s="9">
        <v>45474</v>
      </c>
      <c r="D296" s="8" t="s">
        <v>468</v>
      </c>
      <c r="E296" s="20">
        <v>45473</v>
      </c>
      <c r="F296" s="247" t="s">
        <v>603</v>
      </c>
      <c r="G296" s="248">
        <v>45492</v>
      </c>
      <c r="H296" s="249">
        <v>301772.56</v>
      </c>
      <c r="I296" s="250">
        <v>0</v>
      </c>
      <c r="J296" s="250">
        <f t="shared" ref="J296:J330" si="81">H296+I296</f>
        <v>301772.56</v>
      </c>
      <c r="K296" s="251">
        <f t="shared" ref="K296:K330" si="82">H296*2%</f>
        <v>6035.4512000000004</v>
      </c>
      <c r="L296" s="251">
        <f t="shared" ref="L296:L330" si="83">J296-K296</f>
        <v>295737.10879999999</v>
      </c>
      <c r="M296" s="251">
        <f t="shared" si="76"/>
        <v>295737.10879999999</v>
      </c>
      <c r="N296" s="260">
        <f t="shared" ref="N296:N330" si="84">L296-M296</f>
        <v>0</v>
      </c>
      <c r="O296" s="253">
        <v>45492</v>
      </c>
      <c r="P296" s="253">
        <f t="shared" si="79"/>
        <v>45492</v>
      </c>
      <c r="Q296" s="259" t="s">
        <v>672</v>
      </c>
      <c r="R296" s="250">
        <v>293772.56</v>
      </c>
      <c r="S296" s="250">
        <f t="shared" si="78"/>
        <v>8000</v>
      </c>
      <c r="T296" s="261" t="s">
        <v>91</v>
      </c>
      <c r="U296" s="256">
        <v>45548</v>
      </c>
      <c r="V296" s="255">
        <v>463581</v>
      </c>
      <c r="W296" s="257" t="s">
        <v>29</v>
      </c>
      <c r="X296" s="258" t="s">
        <v>368</v>
      </c>
      <c r="Y296" s="255" t="s">
        <v>241</v>
      </c>
      <c r="AB296" s="17"/>
    </row>
    <row r="297" spans="1:29" x14ac:dyDescent="0.25">
      <c r="A297" s="7">
        <f t="shared" si="80"/>
        <v>67</v>
      </c>
      <c r="B297" s="25" t="s">
        <v>2074</v>
      </c>
      <c r="C297" s="9">
        <v>45474</v>
      </c>
      <c r="D297" s="8" t="s">
        <v>469</v>
      </c>
      <c r="E297" s="20">
        <v>45473</v>
      </c>
      <c r="F297" s="247" t="s">
        <v>604</v>
      </c>
      <c r="G297" s="248">
        <v>45492</v>
      </c>
      <c r="H297" s="249">
        <v>386769.82</v>
      </c>
      <c r="I297" s="250">
        <v>0</v>
      </c>
      <c r="J297" s="250">
        <f t="shared" si="81"/>
        <v>386769.82</v>
      </c>
      <c r="K297" s="251">
        <f t="shared" si="82"/>
        <v>7735.3964000000005</v>
      </c>
      <c r="L297" s="251">
        <f t="shared" si="83"/>
        <v>379034.42359999998</v>
      </c>
      <c r="M297" s="251">
        <f t="shared" si="76"/>
        <v>379034.42359999998</v>
      </c>
      <c r="N297" s="260">
        <f t="shared" si="84"/>
        <v>0</v>
      </c>
      <c r="O297" s="253">
        <v>45492</v>
      </c>
      <c r="P297" s="253">
        <f t="shared" si="79"/>
        <v>45492</v>
      </c>
      <c r="Q297" s="259" t="s">
        <v>672</v>
      </c>
      <c r="R297" s="250">
        <v>378769.82</v>
      </c>
      <c r="S297" s="250">
        <f t="shared" si="78"/>
        <v>8000</v>
      </c>
      <c r="T297" s="261" t="s">
        <v>91</v>
      </c>
      <c r="U297" s="256">
        <v>45548</v>
      </c>
      <c r="V297" s="255">
        <v>463581</v>
      </c>
      <c r="W297" s="257" t="s">
        <v>29</v>
      </c>
      <c r="X297" s="258" t="s">
        <v>368</v>
      </c>
      <c r="Y297" s="255" t="s">
        <v>241</v>
      </c>
      <c r="AB297" s="17"/>
    </row>
    <row r="298" spans="1:29" x14ac:dyDescent="0.25">
      <c r="A298" s="7">
        <f t="shared" si="80"/>
        <v>68</v>
      </c>
      <c r="B298" s="25" t="s">
        <v>2074</v>
      </c>
      <c r="C298" s="9">
        <v>45474</v>
      </c>
      <c r="D298" s="8" t="s">
        <v>471</v>
      </c>
      <c r="E298" s="20">
        <v>45473</v>
      </c>
      <c r="F298" s="247" t="s">
        <v>605</v>
      </c>
      <c r="G298" s="248">
        <v>45492</v>
      </c>
      <c r="H298" s="249">
        <v>176394.64</v>
      </c>
      <c r="I298" s="260">
        <f>H298*18%</f>
        <v>31751.035200000002</v>
      </c>
      <c r="J298" s="250">
        <f t="shared" si="81"/>
        <v>208145.67520000003</v>
      </c>
      <c r="K298" s="251">
        <f t="shared" si="82"/>
        <v>3527.8928000000005</v>
      </c>
      <c r="L298" s="251">
        <f t="shared" si="83"/>
        <v>204617.78240000003</v>
      </c>
      <c r="M298" s="251">
        <f t="shared" si="76"/>
        <v>204617.78240000003</v>
      </c>
      <c r="N298" s="260">
        <f t="shared" si="84"/>
        <v>0</v>
      </c>
      <c r="O298" s="253">
        <v>45492</v>
      </c>
      <c r="P298" s="253">
        <f t="shared" si="79"/>
        <v>45492</v>
      </c>
      <c r="Q298" s="259" t="s">
        <v>672</v>
      </c>
      <c r="R298" s="250">
        <v>168394.64</v>
      </c>
      <c r="S298" s="250">
        <f t="shared" si="78"/>
        <v>8000</v>
      </c>
      <c r="T298" s="261" t="s">
        <v>91</v>
      </c>
      <c r="U298" s="256">
        <v>45548</v>
      </c>
      <c r="V298" s="255">
        <v>463581</v>
      </c>
      <c r="W298" s="257" t="s">
        <v>29</v>
      </c>
      <c r="X298" s="258" t="s">
        <v>368</v>
      </c>
      <c r="Y298" s="255" t="s">
        <v>241</v>
      </c>
      <c r="AB298" s="17"/>
    </row>
    <row r="299" spans="1:29" x14ac:dyDescent="0.25">
      <c r="A299" s="7">
        <f t="shared" si="80"/>
        <v>69</v>
      </c>
      <c r="B299" s="35" t="s">
        <v>34</v>
      </c>
      <c r="C299" s="9">
        <v>45474</v>
      </c>
      <c r="D299" s="35" t="s">
        <v>28</v>
      </c>
      <c r="E299" s="20">
        <v>45473</v>
      </c>
      <c r="F299" s="247" t="s">
        <v>606</v>
      </c>
      <c r="G299" s="248">
        <v>45492</v>
      </c>
      <c r="H299" s="249">
        <v>210333</v>
      </c>
      <c r="I299" s="250">
        <v>0</v>
      </c>
      <c r="J299" s="250">
        <f t="shared" si="81"/>
        <v>210333</v>
      </c>
      <c r="K299" s="251">
        <f t="shared" si="82"/>
        <v>4206.66</v>
      </c>
      <c r="L299" s="251">
        <f t="shared" si="83"/>
        <v>206126.34</v>
      </c>
      <c r="M299" s="251">
        <f t="shared" si="76"/>
        <v>206126.34</v>
      </c>
      <c r="N299" s="260">
        <f t="shared" si="84"/>
        <v>0</v>
      </c>
      <c r="O299" s="253">
        <v>45488</v>
      </c>
      <c r="P299" s="253">
        <f t="shared" si="79"/>
        <v>45488</v>
      </c>
      <c r="Q299" s="259">
        <v>2081</v>
      </c>
      <c r="R299" s="250">
        <v>204332</v>
      </c>
      <c r="S299" s="250">
        <f t="shared" si="78"/>
        <v>6001</v>
      </c>
      <c r="T299" s="261" t="s">
        <v>91</v>
      </c>
      <c r="U299" s="256">
        <v>45525</v>
      </c>
      <c r="V299" s="255">
        <v>590955</v>
      </c>
      <c r="W299" s="257" t="s">
        <v>29</v>
      </c>
      <c r="X299" s="258" t="s">
        <v>368</v>
      </c>
      <c r="Y299" s="255" t="s">
        <v>91</v>
      </c>
      <c r="AB299" s="17"/>
    </row>
    <row r="300" spans="1:29" x14ac:dyDescent="0.25">
      <c r="A300" s="7">
        <f t="shared" si="80"/>
        <v>70</v>
      </c>
      <c r="B300" s="35" t="s">
        <v>34</v>
      </c>
      <c r="C300" s="9">
        <v>45474</v>
      </c>
      <c r="D300" s="35" t="s">
        <v>37</v>
      </c>
      <c r="E300" s="20">
        <v>45473</v>
      </c>
      <c r="F300" s="247" t="s">
        <v>607</v>
      </c>
      <c r="G300" s="248">
        <v>45492</v>
      </c>
      <c r="H300" s="249">
        <v>121616</v>
      </c>
      <c r="I300" s="250">
        <v>0</v>
      </c>
      <c r="J300" s="250">
        <f t="shared" si="81"/>
        <v>121616</v>
      </c>
      <c r="K300" s="251">
        <f t="shared" si="82"/>
        <v>2432.3200000000002</v>
      </c>
      <c r="L300" s="251">
        <f t="shared" si="83"/>
        <v>119183.67999999999</v>
      </c>
      <c r="M300" s="251">
        <f t="shared" si="76"/>
        <v>119183.67999999999</v>
      </c>
      <c r="N300" s="260">
        <f t="shared" si="84"/>
        <v>0</v>
      </c>
      <c r="O300" s="253">
        <v>45488</v>
      </c>
      <c r="P300" s="253">
        <f t="shared" si="79"/>
        <v>45488</v>
      </c>
      <c r="Q300" s="259">
        <v>2082</v>
      </c>
      <c r="R300" s="250">
        <v>115616</v>
      </c>
      <c r="S300" s="250">
        <f t="shared" si="78"/>
        <v>6000</v>
      </c>
      <c r="T300" s="261" t="s">
        <v>91</v>
      </c>
      <c r="U300" s="256">
        <v>45525</v>
      </c>
      <c r="V300" s="255">
        <v>590955</v>
      </c>
      <c r="W300" s="257" t="s">
        <v>29</v>
      </c>
      <c r="X300" s="258" t="s">
        <v>368</v>
      </c>
      <c r="Y300" s="255" t="s">
        <v>91</v>
      </c>
      <c r="AB300" s="17"/>
    </row>
    <row r="301" spans="1:29" x14ac:dyDescent="0.25">
      <c r="A301" s="7">
        <f t="shared" si="80"/>
        <v>71</v>
      </c>
      <c r="B301" s="25" t="s">
        <v>94</v>
      </c>
      <c r="C301" s="9">
        <v>45413</v>
      </c>
      <c r="D301" s="25" t="s">
        <v>101</v>
      </c>
      <c r="E301" s="9">
        <v>45323</v>
      </c>
      <c r="F301" s="247" t="s">
        <v>153</v>
      </c>
      <c r="G301" s="248">
        <v>45427</v>
      </c>
      <c r="H301" s="249">
        <v>239728</v>
      </c>
      <c r="I301" s="250">
        <v>0</v>
      </c>
      <c r="J301" s="251">
        <f t="shared" si="81"/>
        <v>239728</v>
      </c>
      <c r="K301" s="251">
        <f t="shared" si="82"/>
        <v>4794.5600000000004</v>
      </c>
      <c r="L301" s="251">
        <f t="shared" si="83"/>
        <v>234933.44</v>
      </c>
      <c r="M301" s="251">
        <f t="shared" ref="M301:M313" si="85">L301</f>
        <v>234933.44</v>
      </c>
      <c r="N301" s="251">
        <f t="shared" si="84"/>
        <v>0</v>
      </c>
      <c r="O301" s="253">
        <v>45437</v>
      </c>
      <c r="P301" s="253">
        <f t="shared" si="79"/>
        <v>45437</v>
      </c>
      <c r="Q301" s="259" t="s">
        <v>211</v>
      </c>
      <c r="R301" s="250">
        <v>233728</v>
      </c>
      <c r="S301" s="250">
        <f t="shared" si="78"/>
        <v>6000</v>
      </c>
      <c r="T301" s="261" t="s">
        <v>91</v>
      </c>
      <c r="U301" s="256">
        <v>45492</v>
      </c>
      <c r="V301" s="255">
        <v>590882</v>
      </c>
      <c r="W301" s="257" t="s">
        <v>29</v>
      </c>
      <c r="X301" s="258" t="s">
        <v>368</v>
      </c>
      <c r="Y301" s="255" t="s">
        <v>91</v>
      </c>
      <c r="AA301" s="28"/>
      <c r="AB301" s="32"/>
      <c r="AC301" s="28"/>
    </row>
    <row r="302" spans="1:29" x14ac:dyDescent="0.25">
      <c r="A302" s="7">
        <f t="shared" si="80"/>
        <v>72</v>
      </c>
      <c r="B302" s="25" t="s">
        <v>94</v>
      </c>
      <c r="C302" s="9">
        <v>45413</v>
      </c>
      <c r="D302" s="25" t="s">
        <v>102</v>
      </c>
      <c r="E302" s="9">
        <v>45323</v>
      </c>
      <c r="F302" s="247" t="s">
        <v>154</v>
      </c>
      <c r="G302" s="248">
        <v>45427</v>
      </c>
      <c r="H302" s="249">
        <v>239728</v>
      </c>
      <c r="I302" s="250">
        <v>0</v>
      </c>
      <c r="J302" s="251">
        <f t="shared" si="81"/>
        <v>239728</v>
      </c>
      <c r="K302" s="251">
        <f t="shared" si="82"/>
        <v>4794.5600000000004</v>
      </c>
      <c r="L302" s="251">
        <f t="shared" si="83"/>
        <v>234933.44</v>
      </c>
      <c r="M302" s="251">
        <f t="shared" si="85"/>
        <v>234933.44</v>
      </c>
      <c r="N302" s="251">
        <f t="shared" si="84"/>
        <v>0</v>
      </c>
      <c r="O302" s="253">
        <v>45437</v>
      </c>
      <c r="P302" s="253">
        <f t="shared" si="79"/>
        <v>45437</v>
      </c>
      <c r="Q302" s="259" t="s">
        <v>210</v>
      </c>
      <c r="R302" s="250">
        <v>233728</v>
      </c>
      <c r="S302" s="250">
        <f t="shared" si="78"/>
        <v>6000</v>
      </c>
      <c r="T302" s="261" t="s">
        <v>91</v>
      </c>
      <c r="U302" s="256">
        <v>45492</v>
      </c>
      <c r="V302" s="255">
        <v>590882</v>
      </c>
      <c r="W302" s="257" t="s">
        <v>29</v>
      </c>
      <c r="X302" s="258" t="s">
        <v>368</v>
      </c>
      <c r="Y302" s="255" t="s">
        <v>91</v>
      </c>
      <c r="AA302" s="28"/>
      <c r="AB302" s="32"/>
      <c r="AC302" s="28"/>
    </row>
    <row r="303" spans="1:29" x14ac:dyDescent="0.25">
      <c r="A303" s="7">
        <f t="shared" si="80"/>
        <v>73</v>
      </c>
      <c r="B303" s="25" t="s">
        <v>94</v>
      </c>
      <c r="C303" s="9">
        <v>45413</v>
      </c>
      <c r="D303" s="25" t="s">
        <v>103</v>
      </c>
      <c r="E303" s="9">
        <v>45323</v>
      </c>
      <c r="F303" s="247" t="s">
        <v>155</v>
      </c>
      <c r="G303" s="248">
        <v>45427</v>
      </c>
      <c r="H303" s="249">
        <v>239728</v>
      </c>
      <c r="I303" s="250">
        <v>0</v>
      </c>
      <c r="J303" s="251">
        <f t="shared" si="81"/>
        <v>239728</v>
      </c>
      <c r="K303" s="251">
        <f t="shared" si="82"/>
        <v>4794.5600000000004</v>
      </c>
      <c r="L303" s="251">
        <f t="shared" si="83"/>
        <v>234933.44</v>
      </c>
      <c r="M303" s="251">
        <f t="shared" si="85"/>
        <v>234933.44</v>
      </c>
      <c r="N303" s="251">
        <f t="shared" si="84"/>
        <v>0</v>
      </c>
      <c r="O303" s="253">
        <v>45437</v>
      </c>
      <c r="P303" s="253">
        <f t="shared" si="79"/>
        <v>45437</v>
      </c>
      <c r="Q303" s="259" t="s">
        <v>212</v>
      </c>
      <c r="R303" s="250">
        <v>233728</v>
      </c>
      <c r="S303" s="250">
        <f t="shared" si="78"/>
        <v>6000</v>
      </c>
      <c r="T303" s="261" t="s">
        <v>91</v>
      </c>
      <c r="U303" s="256">
        <v>45492</v>
      </c>
      <c r="V303" s="255">
        <v>590882</v>
      </c>
      <c r="W303" s="257" t="s">
        <v>29</v>
      </c>
      <c r="X303" s="258" t="s">
        <v>368</v>
      </c>
      <c r="Y303" s="255" t="s">
        <v>91</v>
      </c>
      <c r="AA303" s="28"/>
      <c r="AB303" s="32"/>
      <c r="AC303" s="28"/>
    </row>
    <row r="304" spans="1:29" x14ac:dyDescent="0.25">
      <c r="A304" s="7">
        <f t="shared" si="80"/>
        <v>74</v>
      </c>
      <c r="B304" s="25" t="s">
        <v>94</v>
      </c>
      <c r="C304" s="9">
        <v>45413</v>
      </c>
      <c r="D304" s="25" t="s">
        <v>104</v>
      </c>
      <c r="E304" s="9">
        <v>45323</v>
      </c>
      <c r="F304" s="247" t="s">
        <v>156</v>
      </c>
      <c r="G304" s="248">
        <v>45427</v>
      </c>
      <c r="H304" s="249">
        <v>239728</v>
      </c>
      <c r="I304" s="250">
        <v>0</v>
      </c>
      <c r="J304" s="251">
        <f t="shared" si="81"/>
        <v>239728</v>
      </c>
      <c r="K304" s="251">
        <f t="shared" si="82"/>
        <v>4794.5600000000004</v>
      </c>
      <c r="L304" s="251">
        <f t="shared" si="83"/>
        <v>234933.44</v>
      </c>
      <c r="M304" s="251">
        <f t="shared" si="85"/>
        <v>234933.44</v>
      </c>
      <c r="N304" s="251">
        <f t="shared" si="84"/>
        <v>0</v>
      </c>
      <c r="O304" s="253">
        <v>45437</v>
      </c>
      <c r="P304" s="253">
        <f t="shared" si="79"/>
        <v>45437</v>
      </c>
      <c r="Q304" s="259" t="s">
        <v>208</v>
      </c>
      <c r="R304" s="250">
        <v>233728</v>
      </c>
      <c r="S304" s="250">
        <f t="shared" si="78"/>
        <v>6000</v>
      </c>
      <c r="T304" s="261" t="s">
        <v>91</v>
      </c>
      <c r="U304" s="256">
        <v>45492</v>
      </c>
      <c r="V304" s="255">
        <v>590882</v>
      </c>
      <c r="W304" s="257" t="s">
        <v>29</v>
      </c>
      <c r="X304" s="258" t="s">
        <v>368</v>
      </c>
      <c r="Y304" s="255" t="s">
        <v>91</v>
      </c>
      <c r="AA304" s="28"/>
      <c r="AB304" s="32"/>
      <c r="AC304" s="28"/>
    </row>
    <row r="305" spans="1:29" x14ac:dyDescent="0.25">
      <c r="A305" s="7">
        <f t="shared" si="80"/>
        <v>75</v>
      </c>
      <c r="B305" s="25" t="s">
        <v>94</v>
      </c>
      <c r="C305" s="9">
        <v>45413</v>
      </c>
      <c r="D305" s="25" t="s">
        <v>100</v>
      </c>
      <c r="E305" s="9">
        <v>45323</v>
      </c>
      <c r="F305" s="247" t="s">
        <v>157</v>
      </c>
      <c r="G305" s="248">
        <v>45432</v>
      </c>
      <c r="H305" s="249">
        <v>226000</v>
      </c>
      <c r="I305" s="250">
        <v>0</v>
      </c>
      <c r="J305" s="251">
        <f t="shared" si="81"/>
        <v>226000</v>
      </c>
      <c r="K305" s="251">
        <f t="shared" si="82"/>
        <v>4520</v>
      </c>
      <c r="L305" s="251">
        <f t="shared" si="83"/>
        <v>221480</v>
      </c>
      <c r="M305" s="251">
        <f t="shared" si="85"/>
        <v>221480</v>
      </c>
      <c r="N305" s="251">
        <f t="shared" si="84"/>
        <v>0</v>
      </c>
      <c r="O305" s="253">
        <v>45437</v>
      </c>
      <c r="P305" s="253">
        <f t="shared" si="79"/>
        <v>45437</v>
      </c>
      <c r="Q305" s="259" t="s">
        <v>209</v>
      </c>
      <c r="R305" s="250">
        <v>220000</v>
      </c>
      <c r="S305" s="250">
        <f t="shared" si="78"/>
        <v>6000</v>
      </c>
      <c r="T305" s="261" t="s">
        <v>91</v>
      </c>
      <c r="U305" s="256">
        <v>45492</v>
      </c>
      <c r="V305" s="255">
        <v>590882</v>
      </c>
      <c r="W305" s="257" t="s">
        <v>29</v>
      </c>
      <c r="X305" s="258" t="s">
        <v>368</v>
      </c>
      <c r="Y305" s="255" t="s">
        <v>91</v>
      </c>
      <c r="AA305" s="28"/>
      <c r="AB305" s="32"/>
      <c r="AC305" s="28"/>
    </row>
    <row r="306" spans="1:29" x14ac:dyDescent="0.25">
      <c r="A306" s="7">
        <f t="shared" si="80"/>
        <v>76</v>
      </c>
      <c r="B306" s="25" t="s">
        <v>94</v>
      </c>
      <c r="C306" s="9">
        <v>45413</v>
      </c>
      <c r="D306" s="25" t="s">
        <v>101</v>
      </c>
      <c r="E306" s="9">
        <v>45352</v>
      </c>
      <c r="F306" s="247" t="s">
        <v>158</v>
      </c>
      <c r="G306" s="248">
        <v>45427</v>
      </c>
      <c r="H306" s="249">
        <v>239728</v>
      </c>
      <c r="I306" s="250">
        <v>0</v>
      </c>
      <c r="J306" s="251">
        <f t="shared" si="81"/>
        <v>239728</v>
      </c>
      <c r="K306" s="251">
        <f t="shared" si="82"/>
        <v>4794.5600000000004</v>
      </c>
      <c r="L306" s="251">
        <f t="shared" si="83"/>
        <v>234933.44</v>
      </c>
      <c r="M306" s="251">
        <f t="shared" si="85"/>
        <v>234933.44</v>
      </c>
      <c r="N306" s="251">
        <f t="shared" si="84"/>
        <v>0</v>
      </c>
      <c r="O306" s="253">
        <v>45437</v>
      </c>
      <c r="P306" s="253">
        <f t="shared" si="79"/>
        <v>45437</v>
      </c>
      <c r="Q306" s="259" t="s">
        <v>237</v>
      </c>
      <c r="R306" s="250">
        <v>233728</v>
      </c>
      <c r="S306" s="250">
        <f t="shared" si="78"/>
        <v>6000</v>
      </c>
      <c r="T306" s="261" t="s">
        <v>91</v>
      </c>
      <c r="U306" s="256">
        <v>45492</v>
      </c>
      <c r="V306" s="255">
        <v>590882</v>
      </c>
      <c r="W306" s="257" t="s">
        <v>29</v>
      </c>
      <c r="X306" s="258" t="s">
        <v>368</v>
      </c>
      <c r="Y306" s="255" t="s">
        <v>91</v>
      </c>
      <c r="AA306" s="28"/>
      <c r="AB306" s="32"/>
      <c r="AC306" s="28"/>
    </row>
    <row r="307" spans="1:29" x14ac:dyDescent="0.25">
      <c r="A307" s="7">
        <f t="shared" si="80"/>
        <v>77</v>
      </c>
      <c r="B307" s="25" t="s">
        <v>94</v>
      </c>
      <c r="C307" s="9">
        <v>45413</v>
      </c>
      <c r="D307" s="25" t="s">
        <v>102</v>
      </c>
      <c r="E307" s="9">
        <v>45352</v>
      </c>
      <c r="F307" s="247" t="s">
        <v>159</v>
      </c>
      <c r="G307" s="248">
        <v>45427</v>
      </c>
      <c r="H307" s="249">
        <v>239728</v>
      </c>
      <c r="I307" s="250">
        <v>0</v>
      </c>
      <c r="J307" s="251">
        <f t="shared" si="81"/>
        <v>239728</v>
      </c>
      <c r="K307" s="251">
        <f t="shared" si="82"/>
        <v>4794.5600000000004</v>
      </c>
      <c r="L307" s="251">
        <f t="shared" si="83"/>
        <v>234933.44</v>
      </c>
      <c r="M307" s="251">
        <f t="shared" si="85"/>
        <v>234933.44</v>
      </c>
      <c r="N307" s="251">
        <f t="shared" si="84"/>
        <v>0</v>
      </c>
      <c r="O307" s="253">
        <v>45437</v>
      </c>
      <c r="P307" s="253">
        <f t="shared" si="79"/>
        <v>45437</v>
      </c>
      <c r="Q307" s="259" t="s">
        <v>234</v>
      </c>
      <c r="R307" s="250">
        <v>233728</v>
      </c>
      <c r="S307" s="250">
        <f t="shared" si="78"/>
        <v>6000</v>
      </c>
      <c r="T307" s="261" t="s">
        <v>91</v>
      </c>
      <c r="U307" s="256">
        <v>45492</v>
      </c>
      <c r="V307" s="255">
        <v>590882</v>
      </c>
      <c r="W307" s="257" t="s">
        <v>29</v>
      </c>
      <c r="X307" s="258" t="s">
        <v>368</v>
      </c>
      <c r="Y307" s="255" t="s">
        <v>91</v>
      </c>
      <c r="AA307" s="28"/>
      <c r="AB307" s="32"/>
      <c r="AC307" s="28"/>
    </row>
    <row r="308" spans="1:29" x14ac:dyDescent="0.25">
      <c r="A308" s="7">
        <f t="shared" si="80"/>
        <v>78</v>
      </c>
      <c r="B308" s="25" t="s">
        <v>94</v>
      </c>
      <c r="C308" s="9">
        <v>45413</v>
      </c>
      <c r="D308" s="25" t="s">
        <v>103</v>
      </c>
      <c r="E308" s="9">
        <v>45352</v>
      </c>
      <c r="F308" s="247" t="s">
        <v>160</v>
      </c>
      <c r="G308" s="248">
        <v>45427</v>
      </c>
      <c r="H308" s="249">
        <v>239728</v>
      </c>
      <c r="I308" s="250">
        <v>0</v>
      </c>
      <c r="J308" s="251">
        <f t="shared" si="81"/>
        <v>239728</v>
      </c>
      <c r="K308" s="251">
        <f t="shared" si="82"/>
        <v>4794.5600000000004</v>
      </c>
      <c r="L308" s="251">
        <f t="shared" si="83"/>
        <v>234933.44</v>
      </c>
      <c r="M308" s="251">
        <f t="shared" si="85"/>
        <v>234933.44</v>
      </c>
      <c r="N308" s="251">
        <f t="shared" si="84"/>
        <v>0</v>
      </c>
      <c r="O308" s="253">
        <v>45437</v>
      </c>
      <c r="P308" s="253">
        <f t="shared" si="79"/>
        <v>45437</v>
      </c>
      <c r="Q308" s="259" t="s">
        <v>238</v>
      </c>
      <c r="R308" s="250">
        <v>233728</v>
      </c>
      <c r="S308" s="250">
        <f t="shared" si="78"/>
        <v>6000</v>
      </c>
      <c r="T308" s="261" t="s">
        <v>91</v>
      </c>
      <c r="U308" s="256">
        <v>45492</v>
      </c>
      <c r="V308" s="255">
        <v>590882</v>
      </c>
      <c r="W308" s="257" t="s">
        <v>29</v>
      </c>
      <c r="X308" s="258" t="s">
        <v>368</v>
      </c>
      <c r="Y308" s="255" t="s">
        <v>91</v>
      </c>
      <c r="AA308" s="28"/>
      <c r="AB308" s="32"/>
      <c r="AC308" s="28"/>
    </row>
    <row r="309" spans="1:29" x14ac:dyDescent="0.25">
      <c r="A309" s="7">
        <f t="shared" si="80"/>
        <v>79</v>
      </c>
      <c r="B309" s="25" t="s">
        <v>94</v>
      </c>
      <c r="C309" s="9">
        <v>45413</v>
      </c>
      <c r="D309" s="25" t="s">
        <v>104</v>
      </c>
      <c r="E309" s="9">
        <v>45352</v>
      </c>
      <c r="F309" s="247" t="s">
        <v>161</v>
      </c>
      <c r="G309" s="248">
        <v>45427</v>
      </c>
      <c r="H309" s="249">
        <v>239728</v>
      </c>
      <c r="I309" s="250">
        <v>0</v>
      </c>
      <c r="J309" s="251">
        <f t="shared" si="81"/>
        <v>239728</v>
      </c>
      <c r="K309" s="251">
        <f t="shared" si="82"/>
        <v>4794.5600000000004</v>
      </c>
      <c r="L309" s="251">
        <f t="shared" si="83"/>
        <v>234933.44</v>
      </c>
      <c r="M309" s="251">
        <f t="shared" si="85"/>
        <v>234933.44</v>
      </c>
      <c r="N309" s="251">
        <f t="shared" si="84"/>
        <v>0</v>
      </c>
      <c r="O309" s="253">
        <v>45437</v>
      </c>
      <c r="P309" s="253">
        <f t="shared" si="79"/>
        <v>45437</v>
      </c>
      <c r="Q309" s="259" t="s">
        <v>236</v>
      </c>
      <c r="R309" s="250">
        <v>233728</v>
      </c>
      <c r="S309" s="250">
        <f t="shared" si="78"/>
        <v>6000</v>
      </c>
      <c r="T309" s="261" t="s">
        <v>91</v>
      </c>
      <c r="U309" s="256">
        <v>45492</v>
      </c>
      <c r="V309" s="255">
        <v>590882</v>
      </c>
      <c r="W309" s="257" t="s">
        <v>29</v>
      </c>
      <c r="X309" s="258" t="s">
        <v>368</v>
      </c>
      <c r="Y309" s="255" t="s">
        <v>91</v>
      </c>
      <c r="AA309" s="28"/>
      <c r="AB309" s="32"/>
      <c r="AC309" s="28"/>
    </row>
    <row r="310" spans="1:29" x14ac:dyDescent="0.25">
      <c r="A310" s="7">
        <f t="shared" si="80"/>
        <v>80</v>
      </c>
      <c r="B310" s="25" t="s">
        <v>94</v>
      </c>
      <c r="C310" s="9">
        <v>45413</v>
      </c>
      <c r="D310" s="25" t="s">
        <v>105</v>
      </c>
      <c r="E310" s="9">
        <v>45352</v>
      </c>
      <c r="F310" s="247" t="s">
        <v>162</v>
      </c>
      <c r="G310" s="248">
        <v>45427</v>
      </c>
      <c r="H310" s="249">
        <v>139196.90322580645</v>
      </c>
      <c r="I310" s="250">
        <v>0</v>
      </c>
      <c r="J310" s="251">
        <f t="shared" si="81"/>
        <v>139196.90322580645</v>
      </c>
      <c r="K310" s="251">
        <f t="shared" si="82"/>
        <v>2783.9380645161291</v>
      </c>
      <c r="L310" s="251">
        <f t="shared" si="83"/>
        <v>136412.96516129031</v>
      </c>
      <c r="M310" s="251">
        <f t="shared" si="85"/>
        <v>136412.96516129031</v>
      </c>
      <c r="N310" s="251">
        <f t="shared" si="84"/>
        <v>0</v>
      </c>
      <c r="O310" s="253">
        <v>45437</v>
      </c>
      <c r="P310" s="253">
        <f t="shared" si="79"/>
        <v>45437</v>
      </c>
      <c r="Q310" s="259" t="s">
        <v>235</v>
      </c>
      <c r="R310" s="250">
        <v>135713</v>
      </c>
      <c r="S310" s="250">
        <f t="shared" si="78"/>
        <v>3483.9032258064544</v>
      </c>
      <c r="T310" s="261" t="s">
        <v>91</v>
      </c>
      <c r="U310" s="256">
        <v>45492</v>
      </c>
      <c r="V310" s="255">
        <v>590882</v>
      </c>
      <c r="W310" s="257" t="s">
        <v>29</v>
      </c>
      <c r="X310" s="258" t="s">
        <v>368</v>
      </c>
      <c r="Y310" s="255" t="s">
        <v>91</v>
      </c>
      <c r="AA310" s="28"/>
      <c r="AB310" s="32"/>
      <c r="AC310" s="28"/>
    </row>
    <row r="311" spans="1:29" x14ac:dyDescent="0.25">
      <c r="A311" s="7">
        <f t="shared" si="80"/>
        <v>81</v>
      </c>
      <c r="B311" s="25" t="s">
        <v>94</v>
      </c>
      <c r="C311" s="9">
        <v>45413</v>
      </c>
      <c r="D311" s="25" t="s">
        <v>100</v>
      </c>
      <c r="E311" s="9">
        <v>45352</v>
      </c>
      <c r="F311" s="247" t="s">
        <v>163</v>
      </c>
      <c r="G311" s="248">
        <v>45432</v>
      </c>
      <c r="H311" s="249">
        <v>226000</v>
      </c>
      <c r="I311" s="250">
        <v>0</v>
      </c>
      <c r="J311" s="251">
        <f t="shared" si="81"/>
        <v>226000</v>
      </c>
      <c r="K311" s="251">
        <f t="shared" si="82"/>
        <v>4520</v>
      </c>
      <c r="L311" s="251">
        <f t="shared" si="83"/>
        <v>221480</v>
      </c>
      <c r="M311" s="251">
        <f t="shared" si="85"/>
        <v>221480</v>
      </c>
      <c r="N311" s="251">
        <f t="shared" si="84"/>
        <v>0</v>
      </c>
      <c r="O311" s="253">
        <v>45437</v>
      </c>
      <c r="P311" s="253">
        <f t="shared" si="79"/>
        <v>45437</v>
      </c>
      <c r="Q311" s="259" t="s">
        <v>233</v>
      </c>
      <c r="R311" s="250">
        <v>220000</v>
      </c>
      <c r="S311" s="250">
        <f t="shared" si="78"/>
        <v>6000</v>
      </c>
      <c r="T311" s="261" t="s">
        <v>91</v>
      </c>
      <c r="U311" s="256">
        <v>45492</v>
      </c>
      <c r="V311" s="255">
        <v>590882</v>
      </c>
      <c r="W311" s="257" t="s">
        <v>29</v>
      </c>
      <c r="X311" s="258" t="s">
        <v>368</v>
      </c>
      <c r="Y311" s="255" t="s">
        <v>91</v>
      </c>
      <c r="AA311" s="28"/>
      <c r="AB311" s="32"/>
      <c r="AC311" s="28"/>
    </row>
    <row r="312" spans="1:29" x14ac:dyDescent="0.25">
      <c r="A312" s="7">
        <f t="shared" si="80"/>
        <v>82</v>
      </c>
      <c r="B312" s="25" t="s">
        <v>94</v>
      </c>
      <c r="C312" s="9">
        <v>45413</v>
      </c>
      <c r="D312" s="25" t="s">
        <v>95</v>
      </c>
      <c r="E312" s="9">
        <v>45352</v>
      </c>
      <c r="F312" s="247" t="s">
        <v>164</v>
      </c>
      <c r="G312" s="248">
        <v>45433</v>
      </c>
      <c r="H312" s="249">
        <v>256000</v>
      </c>
      <c r="I312" s="250">
        <v>0</v>
      </c>
      <c r="J312" s="251">
        <f t="shared" si="81"/>
        <v>256000</v>
      </c>
      <c r="K312" s="251">
        <f t="shared" si="82"/>
        <v>5120</v>
      </c>
      <c r="L312" s="251">
        <f t="shared" si="83"/>
        <v>250880</v>
      </c>
      <c r="M312" s="251">
        <f t="shared" si="85"/>
        <v>250880</v>
      </c>
      <c r="N312" s="251">
        <f t="shared" si="84"/>
        <v>0</v>
      </c>
      <c r="O312" s="253">
        <v>45437</v>
      </c>
      <c r="P312" s="253">
        <f t="shared" si="79"/>
        <v>45437</v>
      </c>
      <c r="Q312" s="259" t="s">
        <v>240</v>
      </c>
      <c r="R312" s="250">
        <v>250000</v>
      </c>
      <c r="S312" s="250">
        <f t="shared" ref="S312:S330" si="86">H312-R312</f>
        <v>6000</v>
      </c>
      <c r="T312" s="261" t="s">
        <v>91</v>
      </c>
      <c r="U312" s="256">
        <v>45492</v>
      </c>
      <c r="V312" s="255">
        <v>590882</v>
      </c>
      <c r="W312" s="257" t="s">
        <v>29</v>
      </c>
      <c r="X312" s="258" t="s">
        <v>368</v>
      </c>
      <c r="Y312" s="255" t="s">
        <v>91</v>
      </c>
      <c r="AA312" s="28"/>
      <c r="AB312" s="32"/>
      <c r="AC312" s="28"/>
    </row>
    <row r="313" spans="1:29" x14ac:dyDescent="0.25">
      <c r="A313" s="7">
        <f t="shared" si="80"/>
        <v>83</v>
      </c>
      <c r="B313" s="25" t="s">
        <v>94</v>
      </c>
      <c r="C313" s="9">
        <v>45413</v>
      </c>
      <c r="D313" s="25" t="s">
        <v>96</v>
      </c>
      <c r="E313" s="9">
        <v>45352</v>
      </c>
      <c r="F313" s="247" t="s">
        <v>165</v>
      </c>
      <c r="G313" s="248">
        <v>45433</v>
      </c>
      <c r="H313" s="249">
        <v>325161.29032258067</v>
      </c>
      <c r="I313" s="250">
        <v>0</v>
      </c>
      <c r="J313" s="251">
        <f t="shared" si="81"/>
        <v>325161.29032258067</v>
      </c>
      <c r="K313" s="251">
        <f t="shared" si="82"/>
        <v>6503.2258064516136</v>
      </c>
      <c r="L313" s="251">
        <f t="shared" si="83"/>
        <v>318658.06451612903</v>
      </c>
      <c r="M313" s="251">
        <f t="shared" si="85"/>
        <v>318658.06451612903</v>
      </c>
      <c r="N313" s="251">
        <f t="shared" si="84"/>
        <v>0</v>
      </c>
      <c r="O313" s="253">
        <v>45437</v>
      </c>
      <c r="P313" s="253">
        <f t="shared" si="79"/>
        <v>45437</v>
      </c>
      <c r="Q313" s="259" t="s">
        <v>239</v>
      </c>
      <c r="R313" s="250">
        <v>319355</v>
      </c>
      <c r="S313" s="250">
        <f t="shared" si="86"/>
        <v>5806.2903225806658</v>
      </c>
      <c r="T313" s="261" t="s">
        <v>91</v>
      </c>
      <c r="U313" s="256">
        <v>45492</v>
      </c>
      <c r="V313" s="255">
        <v>590882</v>
      </c>
      <c r="W313" s="257" t="s">
        <v>29</v>
      </c>
      <c r="X313" s="258" t="s">
        <v>368</v>
      </c>
      <c r="Y313" s="255" t="s">
        <v>91</v>
      </c>
      <c r="AA313" s="28"/>
      <c r="AB313" s="32"/>
      <c r="AC313" s="28"/>
    </row>
    <row r="314" spans="1:29" x14ac:dyDescent="0.25">
      <c r="A314" s="7">
        <f t="shared" si="80"/>
        <v>84</v>
      </c>
      <c r="B314" s="25" t="s">
        <v>94</v>
      </c>
      <c r="C314" s="9">
        <v>45413</v>
      </c>
      <c r="D314" s="25" t="s">
        <v>95</v>
      </c>
      <c r="E314" s="9">
        <v>45383</v>
      </c>
      <c r="F314" s="247" t="s">
        <v>166</v>
      </c>
      <c r="G314" s="248">
        <v>45433</v>
      </c>
      <c r="H314" s="249">
        <v>256000</v>
      </c>
      <c r="I314" s="250">
        <v>0</v>
      </c>
      <c r="J314" s="251">
        <f t="shared" si="81"/>
        <v>256000</v>
      </c>
      <c r="K314" s="251">
        <f t="shared" si="82"/>
        <v>5120</v>
      </c>
      <c r="L314" s="251">
        <f t="shared" si="83"/>
        <v>250880</v>
      </c>
      <c r="M314" s="251">
        <f>L314</f>
        <v>250880</v>
      </c>
      <c r="N314" s="251">
        <f t="shared" si="84"/>
        <v>0</v>
      </c>
      <c r="O314" s="253">
        <v>45437</v>
      </c>
      <c r="P314" s="253">
        <f t="shared" si="79"/>
        <v>45437</v>
      </c>
      <c r="Q314" s="259" t="s">
        <v>201</v>
      </c>
      <c r="R314" s="250">
        <v>250000</v>
      </c>
      <c r="S314" s="250">
        <f t="shared" si="86"/>
        <v>6000</v>
      </c>
      <c r="T314" s="261" t="s">
        <v>91</v>
      </c>
      <c r="U314" s="256">
        <v>45450</v>
      </c>
      <c r="V314" s="255">
        <v>590682</v>
      </c>
      <c r="W314" s="257" t="s">
        <v>29</v>
      </c>
      <c r="X314" s="258" t="s">
        <v>368</v>
      </c>
      <c r="Y314" s="255" t="s">
        <v>91</v>
      </c>
    </row>
    <row r="315" spans="1:29" x14ac:dyDescent="0.25">
      <c r="A315" s="7">
        <f t="shared" si="80"/>
        <v>85</v>
      </c>
      <c r="B315" s="25" t="s">
        <v>94</v>
      </c>
      <c r="C315" s="9">
        <v>45413</v>
      </c>
      <c r="D315" s="25" t="s">
        <v>96</v>
      </c>
      <c r="E315" s="9">
        <v>45383</v>
      </c>
      <c r="F315" s="247" t="s">
        <v>167</v>
      </c>
      <c r="G315" s="248">
        <v>45433</v>
      </c>
      <c r="H315" s="249">
        <v>313600</v>
      </c>
      <c r="I315" s="250">
        <v>0</v>
      </c>
      <c r="J315" s="251">
        <f t="shared" si="81"/>
        <v>313600</v>
      </c>
      <c r="K315" s="251">
        <f t="shared" si="82"/>
        <v>6272</v>
      </c>
      <c r="L315" s="251">
        <f t="shared" si="83"/>
        <v>307328</v>
      </c>
      <c r="M315" s="251">
        <f t="shared" ref="M315:M321" si="87">L315</f>
        <v>307328</v>
      </c>
      <c r="N315" s="251">
        <f t="shared" si="84"/>
        <v>0</v>
      </c>
      <c r="O315" s="253">
        <v>45437</v>
      </c>
      <c r="P315" s="253">
        <f t="shared" si="79"/>
        <v>45437</v>
      </c>
      <c r="Q315" s="259" t="s">
        <v>206</v>
      </c>
      <c r="R315" s="250">
        <v>308000</v>
      </c>
      <c r="S315" s="250">
        <f t="shared" si="86"/>
        <v>5600</v>
      </c>
      <c r="T315" s="261" t="s">
        <v>91</v>
      </c>
      <c r="U315" s="256">
        <v>45450</v>
      </c>
      <c r="V315" s="255">
        <v>590682</v>
      </c>
      <c r="W315" s="257" t="s">
        <v>29</v>
      </c>
      <c r="X315" s="258" t="s">
        <v>368</v>
      </c>
      <c r="Y315" s="255" t="s">
        <v>91</v>
      </c>
    </row>
    <row r="316" spans="1:29" x14ac:dyDescent="0.25">
      <c r="A316" s="7">
        <f t="shared" si="80"/>
        <v>86</v>
      </c>
      <c r="B316" s="25" t="s">
        <v>94</v>
      </c>
      <c r="C316" s="9">
        <v>45413</v>
      </c>
      <c r="D316" s="25" t="s">
        <v>100</v>
      </c>
      <c r="E316" s="9">
        <v>45383</v>
      </c>
      <c r="F316" s="247" t="s">
        <v>168</v>
      </c>
      <c r="G316" s="248">
        <v>45433</v>
      </c>
      <c r="H316" s="249">
        <v>226000</v>
      </c>
      <c r="I316" s="250">
        <v>0</v>
      </c>
      <c r="J316" s="251">
        <f t="shared" si="81"/>
        <v>226000</v>
      </c>
      <c r="K316" s="251">
        <f t="shared" si="82"/>
        <v>4520</v>
      </c>
      <c r="L316" s="251">
        <f t="shared" si="83"/>
        <v>221480</v>
      </c>
      <c r="M316" s="251">
        <f t="shared" si="87"/>
        <v>221480</v>
      </c>
      <c r="N316" s="251">
        <f t="shared" si="84"/>
        <v>0</v>
      </c>
      <c r="O316" s="253">
        <v>45437</v>
      </c>
      <c r="P316" s="253">
        <f t="shared" si="79"/>
        <v>45437</v>
      </c>
      <c r="Q316" s="259" t="s">
        <v>202</v>
      </c>
      <c r="R316" s="250">
        <v>220000</v>
      </c>
      <c r="S316" s="250">
        <f t="shared" si="86"/>
        <v>6000</v>
      </c>
      <c r="T316" s="261" t="s">
        <v>91</v>
      </c>
      <c r="U316" s="256">
        <v>45450</v>
      </c>
      <c r="V316" s="255">
        <v>590682</v>
      </c>
      <c r="W316" s="257" t="s">
        <v>29</v>
      </c>
      <c r="X316" s="258" t="s">
        <v>368</v>
      </c>
      <c r="Y316" s="255" t="s">
        <v>91</v>
      </c>
    </row>
    <row r="317" spans="1:29" x14ac:dyDescent="0.25">
      <c r="A317" s="7">
        <f t="shared" si="80"/>
        <v>87</v>
      </c>
      <c r="B317" s="25" t="s">
        <v>94</v>
      </c>
      <c r="C317" s="9">
        <v>45413</v>
      </c>
      <c r="D317" s="25" t="s">
        <v>101</v>
      </c>
      <c r="E317" s="9">
        <v>45383</v>
      </c>
      <c r="F317" s="247" t="s">
        <v>169</v>
      </c>
      <c r="G317" s="248">
        <v>45433</v>
      </c>
      <c r="H317" s="249">
        <v>239728</v>
      </c>
      <c r="I317" s="250">
        <v>0</v>
      </c>
      <c r="J317" s="251">
        <f t="shared" si="81"/>
        <v>239728</v>
      </c>
      <c r="K317" s="251">
        <f t="shared" si="82"/>
        <v>4794.5600000000004</v>
      </c>
      <c r="L317" s="251">
        <f t="shared" si="83"/>
        <v>234933.44</v>
      </c>
      <c r="M317" s="251">
        <f t="shared" si="87"/>
        <v>234933.44</v>
      </c>
      <c r="N317" s="251">
        <f t="shared" si="84"/>
        <v>0</v>
      </c>
      <c r="O317" s="253">
        <v>45437</v>
      </c>
      <c r="P317" s="253">
        <f t="shared" si="79"/>
        <v>45437</v>
      </c>
      <c r="Q317" s="259" t="s">
        <v>204</v>
      </c>
      <c r="R317" s="250">
        <v>233728</v>
      </c>
      <c r="S317" s="250">
        <f t="shared" si="86"/>
        <v>6000</v>
      </c>
      <c r="T317" s="261" t="s">
        <v>91</v>
      </c>
      <c r="U317" s="256">
        <v>45450</v>
      </c>
      <c r="V317" s="255">
        <v>590682</v>
      </c>
      <c r="W317" s="257" t="s">
        <v>29</v>
      </c>
      <c r="X317" s="258" t="s">
        <v>368</v>
      </c>
      <c r="Y317" s="255" t="s">
        <v>91</v>
      </c>
    </row>
    <row r="318" spans="1:29" x14ac:dyDescent="0.25">
      <c r="A318" s="7">
        <f t="shared" si="80"/>
        <v>88</v>
      </c>
      <c r="B318" s="25" t="s">
        <v>94</v>
      </c>
      <c r="C318" s="9">
        <v>45413</v>
      </c>
      <c r="D318" s="25" t="s">
        <v>102</v>
      </c>
      <c r="E318" s="9">
        <v>45383</v>
      </c>
      <c r="F318" s="247" t="s">
        <v>170</v>
      </c>
      <c r="G318" s="248">
        <v>45433</v>
      </c>
      <c r="H318" s="249">
        <v>239728</v>
      </c>
      <c r="I318" s="250">
        <v>0</v>
      </c>
      <c r="J318" s="251">
        <f t="shared" si="81"/>
        <v>239728</v>
      </c>
      <c r="K318" s="251">
        <f t="shared" si="82"/>
        <v>4794.5600000000004</v>
      </c>
      <c r="L318" s="251">
        <f t="shared" si="83"/>
        <v>234933.44</v>
      </c>
      <c r="M318" s="251">
        <f t="shared" si="87"/>
        <v>234933.44</v>
      </c>
      <c r="N318" s="251">
        <f t="shared" si="84"/>
        <v>0</v>
      </c>
      <c r="O318" s="253">
        <v>45437</v>
      </c>
      <c r="P318" s="253">
        <f t="shared" si="79"/>
        <v>45437</v>
      </c>
      <c r="Q318" s="259" t="s">
        <v>207</v>
      </c>
      <c r="R318" s="250">
        <v>233728</v>
      </c>
      <c r="S318" s="250">
        <f t="shared" si="86"/>
        <v>6000</v>
      </c>
      <c r="T318" s="261" t="s">
        <v>91</v>
      </c>
      <c r="U318" s="256">
        <v>45450</v>
      </c>
      <c r="V318" s="255">
        <v>590682</v>
      </c>
      <c r="W318" s="257" t="s">
        <v>29</v>
      </c>
      <c r="X318" s="258" t="s">
        <v>368</v>
      </c>
      <c r="Y318" s="255" t="s">
        <v>91</v>
      </c>
    </row>
    <row r="319" spans="1:29" x14ac:dyDescent="0.25">
      <c r="A319" s="7">
        <f t="shared" si="80"/>
        <v>89</v>
      </c>
      <c r="B319" s="25" t="s">
        <v>94</v>
      </c>
      <c r="C319" s="9">
        <v>45413</v>
      </c>
      <c r="D319" s="25" t="s">
        <v>103</v>
      </c>
      <c r="E319" s="9">
        <v>45383</v>
      </c>
      <c r="F319" s="247" t="s">
        <v>171</v>
      </c>
      <c r="G319" s="248">
        <v>45433</v>
      </c>
      <c r="H319" s="249">
        <v>239728</v>
      </c>
      <c r="I319" s="250">
        <v>0</v>
      </c>
      <c r="J319" s="251">
        <f t="shared" si="81"/>
        <v>239728</v>
      </c>
      <c r="K319" s="251">
        <f t="shared" si="82"/>
        <v>4794.5600000000004</v>
      </c>
      <c r="L319" s="251">
        <f t="shared" si="83"/>
        <v>234933.44</v>
      </c>
      <c r="M319" s="251">
        <f t="shared" si="87"/>
        <v>234933.44</v>
      </c>
      <c r="N319" s="251">
        <f t="shared" si="84"/>
        <v>0</v>
      </c>
      <c r="O319" s="253">
        <v>45437</v>
      </c>
      <c r="P319" s="253">
        <f t="shared" si="79"/>
        <v>45437</v>
      </c>
      <c r="Q319" s="259" t="s">
        <v>205</v>
      </c>
      <c r="R319" s="250">
        <v>233728</v>
      </c>
      <c r="S319" s="250">
        <f t="shared" si="86"/>
        <v>6000</v>
      </c>
      <c r="T319" s="261" t="s">
        <v>91</v>
      </c>
      <c r="U319" s="256">
        <v>45450</v>
      </c>
      <c r="V319" s="255">
        <v>590682</v>
      </c>
      <c r="W319" s="257" t="s">
        <v>29</v>
      </c>
      <c r="X319" s="258" t="s">
        <v>368</v>
      </c>
      <c r="Y319" s="255" t="s">
        <v>91</v>
      </c>
    </row>
    <row r="320" spans="1:29" x14ac:dyDescent="0.25">
      <c r="A320" s="7">
        <f t="shared" si="80"/>
        <v>90</v>
      </c>
      <c r="B320" s="25" t="s">
        <v>94</v>
      </c>
      <c r="C320" s="9">
        <v>45413</v>
      </c>
      <c r="D320" s="25" t="s">
        <v>105</v>
      </c>
      <c r="E320" s="9">
        <v>45383</v>
      </c>
      <c r="F320" s="247" t="s">
        <v>172</v>
      </c>
      <c r="G320" s="248">
        <v>45433</v>
      </c>
      <c r="H320" s="249">
        <v>239728</v>
      </c>
      <c r="I320" s="250">
        <v>0</v>
      </c>
      <c r="J320" s="251">
        <f t="shared" si="81"/>
        <v>239728</v>
      </c>
      <c r="K320" s="251">
        <f t="shared" si="82"/>
        <v>4794.5600000000004</v>
      </c>
      <c r="L320" s="251">
        <f t="shared" si="83"/>
        <v>234933.44</v>
      </c>
      <c r="M320" s="251">
        <f t="shared" si="87"/>
        <v>234933.44</v>
      </c>
      <c r="N320" s="251">
        <f t="shared" si="84"/>
        <v>0</v>
      </c>
      <c r="O320" s="253">
        <v>45437</v>
      </c>
      <c r="P320" s="253">
        <f t="shared" si="79"/>
        <v>45437</v>
      </c>
      <c r="Q320" s="259" t="s">
        <v>200</v>
      </c>
      <c r="R320" s="250">
        <v>233728</v>
      </c>
      <c r="S320" s="250">
        <f t="shared" si="86"/>
        <v>6000</v>
      </c>
      <c r="T320" s="261" t="s">
        <v>91</v>
      </c>
      <c r="U320" s="256">
        <v>45450</v>
      </c>
      <c r="V320" s="255">
        <v>590682</v>
      </c>
      <c r="W320" s="257" t="s">
        <v>29</v>
      </c>
      <c r="X320" s="258" t="s">
        <v>368</v>
      </c>
      <c r="Y320" s="255" t="s">
        <v>91</v>
      </c>
    </row>
    <row r="321" spans="1:29" x14ac:dyDescent="0.25">
      <c r="A321" s="7">
        <f t="shared" si="80"/>
        <v>91</v>
      </c>
      <c r="B321" s="25" t="s">
        <v>94</v>
      </c>
      <c r="C321" s="9">
        <v>45413</v>
      </c>
      <c r="D321" s="25" t="s">
        <v>104</v>
      </c>
      <c r="E321" s="9">
        <v>45383</v>
      </c>
      <c r="F321" s="247" t="s">
        <v>173</v>
      </c>
      <c r="G321" s="248">
        <v>45439</v>
      </c>
      <c r="H321" s="249">
        <v>239728</v>
      </c>
      <c r="I321" s="250">
        <v>0</v>
      </c>
      <c r="J321" s="251">
        <f t="shared" si="81"/>
        <v>239728</v>
      </c>
      <c r="K321" s="251">
        <f t="shared" si="82"/>
        <v>4794.5600000000004</v>
      </c>
      <c r="L321" s="251">
        <f t="shared" si="83"/>
        <v>234933.44</v>
      </c>
      <c r="M321" s="251">
        <f t="shared" si="87"/>
        <v>234933.44</v>
      </c>
      <c r="N321" s="251">
        <f t="shared" si="84"/>
        <v>0</v>
      </c>
      <c r="O321" s="253">
        <v>45437</v>
      </c>
      <c r="P321" s="253">
        <f t="shared" si="79"/>
        <v>45437</v>
      </c>
      <c r="Q321" s="259" t="s">
        <v>203</v>
      </c>
      <c r="R321" s="250">
        <v>233728</v>
      </c>
      <c r="S321" s="250">
        <f t="shared" si="86"/>
        <v>6000</v>
      </c>
      <c r="T321" s="261" t="s">
        <v>91</v>
      </c>
      <c r="U321" s="256">
        <v>45450</v>
      </c>
      <c r="V321" s="255">
        <v>590682</v>
      </c>
      <c r="W321" s="257" t="s">
        <v>29</v>
      </c>
      <c r="X321" s="258" t="s">
        <v>368</v>
      </c>
      <c r="Y321" s="255" t="s">
        <v>91</v>
      </c>
    </row>
    <row r="322" spans="1:29" x14ac:dyDescent="0.25">
      <c r="A322" s="7">
        <f t="shared" si="80"/>
        <v>92</v>
      </c>
      <c r="B322" s="25" t="s">
        <v>94</v>
      </c>
      <c r="C322" s="9">
        <v>45413</v>
      </c>
      <c r="D322" s="25" t="s">
        <v>95</v>
      </c>
      <c r="E322" s="9">
        <v>45292</v>
      </c>
      <c r="F322" s="247" t="s">
        <v>143</v>
      </c>
      <c r="G322" s="248">
        <v>45427</v>
      </c>
      <c r="H322" s="249">
        <v>256000</v>
      </c>
      <c r="I322" s="250">
        <v>0</v>
      </c>
      <c r="J322" s="251">
        <f t="shared" si="81"/>
        <v>256000</v>
      </c>
      <c r="K322" s="251">
        <f t="shared" si="82"/>
        <v>5120</v>
      </c>
      <c r="L322" s="251">
        <f t="shared" si="83"/>
        <v>250880</v>
      </c>
      <c r="M322" s="251">
        <f t="shared" ref="M322:M328" si="88">L322</f>
        <v>250880</v>
      </c>
      <c r="N322" s="251">
        <f t="shared" si="84"/>
        <v>0</v>
      </c>
      <c r="O322" s="253">
        <v>45441</v>
      </c>
      <c r="P322" s="253">
        <f t="shared" si="79"/>
        <v>45441</v>
      </c>
      <c r="Q322" s="259" t="s">
        <v>245</v>
      </c>
      <c r="R322" s="250">
        <v>250000</v>
      </c>
      <c r="S322" s="250">
        <f t="shared" si="86"/>
        <v>6000</v>
      </c>
      <c r="T322" s="261" t="s">
        <v>91</v>
      </c>
      <c r="U322" s="256">
        <v>45492</v>
      </c>
      <c r="V322" s="255">
        <v>590882</v>
      </c>
      <c r="W322" s="257" t="s">
        <v>29</v>
      </c>
      <c r="X322" s="258" t="s">
        <v>368</v>
      </c>
      <c r="Y322" s="255" t="s">
        <v>91</v>
      </c>
      <c r="AA322" s="28"/>
      <c r="AB322" s="32"/>
      <c r="AC322" s="28"/>
    </row>
    <row r="323" spans="1:29" x14ac:dyDescent="0.25">
      <c r="A323" s="7">
        <f t="shared" si="80"/>
        <v>93</v>
      </c>
      <c r="B323" s="25" t="s">
        <v>94</v>
      </c>
      <c r="C323" s="9">
        <v>45413</v>
      </c>
      <c r="D323" s="25" t="s">
        <v>96</v>
      </c>
      <c r="E323" s="9">
        <v>45292</v>
      </c>
      <c r="F323" s="247" t="s">
        <v>144</v>
      </c>
      <c r="G323" s="248">
        <v>45427</v>
      </c>
      <c r="H323" s="249">
        <v>260129.03225806452</v>
      </c>
      <c r="I323" s="250">
        <v>0</v>
      </c>
      <c r="J323" s="251">
        <f t="shared" si="81"/>
        <v>260129.03225806452</v>
      </c>
      <c r="K323" s="251">
        <f t="shared" si="82"/>
        <v>5202.5806451612907</v>
      </c>
      <c r="L323" s="251">
        <f t="shared" si="83"/>
        <v>254926.45161290321</v>
      </c>
      <c r="M323" s="251">
        <f t="shared" si="88"/>
        <v>254926.45161290321</v>
      </c>
      <c r="N323" s="251">
        <f t="shared" si="84"/>
        <v>0</v>
      </c>
      <c r="O323" s="253">
        <v>45441</v>
      </c>
      <c r="P323" s="253">
        <f t="shared" si="79"/>
        <v>45441</v>
      </c>
      <c r="Q323" s="259" t="s">
        <v>252</v>
      </c>
      <c r="R323" s="250">
        <v>255484</v>
      </c>
      <c r="S323" s="250">
        <f t="shared" si="86"/>
        <v>4645.0322580645152</v>
      </c>
      <c r="T323" s="261" t="s">
        <v>91</v>
      </c>
      <c r="U323" s="256">
        <v>45492</v>
      </c>
      <c r="V323" s="255">
        <v>590882</v>
      </c>
      <c r="W323" s="257" t="s">
        <v>29</v>
      </c>
      <c r="X323" s="258" t="s">
        <v>368</v>
      </c>
      <c r="Y323" s="255" t="s">
        <v>91</v>
      </c>
      <c r="AA323" s="28"/>
      <c r="AB323" s="32"/>
      <c r="AC323" s="28"/>
    </row>
    <row r="324" spans="1:29" x14ac:dyDescent="0.25">
      <c r="A324" s="7">
        <f t="shared" si="80"/>
        <v>94</v>
      </c>
      <c r="B324" s="25" t="s">
        <v>94</v>
      </c>
      <c r="C324" s="9">
        <v>45413</v>
      </c>
      <c r="D324" s="25" t="s">
        <v>99</v>
      </c>
      <c r="E324" s="9">
        <v>45292</v>
      </c>
      <c r="F324" s="247" t="s">
        <v>145</v>
      </c>
      <c r="G324" s="248">
        <v>45427</v>
      </c>
      <c r="H324" s="249">
        <v>167677.4193548387</v>
      </c>
      <c r="I324" s="250">
        <v>0</v>
      </c>
      <c r="J324" s="251">
        <f t="shared" si="81"/>
        <v>167677.4193548387</v>
      </c>
      <c r="K324" s="251">
        <f t="shared" si="82"/>
        <v>3353.5483870967741</v>
      </c>
      <c r="L324" s="251">
        <f t="shared" si="83"/>
        <v>164323.87096774191</v>
      </c>
      <c r="M324" s="251">
        <f t="shared" si="88"/>
        <v>164323.87096774191</v>
      </c>
      <c r="N324" s="251">
        <f t="shared" si="84"/>
        <v>0</v>
      </c>
      <c r="O324" s="253">
        <v>45441</v>
      </c>
      <c r="P324" s="253">
        <f t="shared" si="79"/>
        <v>45441</v>
      </c>
      <c r="Q324" s="259" t="s">
        <v>246</v>
      </c>
      <c r="R324" s="250">
        <v>163226</v>
      </c>
      <c r="S324" s="250">
        <f t="shared" si="86"/>
        <v>4451.4193548386975</v>
      </c>
      <c r="T324" s="261" t="s">
        <v>91</v>
      </c>
      <c r="U324" s="256">
        <v>45492</v>
      </c>
      <c r="V324" s="255">
        <v>590882</v>
      </c>
      <c r="W324" s="257" t="s">
        <v>29</v>
      </c>
      <c r="X324" s="258" t="s">
        <v>368</v>
      </c>
      <c r="Y324" s="255" t="s">
        <v>91</v>
      </c>
      <c r="AA324" s="28"/>
      <c r="AB324" s="32"/>
      <c r="AC324" s="28"/>
    </row>
    <row r="325" spans="1:29" x14ac:dyDescent="0.25">
      <c r="A325" s="7">
        <f t="shared" si="80"/>
        <v>95</v>
      </c>
      <c r="B325" s="25" t="s">
        <v>94</v>
      </c>
      <c r="C325" s="9">
        <v>45413</v>
      </c>
      <c r="D325" s="25" t="s">
        <v>101</v>
      </c>
      <c r="E325" s="9">
        <v>45292</v>
      </c>
      <c r="F325" s="247" t="s">
        <v>146</v>
      </c>
      <c r="G325" s="248">
        <v>45427</v>
      </c>
      <c r="H325" s="249">
        <v>61865.290322580644</v>
      </c>
      <c r="I325" s="250">
        <v>0</v>
      </c>
      <c r="J325" s="251">
        <f t="shared" si="81"/>
        <v>61865.290322580644</v>
      </c>
      <c r="K325" s="251">
        <f t="shared" si="82"/>
        <v>1237.3058064516129</v>
      </c>
      <c r="L325" s="251">
        <f t="shared" si="83"/>
        <v>60627.984516129029</v>
      </c>
      <c r="M325" s="251">
        <f t="shared" si="88"/>
        <v>60627.984516129029</v>
      </c>
      <c r="N325" s="251">
        <f t="shared" si="84"/>
        <v>0</v>
      </c>
      <c r="O325" s="253">
        <v>45441</v>
      </c>
      <c r="P325" s="253">
        <f t="shared" si="79"/>
        <v>45441</v>
      </c>
      <c r="Q325" s="259" t="s">
        <v>250</v>
      </c>
      <c r="R325" s="250">
        <v>60317</v>
      </c>
      <c r="S325" s="250">
        <f t="shared" si="86"/>
        <v>1548.290322580644</v>
      </c>
      <c r="T325" s="261" t="s">
        <v>91</v>
      </c>
      <c r="U325" s="256">
        <v>45492</v>
      </c>
      <c r="V325" s="255">
        <v>590882</v>
      </c>
      <c r="W325" s="257" t="s">
        <v>29</v>
      </c>
      <c r="X325" s="258" t="s">
        <v>368</v>
      </c>
      <c r="Y325" s="255" t="s">
        <v>91</v>
      </c>
      <c r="AA325" s="28"/>
      <c r="AB325" s="32"/>
      <c r="AC325" s="28"/>
    </row>
    <row r="326" spans="1:29" x14ac:dyDescent="0.25">
      <c r="A326" s="7">
        <f t="shared" si="80"/>
        <v>96</v>
      </c>
      <c r="B326" s="25" t="s">
        <v>94</v>
      </c>
      <c r="C326" s="9">
        <v>45413</v>
      </c>
      <c r="D326" s="25" t="s">
        <v>102</v>
      </c>
      <c r="E326" s="9">
        <v>45292</v>
      </c>
      <c r="F326" s="247" t="s">
        <v>147</v>
      </c>
      <c r="G326" s="248">
        <v>45427</v>
      </c>
      <c r="H326" s="249">
        <v>61865.290322580644</v>
      </c>
      <c r="I326" s="250">
        <v>0</v>
      </c>
      <c r="J326" s="251">
        <f t="shared" si="81"/>
        <v>61865.290322580644</v>
      </c>
      <c r="K326" s="251">
        <f t="shared" si="82"/>
        <v>1237.3058064516129</v>
      </c>
      <c r="L326" s="251">
        <f t="shared" si="83"/>
        <v>60627.984516129029</v>
      </c>
      <c r="M326" s="251">
        <f t="shared" si="88"/>
        <v>60627.984516129029</v>
      </c>
      <c r="N326" s="251">
        <f t="shared" si="84"/>
        <v>0</v>
      </c>
      <c r="O326" s="253">
        <v>45441</v>
      </c>
      <c r="P326" s="253">
        <f t="shared" si="79"/>
        <v>45441</v>
      </c>
      <c r="Q326" s="259" t="s">
        <v>248</v>
      </c>
      <c r="R326" s="250">
        <v>60317</v>
      </c>
      <c r="S326" s="250">
        <f t="shared" si="86"/>
        <v>1548.290322580644</v>
      </c>
      <c r="T326" s="261" t="s">
        <v>91</v>
      </c>
      <c r="U326" s="256">
        <v>45492</v>
      </c>
      <c r="V326" s="255">
        <v>590882</v>
      </c>
      <c r="W326" s="257" t="s">
        <v>29</v>
      </c>
      <c r="X326" s="258" t="s">
        <v>368</v>
      </c>
      <c r="Y326" s="255" t="s">
        <v>91</v>
      </c>
      <c r="AA326" s="28"/>
      <c r="AB326" s="32"/>
      <c r="AC326" s="28"/>
    </row>
    <row r="327" spans="1:29" x14ac:dyDescent="0.25">
      <c r="A327" s="7">
        <f t="shared" si="80"/>
        <v>97</v>
      </c>
      <c r="B327" s="25" t="s">
        <v>94</v>
      </c>
      <c r="C327" s="9">
        <v>45413</v>
      </c>
      <c r="D327" s="25" t="s">
        <v>103</v>
      </c>
      <c r="E327" s="9">
        <v>45292</v>
      </c>
      <c r="F327" s="247" t="s">
        <v>148</v>
      </c>
      <c r="G327" s="248">
        <v>45427</v>
      </c>
      <c r="H327" s="249">
        <v>61865.290322580644</v>
      </c>
      <c r="I327" s="250">
        <v>0</v>
      </c>
      <c r="J327" s="251">
        <f t="shared" si="81"/>
        <v>61865.290322580644</v>
      </c>
      <c r="K327" s="251">
        <f t="shared" si="82"/>
        <v>1237.3058064516129</v>
      </c>
      <c r="L327" s="251">
        <f t="shared" si="83"/>
        <v>60627.984516129029</v>
      </c>
      <c r="M327" s="251">
        <f t="shared" si="88"/>
        <v>60627.984516129029</v>
      </c>
      <c r="N327" s="251">
        <f t="shared" si="84"/>
        <v>0</v>
      </c>
      <c r="O327" s="253">
        <v>45441</v>
      </c>
      <c r="P327" s="253">
        <f t="shared" si="79"/>
        <v>45441</v>
      </c>
      <c r="Q327" s="259" t="s">
        <v>251</v>
      </c>
      <c r="R327" s="250">
        <v>60317</v>
      </c>
      <c r="S327" s="250">
        <f t="shared" si="86"/>
        <v>1548.290322580644</v>
      </c>
      <c r="T327" s="261" t="s">
        <v>91</v>
      </c>
      <c r="U327" s="256">
        <v>45492</v>
      </c>
      <c r="V327" s="255">
        <v>590882</v>
      </c>
      <c r="W327" s="257" t="s">
        <v>29</v>
      </c>
      <c r="X327" s="258" t="s">
        <v>368</v>
      </c>
      <c r="Y327" s="255" t="s">
        <v>91</v>
      </c>
      <c r="AA327" s="28"/>
      <c r="AB327" s="32"/>
      <c r="AC327" s="28"/>
    </row>
    <row r="328" spans="1:29" x14ac:dyDescent="0.25">
      <c r="A328" s="7">
        <f t="shared" si="80"/>
        <v>98</v>
      </c>
      <c r="B328" s="25" t="s">
        <v>94</v>
      </c>
      <c r="C328" s="9">
        <v>45413</v>
      </c>
      <c r="D328" s="25" t="s">
        <v>104</v>
      </c>
      <c r="E328" s="9">
        <v>45292</v>
      </c>
      <c r="F328" s="247" t="s">
        <v>149</v>
      </c>
      <c r="G328" s="248">
        <v>45427</v>
      </c>
      <c r="H328" s="249">
        <v>61865.290322580644</v>
      </c>
      <c r="I328" s="250">
        <v>0</v>
      </c>
      <c r="J328" s="251">
        <f t="shared" si="81"/>
        <v>61865.290322580644</v>
      </c>
      <c r="K328" s="251">
        <f t="shared" si="82"/>
        <v>1237.3058064516129</v>
      </c>
      <c r="L328" s="251">
        <f t="shared" si="83"/>
        <v>60627.984516129029</v>
      </c>
      <c r="M328" s="251">
        <f t="shared" si="88"/>
        <v>60627.984516129029</v>
      </c>
      <c r="N328" s="251">
        <f t="shared" si="84"/>
        <v>0</v>
      </c>
      <c r="O328" s="253">
        <v>45441</v>
      </c>
      <c r="P328" s="253">
        <f t="shared" si="79"/>
        <v>45441</v>
      </c>
      <c r="Q328" s="259" t="s">
        <v>249</v>
      </c>
      <c r="R328" s="250">
        <v>60317</v>
      </c>
      <c r="S328" s="250">
        <f t="shared" si="86"/>
        <v>1548.290322580644</v>
      </c>
      <c r="T328" s="261" t="s">
        <v>91</v>
      </c>
      <c r="U328" s="256">
        <v>45492</v>
      </c>
      <c r="V328" s="255">
        <v>590882</v>
      </c>
      <c r="W328" s="257" t="s">
        <v>29</v>
      </c>
      <c r="X328" s="258" t="s">
        <v>368</v>
      </c>
      <c r="Y328" s="255" t="s">
        <v>91</v>
      </c>
      <c r="AA328" s="28"/>
      <c r="AB328" s="32"/>
      <c r="AC328" s="28"/>
    </row>
    <row r="329" spans="1:29" x14ac:dyDescent="0.25">
      <c r="A329" s="7">
        <f t="shared" si="80"/>
        <v>99</v>
      </c>
      <c r="B329" s="25" t="s">
        <v>94</v>
      </c>
      <c r="C329" s="9">
        <v>45413</v>
      </c>
      <c r="D329" s="25" t="s">
        <v>100</v>
      </c>
      <c r="E329" s="9">
        <v>45292</v>
      </c>
      <c r="F329" s="247" t="s">
        <v>150</v>
      </c>
      <c r="G329" s="248">
        <v>45432</v>
      </c>
      <c r="H329" s="249">
        <v>226000</v>
      </c>
      <c r="I329" s="250">
        <v>0</v>
      </c>
      <c r="J329" s="251">
        <f t="shared" si="81"/>
        <v>226000</v>
      </c>
      <c r="K329" s="251">
        <f t="shared" si="82"/>
        <v>4520</v>
      </c>
      <c r="L329" s="251">
        <f t="shared" si="83"/>
        <v>221480</v>
      </c>
      <c r="M329" s="251">
        <f>L329</f>
        <v>221480</v>
      </c>
      <c r="N329" s="251">
        <f t="shared" si="84"/>
        <v>0</v>
      </c>
      <c r="O329" s="253">
        <v>45441</v>
      </c>
      <c r="P329" s="253">
        <f t="shared" si="79"/>
        <v>45441</v>
      </c>
      <c r="Q329" s="259" t="s">
        <v>247</v>
      </c>
      <c r="R329" s="250">
        <v>220000</v>
      </c>
      <c r="S329" s="250">
        <f t="shared" si="86"/>
        <v>6000</v>
      </c>
      <c r="T329" s="261" t="s">
        <v>91</v>
      </c>
      <c r="U329" s="256">
        <v>45541</v>
      </c>
      <c r="V329" s="255">
        <v>463561</v>
      </c>
      <c r="W329" s="257" t="s">
        <v>29</v>
      </c>
      <c r="X329" s="258" t="s">
        <v>368</v>
      </c>
      <c r="Y329" s="255" t="s">
        <v>241</v>
      </c>
    </row>
    <row r="330" spans="1:29" x14ac:dyDescent="0.25">
      <c r="A330" s="7">
        <f t="shared" si="80"/>
        <v>100</v>
      </c>
      <c r="B330" s="25" t="s">
        <v>94</v>
      </c>
      <c r="C330" s="9">
        <v>45413</v>
      </c>
      <c r="D330" s="25" t="s">
        <v>274</v>
      </c>
      <c r="E330" s="9">
        <v>45383</v>
      </c>
      <c r="F330" s="247" t="s">
        <v>326</v>
      </c>
      <c r="G330" s="248">
        <v>45440</v>
      </c>
      <c r="H330" s="249">
        <v>119864</v>
      </c>
      <c r="I330" s="250">
        <v>0</v>
      </c>
      <c r="J330" s="251">
        <f t="shared" si="81"/>
        <v>119864</v>
      </c>
      <c r="K330" s="251">
        <f t="shared" si="82"/>
        <v>2397.2800000000002</v>
      </c>
      <c r="L330" s="251">
        <f t="shared" si="83"/>
        <v>117466.72</v>
      </c>
      <c r="M330" s="251">
        <v>117467</v>
      </c>
      <c r="N330" s="251">
        <f t="shared" si="84"/>
        <v>-0.27999999999883585</v>
      </c>
      <c r="O330" s="253">
        <v>45437</v>
      </c>
      <c r="P330" s="253">
        <f t="shared" si="79"/>
        <v>45437</v>
      </c>
      <c r="Q330" s="259" t="s">
        <v>361</v>
      </c>
      <c r="R330" s="250">
        <v>116864</v>
      </c>
      <c r="S330" s="250">
        <f t="shared" si="86"/>
        <v>3000</v>
      </c>
      <c r="T330" s="261" t="s">
        <v>91</v>
      </c>
      <c r="U330" s="256">
        <v>45450</v>
      </c>
      <c r="V330" s="255">
        <v>590682</v>
      </c>
      <c r="W330" s="257" t="s">
        <v>29</v>
      </c>
      <c r="X330" s="258" t="s">
        <v>368</v>
      </c>
      <c r="Y330" s="255" t="s">
        <v>91</v>
      </c>
    </row>
    <row r="331" spans="1:29" x14ac:dyDescent="0.25">
      <c r="A331" s="7">
        <f t="shared" ref="A331:A341" si="89">A330+1</f>
        <v>101</v>
      </c>
      <c r="B331" s="10" t="s">
        <v>1275</v>
      </c>
      <c r="C331" s="9">
        <v>45474</v>
      </c>
      <c r="D331" s="25" t="s">
        <v>391</v>
      </c>
      <c r="E331" s="20">
        <v>45473</v>
      </c>
      <c r="F331" s="247" t="s">
        <v>638</v>
      </c>
      <c r="G331" s="253">
        <v>45492</v>
      </c>
      <c r="H331" s="249">
        <v>779424.45</v>
      </c>
      <c r="I331" s="250">
        <v>0</v>
      </c>
      <c r="J331" s="250">
        <f t="shared" ref="J331:J341" si="90">H331+I331</f>
        <v>779424.45</v>
      </c>
      <c r="K331" s="251">
        <f t="shared" ref="K331:K341" si="91">H331*2%</f>
        <v>15588.489</v>
      </c>
      <c r="L331" s="251">
        <f t="shared" ref="L331:L341" si="92">J331-K331</f>
        <v>763835.96100000001</v>
      </c>
      <c r="M331" s="251">
        <f t="shared" ref="M331:M332" si="93">L331</f>
        <v>763835.96100000001</v>
      </c>
      <c r="N331" s="260">
        <f t="shared" ref="N331:N341" si="94">L331-M331</f>
        <v>0</v>
      </c>
      <c r="O331" s="253">
        <v>45484</v>
      </c>
      <c r="P331" s="253">
        <f t="shared" si="79"/>
        <v>45484</v>
      </c>
      <c r="Q331" s="259" t="s">
        <v>673</v>
      </c>
      <c r="R331" s="250">
        <v>773424</v>
      </c>
      <c r="S331" s="250">
        <f t="shared" ref="S331:S342" si="95">H331-R331</f>
        <v>6000.4499999999534</v>
      </c>
      <c r="T331" s="261" t="s">
        <v>91</v>
      </c>
      <c r="U331" s="256">
        <v>45525</v>
      </c>
      <c r="V331" s="255">
        <v>590956</v>
      </c>
      <c r="W331" s="257" t="s">
        <v>29</v>
      </c>
      <c r="X331" s="258" t="s">
        <v>368</v>
      </c>
      <c r="Y331" s="255" t="s">
        <v>91</v>
      </c>
      <c r="AB331" s="17"/>
    </row>
    <row r="332" spans="1:29" x14ac:dyDescent="0.25">
      <c r="A332" s="7">
        <f t="shared" si="89"/>
        <v>102</v>
      </c>
      <c r="B332" s="10" t="s">
        <v>1275</v>
      </c>
      <c r="C332" s="9">
        <v>45474</v>
      </c>
      <c r="D332" s="25" t="s">
        <v>531</v>
      </c>
      <c r="E332" s="20">
        <v>45473</v>
      </c>
      <c r="F332" s="247" t="s">
        <v>639</v>
      </c>
      <c r="G332" s="253">
        <v>45492</v>
      </c>
      <c r="H332" s="249">
        <v>539383.22666666668</v>
      </c>
      <c r="I332" s="250">
        <v>0</v>
      </c>
      <c r="J332" s="250">
        <f t="shared" si="90"/>
        <v>539383.22666666668</v>
      </c>
      <c r="K332" s="251">
        <f t="shared" si="91"/>
        <v>10787.664533333334</v>
      </c>
      <c r="L332" s="251">
        <f t="shared" si="92"/>
        <v>528595.5621333333</v>
      </c>
      <c r="M332" s="251">
        <f t="shared" si="93"/>
        <v>528595.5621333333</v>
      </c>
      <c r="N332" s="260">
        <f t="shared" si="94"/>
        <v>0</v>
      </c>
      <c r="O332" s="253">
        <v>45492</v>
      </c>
      <c r="P332" s="253">
        <f t="shared" si="79"/>
        <v>45492</v>
      </c>
      <c r="Q332" s="259" t="s">
        <v>674</v>
      </c>
      <c r="R332" s="250">
        <v>533383</v>
      </c>
      <c r="S332" s="250">
        <f t="shared" si="95"/>
        <v>6000.2266666666837</v>
      </c>
      <c r="T332" s="261" t="s">
        <v>91</v>
      </c>
      <c r="U332" s="256">
        <v>45525</v>
      </c>
      <c r="V332" s="255">
        <v>590956</v>
      </c>
      <c r="W332" s="257" t="s">
        <v>29</v>
      </c>
      <c r="X332" s="258" t="s">
        <v>368</v>
      </c>
      <c r="Y332" s="255" t="s">
        <v>91</v>
      </c>
      <c r="AB332" s="17"/>
    </row>
    <row r="333" spans="1:29" x14ac:dyDescent="0.25">
      <c r="A333" s="7">
        <f t="shared" si="89"/>
        <v>103</v>
      </c>
      <c r="B333" s="10" t="s">
        <v>1274</v>
      </c>
      <c r="C333" s="9">
        <v>45474</v>
      </c>
      <c r="D333" s="8" t="s">
        <v>532</v>
      </c>
      <c r="E333" s="20">
        <v>45443</v>
      </c>
      <c r="F333" s="247" t="s">
        <v>640</v>
      </c>
      <c r="G333" s="248">
        <v>45496</v>
      </c>
      <c r="H333" s="249">
        <v>123171.71612903224</v>
      </c>
      <c r="I333" s="250">
        <v>0</v>
      </c>
      <c r="J333" s="250">
        <f t="shared" si="90"/>
        <v>123171.71612903224</v>
      </c>
      <c r="K333" s="251">
        <f t="shared" si="91"/>
        <v>2463.4343225806447</v>
      </c>
      <c r="L333" s="251">
        <f t="shared" si="92"/>
        <v>120708.28180645159</v>
      </c>
      <c r="M333" s="268">
        <f>L333</f>
        <v>120708.28180645159</v>
      </c>
      <c r="N333" s="260">
        <f t="shared" si="94"/>
        <v>0</v>
      </c>
      <c r="O333" s="253">
        <v>45499</v>
      </c>
      <c r="P333" s="253">
        <f t="shared" si="79"/>
        <v>45499</v>
      </c>
      <c r="Q333" s="259" t="s">
        <v>675</v>
      </c>
      <c r="R333" s="250">
        <v>120074</v>
      </c>
      <c r="S333" s="250">
        <f t="shared" si="95"/>
        <v>3097.7161290322401</v>
      </c>
      <c r="T333" s="261" t="s">
        <v>91</v>
      </c>
      <c r="U333" s="256">
        <v>45548</v>
      </c>
      <c r="V333" s="255">
        <v>463581</v>
      </c>
      <c r="W333" s="255" t="s">
        <v>29</v>
      </c>
      <c r="X333" s="258" t="s">
        <v>368</v>
      </c>
      <c r="Y333" s="255" t="s">
        <v>91</v>
      </c>
      <c r="AB333" s="17"/>
    </row>
    <row r="334" spans="1:29" x14ac:dyDescent="0.25">
      <c r="A334" s="7">
        <f t="shared" si="89"/>
        <v>104</v>
      </c>
      <c r="B334" s="10" t="s">
        <v>1274</v>
      </c>
      <c r="C334" s="9">
        <v>45474</v>
      </c>
      <c r="D334" s="8" t="s">
        <v>533</v>
      </c>
      <c r="E334" s="20">
        <v>45443</v>
      </c>
      <c r="F334" s="247" t="s">
        <v>641</v>
      </c>
      <c r="G334" s="248">
        <v>45496</v>
      </c>
      <c r="H334" s="249">
        <v>123171.71612903224</v>
      </c>
      <c r="I334" s="250">
        <v>0</v>
      </c>
      <c r="J334" s="250">
        <f t="shared" si="90"/>
        <v>123171.71612903224</v>
      </c>
      <c r="K334" s="251">
        <f t="shared" si="91"/>
        <v>2463.4343225806447</v>
      </c>
      <c r="L334" s="251">
        <f t="shared" si="92"/>
        <v>120708.28180645159</v>
      </c>
      <c r="M334" s="268">
        <f t="shared" ref="M334:M336" si="96">L334</f>
        <v>120708.28180645159</v>
      </c>
      <c r="N334" s="260">
        <f t="shared" si="94"/>
        <v>0</v>
      </c>
      <c r="O334" s="253">
        <v>45499</v>
      </c>
      <c r="P334" s="253">
        <f t="shared" ref="P334:P339" si="97">O334</f>
        <v>45499</v>
      </c>
      <c r="Q334" s="259" t="s">
        <v>676</v>
      </c>
      <c r="R334" s="250">
        <v>120074</v>
      </c>
      <c r="S334" s="250">
        <f t="shared" si="95"/>
        <v>3097.7161290322401</v>
      </c>
      <c r="T334" s="261" t="s">
        <v>91</v>
      </c>
      <c r="U334" s="256">
        <v>45548</v>
      </c>
      <c r="V334" s="255">
        <v>463581</v>
      </c>
      <c r="W334" s="255" t="s">
        <v>29</v>
      </c>
      <c r="X334" s="258" t="s">
        <v>368</v>
      </c>
      <c r="Y334" s="255" t="s">
        <v>91</v>
      </c>
      <c r="AB334" s="17"/>
    </row>
    <row r="335" spans="1:29" x14ac:dyDescent="0.25">
      <c r="A335" s="7">
        <f t="shared" si="89"/>
        <v>105</v>
      </c>
      <c r="B335" s="10" t="s">
        <v>1274</v>
      </c>
      <c r="C335" s="9">
        <v>45474</v>
      </c>
      <c r="D335" s="8" t="s">
        <v>532</v>
      </c>
      <c r="E335" s="20">
        <v>45473</v>
      </c>
      <c r="F335" s="247" t="s">
        <v>642</v>
      </c>
      <c r="G335" s="248">
        <v>45496</v>
      </c>
      <c r="H335" s="249">
        <v>318193.59999999998</v>
      </c>
      <c r="I335" s="250">
        <v>0</v>
      </c>
      <c r="J335" s="250">
        <f t="shared" si="90"/>
        <v>318193.59999999998</v>
      </c>
      <c r="K335" s="251">
        <f t="shared" si="91"/>
        <v>6363.8719999999994</v>
      </c>
      <c r="L335" s="251">
        <f t="shared" si="92"/>
        <v>311829.728</v>
      </c>
      <c r="M335" s="268">
        <f t="shared" si="96"/>
        <v>311829.728</v>
      </c>
      <c r="N335" s="260">
        <f t="shared" si="94"/>
        <v>0</v>
      </c>
      <c r="O335" s="253">
        <v>45499</v>
      </c>
      <c r="P335" s="253">
        <f t="shared" si="97"/>
        <v>45499</v>
      </c>
      <c r="Q335" s="259" t="s">
        <v>677</v>
      </c>
      <c r="R335" s="250">
        <v>310193</v>
      </c>
      <c r="S335" s="250">
        <f t="shared" si="95"/>
        <v>8000.5999999999767</v>
      </c>
      <c r="T335" s="261" t="s">
        <v>91</v>
      </c>
      <c r="U335" s="256">
        <v>45548</v>
      </c>
      <c r="V335" s="255">
        <v>463581</v>
      </c>
      <c r="W335" s="255" t="s">
        <v>29</v>
      </c>
      <c r="X335" s="258" t="s">
        <v>368</v>
      </c>
      <c r="Y335" s="255" t="s">
        <v>91</v>
      </c>
      <c r="AB335" s="17"/>
    </row>
    <row r="336" spans="1:29" x14ac:dyDescent="0.25">
      <c r="A336" s="7">
        <f t="shared" si="89"/>
        <v>106</v>
      </c>
      <c r="B336" s="10" t="s">
        <v>1274</v>
      </c>
      <c r="C336" s="9">
        <v>45474</v>
      </c>
      <c r="D336" s="8" t="s">
        <v>533</v>
      </c>
      <c r="E336" s="20">
        <v>45473</v>
      </c>
      <c r="F336" s="247" t="s">
        <v>643</v>
      </c>
      <c r="G336" s="248">
        <v>45496</v>
      </c>
      <c r="H336" s="249">
        <v>318193.59999999998</v>
      </c>
      <c r="I336" s="250">
        <v>0</v>
      </c>
      <c r="J336" s="250">
        <f t="shared" si="90"/>
        <v>318193.59999999998</v>
      </c>
      <c r="K336" s="251">
        <f t="shared" si="91"/>
        <v>6363.8719999999994</v>
      </c>
      <c r="L336" s="251">
        <f t="shared" si="92"/>
        <v>311829.728</v>
      </c>
      <c r="M336" s="268">
        <f t="shared" si="96"/>
        <v>311829.728</v>
      </c>
      <c r="N336" s="260">
        <f t="shared" si="94"/>
        <v>0</v>
      </c>
      <c r="O336" s="253">
        <v>45499</v>
      </c>
      <c r="P336" s="253">
        <f t="shared" si="97"/>
        <v>45499</v>
      </c>
      <c r="Q336" s="259" t="s">
        <v>678</v>
      </c>
      <c r="R336" s="250">
        <v>310193</v>
      </c>
      <c r="S336" s="250">
        <f t="shared" si="95"/>
        <v>8000.5999999999767</v>
      </c>
      <c r="T336" s="261" t="s">
        <v>91</v>
      </c>
      <c r="U336" s="256">
        <v>45548</v>
      </c>
      <c r="V336" s="255">
        <v>463581</v>
      </c>
      <c r="W336" s="255" t="s">
        <v>29</v>
      </c>
      <c r="X336" s="258" t="s">
        <v>368</v>
      </c>
      <c r="Y336" s="255" t="s">
        <v>91</v>
      </c>
      <c r="AB336" s="17"/>
    </row>
    <row r="337" spans="1:28" s="18" customFormat="1" ht="12" x14ac:dyDescent="0.2">
      <c r="A337" s="38">
        <f t="shared" si="89"/>
        <v>107</v>
      </c>
      <c r="B337" s="177" t="s">
        <v>1274</v>
      </c>
      <c r="C337" s="40">
        <v>45474</v>
      </c>
      <c r="D337" s="41" t="s">
        <v>534</v>
      </c>
      <c r="E337" s="40">
        <v>45473</v>
      </c>
      <c r="F337" s="226" t="s">
        <v>644</v>
      </c>
      <c r="G337" s="264">
        <v>45496</v>
      </c>
      <c r="H337" s="261">
        <v>222735.51999999996</v>
      </c>
      <c r="I337" s="265">
        <v>0</v>
      </c>
      <c r="J337" s="265">
        <f t="shared" si="90"/>
        <v>222735.51999999996</v>
      </c>
      <c r="K337" s="266">
        <f t="shared" si="91"/>
        <v>4454.710399999999</v>
      </c>
      <c r="L337" s="266">
        <f t="shared" si="92"/>
        <v>218280.80959999995</v>
      </c>
      <c r="M337" s="269">
        <v>218281</v>
      </c>
      <c r="N337" s="272">
        <f t="shared" si="94"/>
        <v>-0.19040000005043112</v>
      </c>
      <c r="O337" s="271">
        <v>45499</v>
      </c>
      <c r="P337" s="271">
        <f t="shared" si="97"/>
        <v>45499</v>
      </c>
      <c r="Q337" s="267" t="s">
        <v>679</v>
      </c>
      <c r="R337" s="265">
        <v>217135</v>
      </c>
      <c r="S337" s="265">
        <f t="shared" si="95"/>
        <v>5600.5199999999604</v>
      </c>
      <c r="T337" s="261" t="s">
        <v>854</v>
      </c>
      <c r="U337" s="255" t="s">
        <v>496</v>
      </c>
      <c r="V337" s="255" t="s">
        <v>496</v>
      </c>
      <c r="W337" s="255" t="s">
        <v>496</v>
      </c>
      <c r="X337" s="255" t="s">
        <v>496</v>
      </c>
      <c r="Y337" s="255" t="s">
        <v>496</v>
      </c>
    </row>
    <row r="338" spans="1:28" x14ac:dyDescent="0.25">
      <c r="A338" s="7">
        <f t="shared" si="89"/>
        <v>108</v>
      </c>
      <c r="B338" s="10" t="s">
        <v>1274</v>
      </c>
      <c r="C338" s="9">
        <v>45474</v>
      </c>
      <c r="D338" s="8" t="s">
        <v>535</v>
      </c>
      <c r="E338" s="20">
        <v>45473</v>
      </c>
      <c r="F338" s="247" t="s">
        <v>645</v>
      </c>
      <c r="G338" s="248">
        <v>45496</v>
      </c>
      <c r="H338" s="249">
        <v>116670.98666666665</v>
      </c>
      <c r="I338" s="250">
        <v>0</v>
      </c>
      <c r="J338" s="250">
        <f t="shared" si="90"/>
        <v>116670.98666666665</v>
      </c>
      <c r="K338" s="251">
        <f t="shared" si="91"/>
        <v>2333.4197333333332</v>
      </c>
      <c r="L338" s="251">
        <f t="shared" si="92"/>
        <v>114337.56693333332</v>
      </c>
      <c r="M338" s="268">
        <f t="shared" ref="M338:M340" si="98">L338</f>
        <v>114337.56693333332</v>
      </c>
      <c r="N338" s="260">
        <f t="shared" si="94"/>
        <v>0</v>
      </c>
      <c r="O338" s="253">
        <v>45499</v>
      </c>
      <c r="P338" s="253">
        <f t="shared" si="97"/>
        <v>45499</v>
      </c>
      <c r="Q338" s="259" t="s">
        <v>680</v>
      </c>
      <c r="R338" s="250">
        <v>113737</v>
      </c>
      <c r="S338" s="250">
        <f t="shared" si="95"/>
        <v>2933.9866666666494</v>
      </c>
      <c r="T338" s="261" t="s">
        <v>91</v>
      </c>
      <c r="U338" s="256">
        <v>45548</v>
      </c>
      <c r="V338" s="255">
        <v>463581</v>
      </c>
      <c r="W338" s="255" t="s">
        <v>29</v>
      </c>
      <c r="X338" s="258" t="s">
        <v>368</v>
      </c>
      <c r="Y338" s="255" t="s">
        <v>91</v>
      </c>
      <c r="AB338" s="17"/>
    </row>
    <row r="339" spans="1:28" x14ac:dyDescent="0.25">
      <c r="A339" s="7">
        <f t="shared" si="89"/>
        <v>109</v>
      </c>
      <c r="B339" s="10" t="s">
        <v>1274</v>
      </c>
      <c r="C339" s="9">
        <v>45474</v>
      </c>
      <c r="D339" s="8" t="s">
        <v>536</v>
      </c>
      <c r="E339" s="20">
        <v>45473</v>
      </c>
      <c r="F339" s="247" t="s">
        <v>646</v>
      </c>
      <c r="G339" s="248">
        <v>45496</v>
      </c>
      <c r="H339" s="249">
        <v>137883.89333333334</v>
      </c>
      <c r="I339" s="250">
        <v>0</v>
      </c>
      <c r="J339" s="250">
        <f t="shared" si="90"/>
        <v>137883.89333333334</v>
      </c>
      <c r="K339" s="251">
        <f t="shared" si="91"/>
        <v>2757.6778666666669</v>
      </c>
      <c r="L339" s="251">
        <f t="shared" si="92"/>
        <v>135126.21546666668</v>
      </c>
      <c r="M339" s="268">
        <f t="shared" si="98"/>
        <v>135126.21546666668</v>
      </c>
      <c r="N339" s="260">
        <f t="shared" si="94"/>
        <v>0</v>
      </c>
      <c r="O339" s="253">
        <v>45499</v>
      </c>
      <c r="P339" s="253">
        <f t="shared" si="97"/>
        <v>45499</v>
      </c>
      <c r="Q339" s="259" t="s">
        <v>681</v>
      </c>
      <c r="R339" s="250">
        <v>134416</v>
      </c>
      <c r="S339" s="250">
        <f t="shared" si="95"/>
        <v>3467.8933333333407</v>
      </c>
      <c r="T339" s="261" t="s">
        <v>91</v>
      </c>
      <c r="U339" s="256">
        <v>45548</v>
      </c>
      <c r="V339" s="255">
        <v>463581</v>
      </c>
      <c r="W339" s="255" t="s">
        <v>29</v>
      </c>
      <c r="X339" s="258" t="s">
        <v>368</v>
      </c>
      <c r="Y339" s="255" t="s">
        <v>91</v>
      </c>
      <c r="AB339" s="17"/>
    </row>
    <row r="340" spans="1:28" x14ac:dyDescent="0.25">
      <c r="A340" s="7">
        <f>A339+1</f>
        <v>110</v>
      </c>
      <c r="B340" s="10" t="s">
        <v>1274</v>
      </c>
      <c r="C340" s="9">
        <v>45474</v>
      </c>
      <c r="D340" s="14" t="s">
        <v>537</v>
      </c>
      <c r="E340" s="9">
        <v>45473</v>
      </c>
      <c r="F340" s="247" t="s">
        <v>647</v>
      </c>
      <c r="G340" s="248">
        <v>45496</v>
      </c>
      <c r="H340" s="249">
        <v>63638.720000000001</v>
      </c>
      <c r="I340" s="250">
        <v>0</v>
      </c>
      <c r="J340" s="250">
        <f t="shared" si="90"/>
        <v>63638.720000000001</v>
      </c>
      <c r="K340" s="251">
        <f t="shared" si="91"/>
        <v>1272.7744</v>
      </c>
      <c r="L340" s="251">
        <f t="shared" si="92"/>
        <v>62365.945599999999</v>
      </c>
      <c r="M340" s="268">
        <f t="shared" si="98"/>
        <v>62365.945599999999</v>
      </c>
      <c r="N340" s="260">
        <f t="shared" si="94"/>
        <v>0</v>
      </c>
      <c r="O340" s="253">
        <v>45517</v>
      </c>
      <c r="P340" s="253">
        <v>45517</v>
      </c>
      <c r="Q340" s="259" t="s">
        <v>893</v>
      </c>
      <c r="R340" s="250">
        <v>62038</v>
      </c>
      <c r="S340" s="250">
        <f>H340-R340</f>
        <v>1600.7200000000012</v>
      </c>
      <c r="T340" s="255" t="s">
        <v>895</v>
      </c>
      <c r="U340" s="256">
        <v>45548</v>
      </c>
      <c r="V340" s="255">
        <v>463581</v>
      </c>
      <c r="W340" s="255" t="s">
        <v>29</v>
      </c>
      <c r="X340" s="258" t="s">
        <v>368</v>
      </c>
      <c r="Y340" s="255" t="s">
        <v>91</v>
      </c>
      <c r="AB340" s="17"/>
    </row>
    <row r="341" spans="1:28" x14ac:dyDescent="0.25">
      <c r="A341" s="7">
        <f t="shared" si="89"/>
        <v>111</v>
      </c>
      <c r="B341" s="15" t="s">
        <v>1500</v>
      </c>
      <c r="C341" s="9">
        <v>45474</v>
      </c>
      <c r="D341" s="35" t="s">
        <v>27</v>
      </c>
      <c r="E341" s="20">
        <v>45473</v>
      </c>
      <c r="F341" s="247" t="s">
        <v>648</v>
      </c>
      <c r="G341" s="248">
        <v>45492</v>
      </c>
      <c r="H341" s="249">
        <v>309720</v>
      </c>
      <c r="I341" s="250">
        <v>0</v>
      </c>
      <c r="J341" s="250">
        <f t="shared" si="90"/>
        <v>309720</v>
      </c>
      <c r="K341" s="251">
        <f t="shared" si="91"/>
        <v>6194.4000000000005</v>
      </c>
      <c r="L341" s="251">
        <f t="shared" si="92"/>
        <v>303525.59999999998</v>
      </c>
      <c r="M341" s="251">
        <f>L341</f>
        <v>303525.59999999998</v>
      </c>
      <c r="N341" s="260">
        <f t="shared" si="94"/>
        <v>0</v>
      </c>
      <c r="O341" s="253">
        <v>45489</v>
      </c>
      <c r="P341" s="253">
        <f>O341</f>
        <v>45489</v>
      </c>
      <c r="Q341" s="259" t="s">
        <v>682</v>
      </c>
      <c r="R341" s="250">
        <v>303920</v>
      </c>
      <c r="S341" s="250">
        <f t="shared" si="95"/>
        <v>5800</v>
      </c>
      <c r="T341" s="261" t="s">
        <v>91</v>
      </c>
      <c r="U341" s="256">
        <v>45525</v>
      </c>
      <c r="V341" s="255">
        <v>590948</v>
      </c>
      <c r="W341" s="257" t="s">
        <v>29</v>
      </c>
      <c r="X341" s="258" t="s">
        <v>368</v>
      </c>
      <c r="Y341" s="255" t="s">
        <v>91</v>
      </c>
      <c r="AB341" s="17"/>
    </row>
    <row r="342" spans="1:28" x14ac:dyDescent="0.25">
      <c r="A342" s="7">
        <v>112</v>
      </c>
      <c r="B342" s="10" t="s">
        <v>1275</v>
      </c>
      <c r="C342" s="9">
        <v>45474</v>
      </c>
      <c r="D342" s="35" t="s">
        <v>391</v>
      </c>
      <c r="E342" s="20">
        <v>45413</v>
      </c>
      <c r="F342" s="247" t="s">
        <v>401</v>
      </c>
      <c r="G342" s="253">
        <v>45467</v>
      </c>
      <c r="H342" s="249">
        <v>578282</v>
      </c>
      <c r="I342" s="250">
        <v>0</v>
      </c>
      <c r="J342" s="250">
        <f t="shared" ref="J342" si="99">H342+I342</f>
        <v>578282</v>
      </c>
      <c r="K342" s="251">
        <f t="shared" ref="K342" si="100">H342*2%</f>
        <v>11565.64</v>
      </c>
      <c r="L342" s="251">
        <f t="shared" ref="L342" si="101">J342-K342</f>
        <v>566716.36</v>
      </c>
      <c r="M342" s="250">
        <v>566716</v>
      </c>
      <c r="N342" s="260">
        <f t="shared" ref="N342" si="102">L342-M342</f>
        <v>0.35999999998603016</v>
      </c>
      <c r="O342" s="253">
        <v>45483</v>
      </c>
      <c r="P342" s="253">
        <f>O342</f>
        <v>45483</v>
      </c>
      <c r="Q342" s="259" t="s">
        <v>696</v>
      </c>
      <c r="R342" s="250">
        <v>573831</v>
      </c>
      <c r="S342" s="250">
        <f t="shared" si="95"/>
        <v>4451</v>
      </c>
      <c r="T342" s="261" t="s">
        <v>692</v>
      </c>
      <c r="U342" s="256">
        <v>45517</v>
      </c>
      <c r="V342" s="255">
        <v>590923</v>
      </c>
      <c r="W342" s="255" t="s">
        <v>29</v>
      </c>
      <c r="X342" s="258" t="s">
        <v>368</v>
      </c>
      <c r="Y342" s="255" t="s">
        <v>91</v>
      </c>
      <c r="AB342" s="17"/>
    </row>
    <row r="343" spans="1:28" x14ac:dyDescent="0.25">
      <c r="A343" s="7">
        <f>A342+1</f>
        <v>113</v>
      </c>
      <c r="B343" s="25" t="s">
        <v>2074</v>
      </c>
      <c r="C343" s="9">
        <v>45444</v>
      </c>
      <c r="D343" s="25" t="s">
        <v>283</v>
      </c>
      <c r="E343" s="9">
        <v>45413</v>
      </c>
      <c r="F343" s="247" t="s">
        <v>713</v>
      </c>
      <c r="G343" s="253">
        <v>45462</v>
      </c>
      <c r="H343" s="249">
        <v>317444.8</v>
      </c>
      <c r="I343" s="250">
        <v>0</v>
      </c>
      <c r="J343" s="250">
        <f t="shared" ref="J343:J344" si="103">H343+I343</f>
        <v>317444.8</v>
      </c>
      <c r="K343" s="251">
        <f t="shared" ref="K343:K344" si="104">H343*2%</f>
        <v>6348.8959999999997</v>
      </c>
      <c r="L343" s="251">
        <f t="shared" ref="L343:L344" si="105">J343-K343</f>
        <v>311095.90399999998</v>
      </c>
      <c r="M343" s="251">
        <f>L343</f>
        <v>311095.90399999998</v>
      </c>
      <c r="N343" s="260">
        <f t="shared" ref="N343:N344" si="106">L343-M343</f>
        <v>0</v>
      </c>
      <c r="O343" s="253">
        <v>45530</v>
      </c>
      <c r="P343" s="253">
        <f>O343</f>
        <v>45530</v>
      </c>
      <c r="Q343" s="259" t="s">
        <v>896</v>
      </c>
      <c r="R343" s="250">
        <v>313444</v>
      </c>
      <c r="S343" s="250">
        <f>H343-R343</f>
        <v>4000.7999999999884</v>
      </c>
      <c r="T343" s="255" t="s">
        <v>890</v>
      </c>
      <c r="U343" s="256">
        <v>45541</v>
      </c>
      <c r="V343" s="255">
        <v>463561</v>
      </c>
      <c r="W343" s="257" t="s">
        <v>29</v>
      </c>
      <c r="X343" s="258" t="s">
        <v>368</v>
      </c>
      <c r="Y343" s="255" t="s">
        <v>91</v>
      </c>
      <c r="AB343" s="17"/>
    </row>
    <row r="344" spans="1:28" x14ac:dyDescent="0.25">
      <c r="A344" s="7">
        <v>1</v>
      </c>
      <c r="B344" s="25" t="s">
        <v>24</v>
      </c>
      <c r="C344" s="9">
        <v>45505</v>
      </c>
      <c r="D344" s="35" t="s">
        <v>751</v>
      </c>
      <c r="E344" s="20">
        <v>45139</v>
      </c>
      <c r="F344" s="247" t="s">
        <v>756</v>
      </c>
      <c r="G344" s="253">
        <v>45520</v>
      </c>
      <c r="H344" s="249">
        <v>469952</v>
      </c>
      <c r="I344" s="250">
        <f t="shared" ref="I344:I350" si="107">H344*18%</f>
        <v>84591.360000000001</v>
      </c>
      <c r="J344" s="250">
        <f t="shared" si="103"/>
        <v>554543.35999999999</v>
      </c>
      <c r="K344" s="251">
        <f t="shared" si="104"/>
        <v>9399.0400000000009</v>
      </c>
      <c r="L344" s="251">
        <f t="shared" si="105"/>
        <v>545144.31999999995</v>
      </c>
      <c r="M344" s="250">
        <v>545144</v>
      </c>
      <c r="N344" s="250">
        <f t="shared" si="106"/>
        <v>0.31999999994877726</v>
      </c>
      <c r="O344" s="253">
        <v>45522</v>
      </c>
      <c r="P344" s="253">
        <v>45522</v>
      </c>
      <c r="Q344" s="259" t="s">
        <v>862</v>
      </c>
      <c r="R344" s="250">
        <v>464533</v>
      </c>
      <c r="S344" s="250">
        <f t="shared" ref="S344:S348" si="108">H344-R344</f>
        <v>5419</v>
      </c>
      <c r="T344" s="261" t="s">
        <v>91</v>
      </c>
      <c r="U344" s="256">
        <v>45674</v>
      </c>
      <c r="V344" s="255">
        <v>464224</v>
      </c>
      <c r="W344" s="255" t="s">
        <v>29</v>
      </c>
      <c r="X344" s="258" t="s">
        <v>368</v>
      </c>
      <c r="Y344" s="255" t="s">
        <v>91</v>
      </c>
      <c r="Z344" s="31"/>
      <c r="AA344" s="31"/>
      <c r="AB344" s="172"/>
    </row>
    <row r="345" spans="1:28" x14ac:dyDescent="0.25">
      <c r="A345" s="7">
        <f>A344+1</f>
        <v>2</v>
      </c>
      <c r="B345" s="25" t="s">
        <v>24</v>
      </c>
      <c r="C345" s="9">
        <v>45505</v>
      </c>
      <c r="D345" s="35" t="s">
        <v>751</v>
      </c>
      <c r="E345" s="20">
        <v>45170</v>
      </c>
      <c r="F345" s="247" t="s">
        <v>757</v>
      </c>
      <c r="G345" s="253">
        <v>45520</v>
      </c>
      <c r="H345" s="249">
        <v>520304</v>
      </c>
      <c r="I345" s="250">
        <f t="shared" si="107"/>
        <v>93654.720000000001</v>
      </c>
      <c r="J345" s="250">
        <f t="shared" ref="J345:J407" si="109">H345+I345</f>
        <v>613958.72</v>
      </c>
      <c r="K345" s="251">
        <f t="shared" ref="K345:K407" si="110">H345*2%</f>
        <v>10406.08</v>
      </c>
      <c r="L345" s="251">
        <f t="shared" ref="L345:L407" si="111">J345-K345</f>
        <v>603552.64</v>
      </c>
      <c r="M345" s="250">
        <v>603553</v>
      </c>
      <c r="N345" s="250">
        <f t="shared" ref="N345:N408" si="112">L345-M345</f>
        <v>-0.35999999998603016</v>
      </c>
      <c r="O345" s="253">
        <v>45524</v>
      </c>
      <c r="P345" s="253">
        <v>45524</v>
      </c>
      <c r="Q345" s="259" t="s">
        <v>863</v>
      </c>
      <c r="R345" s="250">
        <v>514304</v>
      </c>
      <c r="S345" s="250">
        <f t="shared" si="108"/>
        <v>6000</v>
      </c>
      <c r="T345" s="261" t="s">
        <v>895</v>
      </c>
      <c r="U345" s="256">
        <v>45674</v>
      </c>
      <c r="V345" s="255">
        <v>464224</v>
      </c>
      <c r="W345" s="255" t="s">
        <v>29</v>
      </c>
      <c r="X345" s="258" t="s">
        <v>368</v>
      </c>
      <c r="Y345" s="255" t="s">
        <v>91</v>
      </c>
      <c r="AB345" s="172"/>
    </row>
    <row r="346" spans="1:28" x14ac:dyDescent="0.25">
      <c r="A346" s="7">
        <f t="shared" ref="A346:A408" si="113">A345+1</f>
        <v>3</v>
      </c>
      <c r="B346" s="25" t="s">
        <v>24</v>
      </c>
      <c r="C346" s="9">
        <v>45505</v>
      </c>
      <c r="D346" s="35" t="s">
        <v>751</v>
      </c>
      <c r="E346" s="20">
        <v>45200</v>
      </c>
      <c r="F346" s="247" t="s">
        <v>758</v>
      </c>
      <c r="G346" s="253">
        <v>45520</v>
      </c>
      <c r="H346" s="249">
        <v>503520</v>
      </c>
      <c r="I346" s="250">
        <f t="shared" si="107"/>
        <v>90633.599999999991</v>
      </c>
      <c r="J346" s="250">
        <f t="shared" si="109"/>
        <v>594153.6</v>
      </c>
      <c r="K346" s="251">
        <f t="shared" si="110"/>
        <v>10070.4</v>
      </c>
      <c r="L346" s="251">
        <f t="shared" si="111"/>
        <v>584083.19999999995</v>
      </c>
      <c r="M346" s="250">
        <v>584083</v>
      </c>
      <c r="N346" s="250">
        <f t="shared" si="112"/>
        <v>0.19999999995343387</v>
      </c>
      <c r="O346" s="253">
        <v>45524</v>
      </c>
      <c r="P346" s="253">
        <v>45524</v>
      </c>
      <c r="Q346" s="259" t="s">
        <v>864</v>
      </c>
      <c r="R346" s="250">
        <v>497713</v>
      </c>
      <c r="S346" s="250">
        <f t="shared" si="108"/>
        <v>5807</v>
      </c>
      <c r="T346" s="261" t="s">
        <v>895</v>
      </c>
      <c r="U346" s="256">
        <v>45674</v>
      </c>
      <c r="V346" s="255">
        <v>464224</v>
      </c>
      <c r="W346" s="255" t="s">
        <v>29</v>
      </c>
      <c r="X346" s="258" t="s">
        <v>368</v>
      </c>
      <c r="Y346" s="255" t="s">
        <v>91</v>
      </c>
      <c r="AB346" s="172"/>
    </row>
    <row r="347" spans="1:28" x14ac:dyDescent="0.25">
      <c r="A347" s="7">
        <f t="shared" si="113"/>
        <v>4</v>
      </c>
      <c r="B347" s="25" t="s">
        <v>24</v>
      </c>
      <c r="C347" s="9">
        <v>45505</v>
      </c>
      <c r="D347" s="35" t="s">
        <v>751</v>
      </c>
      <c r="E347" s="20">
        <v>45231</v>
      </c>
      <c r="F347" s="247" t="s">
        <v>759</v>
      </c>
      <c r="G347" s="253">
        <v>45520</v>
      </c>
      <c r="H347" s="249">
        <v>485617.06666666665</v>
      </c>
      <c r="I347" s="250">
        <f t="shared" si="107"/>
        <v>87411.072</v>
      </c>
      <c r="J347" s="250">
        <f t="shared" si="109"/>
        <v>573028.13866666669</v>
      </c>
      <c r="K347" s="251">
        <f t="shared" si="110"/>
        <v>9712.3413333333338</v>
      </c>
      <c r="L347" s="251">
        <f t="shared" si="111"/>
        <v>563315.79733333341</v>
      </c>
      <c r="M347" s="250">
        <v>563316</v>
      </c>
      <c r="N347" s="250">
        <f t="shared" si="112"/>
        <v>-0.20266666659153998</v>
      </c>
      <c r="O347" s="253">
        <v>45524</v>
      </c>
      <c r="P347" s="253">
        <v>45524</v>
      </c>
      <c r="Q347" s="259" t="s">
        <v>865</v>
      </c>
      <c r="R347" s="250">
        <v>480017</v>
      </c>
      <c r="S347" s="250">
        <f t="shared" si="108"/>
        <v>5600.0666666666511</v>
      </c>
      <c r="T347" s="261" t="s">
        <v>895</v>
      </c>
      <c r="U347" s="256">
        <v>45674</v>
      </c>
      <c r="V347" s="255">
        <v>464224</v>
      </c>
      <c r="W347" s="255" t="s">
        <v>29</v>
      </c>
      <c r="X347" s="258" t="s">
        <v>368</v>
      </c>
      <c r="Y347" s="255" t="s">
        <v>91</v>
      </c>
      <c r="AB347" s="172"/>
    </row>
    <row r="348" spans="1:28" x14ac:dyDescent="0.25">
      <c r="A348" s="7">
        <f t="shared" si="113"/>
        <v>5</v>
      </c>
      <c r="B348" s="25" t="s">
        <v>24</v>
      </c>
      <c r="C348" s="9">
        <v>45505</v>
      </c>
      <c r="D348" s="35" t="s">
        <v>751</v>
      </c>
      <c r="E348" s="20">
        <v>45261</v>
      </c>
      <c r="F348" s="247" t="s">
        <v>1389</v>
      </c>
      <c r="G348" s="253">
        <v>45584</v>
      </c>
      <c r="H348" s="249">
        <v>83920</v>
      </c>
      <c r="I348" s="250">
        <f t="shared" si="107"/>
        <v>15105.599999999999</v>
      </c>
      <c r="J348" s="250">
        <f t="shared" si="109"/>
        <v>99025.600000000006</v>
      </c>
      <c r="K348" s="251">
        <f t="shared" si="110"/>
        <v>1678.4</v>
      </c>
      <c r="L348" s="251">
        <f t="shared" si="111"/>
        <v>97347.200000000012</v>
      </c>
      <c r="M348" s="250">
        <v>97347</v>
      </c>
      <c r="N348" s="250">
        <f t="shared" si="112"/>
        <v>0.20000000001164153</v>
      </c>
      <c r="O348" s="253">
        <v>45524</v>
      </c>
      <c r="P348" s="253">
        <v>45524</v>
      </c>
      <c r="Q348" s="259" t="s">
        <v>866</v>
      </c>
      <c r="R348" s="250">
        <v>82952</v>
      </c>
      <c r="S348" s="250">
        <f t="shared" si="108"/>
        <v>968</v>
      </c>
      <c r="T348" s="261" t="s">
        <v>895</v>
      </c>
      <c r="U348" s="256">
        <v>45621</v>
      </c>
      <c r="V348" s="255">
        <v>464368</v>
      </c>
      <c r="W348" s="255" t="s">
        <v>29</v>
      </c>
      <c r="X348" s="258" t="s">
        <v>368</v>
      </c>
      <c r="Y348" s="255" t="s">
        <v>91</v>
      </c>
      <c r="AB348" s="171"/>
    </row>
    <row r="349" spans="1:28" x14ac:dyDescent="0.25">
      <c r="A349" s="7">
        <f t="shared" si="113"/>
        <v>6</v>
      </c>
      <c r="B349" s="25" t="s">
        <v>24</v>
      </c>
      <c r="C349" s="9">
        <v>45505</v>
      </c>
      <c r="D349" s="35" t="s">
        <v>25</v>
      </c>
      <c r="E349" s="20">
        <v>45474</v>
      </c>
      <c r="F349" s="247" t="s">
        <v>760</v>
      </c>
      <c r="G349" s="253">
        <v>45522</v>
      </c>
      <c r="H349" s="249">
        <v>361080</v>
      </c>
      <c r="I349" s="250">
        <f t="shared" si="107"/>
        <v>64994.399999999994</v>
      </c>
      <c r="J349" s="250">
        <f t="shared" si="109"/>
        <v>426074.4</v>
      </c>
      <c r="K349" s="251">
        <f t="shared" si="110"/>
        <v>7221.6</v>
      </c>
      <c r="L349" s="251">
        <f t="shared" si="111"/>
        <v>418852.80000000005</v>
      </c>
      <c r="M349" s="251">
        <f t="shared" ref="M349:M372" si="114">L349</f>
        <v>418852.80000000005</v>
      </c>
      <c r="N349" s="250">
        <f t="shared" si="112"/>
        <v>0</v>
      </c>
      <c r="O349" s="253">
        <v>45522</v>
      </c>
      <c r="P349" s="253">
        <v>45522</v>
      </c>
      <c r="Q349" s="259" t="s">
        <v>845</v>
      </c>
      <c r="R349" s="250">
        <v>355080</v>
      </c>
      <c r="S349" s="250">
        <f>H349-R349</f>
        <v>6000</v>
      </c>
      <c r="T349" s="255" t="s">
        <v>91</v>
      </c>
      <c r="U349" s="256">
        <v>45586</v>
      </c>
      <c r="V349" s="255">
        <v>464332</v>
      </c>
      <c r="W349" s="255" t="s">
        <v>29</v>
      </c>
      <c r="X349" s="258" t="s">
        <v>368</v>
      </c>
      <c r="Y349" s="255" t="s">
        <v>91</v>
      </c>
      <c r="AB349" s="21"/>
    </row>
    <row r="350" spans="1:28" x14ac:dyDescent="0.25">
      <c r="A350" s="7">
        <f t="shared" si="113"/>
        <v>7</v>
      </c>
      <c r="B350" s="25" t="s">
        <v>24</v>
      </c>
      <c r="C350" s="9">
        <v>45505</v>
      </c>
      <c r="D350" s="35" t="s">
        <v>26</v>
      </c>
      <c r="E350" s="20">
        <v>45474</v>
      </c>
      <c r="F350" s="247" t="s">
        <v>761</v>
      </c>
      <c r="G350" s="253">
        <v>45522</v>
      </c>
      <c r="H350" s="249">
        <v>361080</v>
      </c>
      <c r="I350" s="250">
        <f t="shared" si="107"/>
        <v>64994.399999999994</v>
      </c>
      <c r="J350" s="250">
        <f t="shared" si="109"/>
        <v>426074.4</v>
      </c>
      <c r="K350" s="251">
        <f t="shared" si="110"/>
        <v>7221.6</v>
      </c>
      <c r="L350" s="251">
        <f t="shared" si="111"/>
        <v>418852.80000000005</v>
      </c>
      <c r="M350" s="251">
        <f t="shared" si="114"/>
        <v>418852.80000000005</v>
      </c>
      <c r="N350" s="250">
        <f t="shared" si="112"/>
        <v>0</v>
      </c>
      <c r="O350" s="253">
        <v>45522</v>
      </c>
      <c r="P350" s="253">
        <v>45522</v>
      </c>
      <c r="Q350" s="259" t="s">
        <v>846</v>
      </c>
      <c r="R350" s="250">
        <v>355080</v>
      </c>
      <c r="S350" s="250">
        <f t="shared" ref="S350:S369" si="115">H350-R350</f>
        <v>6000</v>
      </c>
      <c r="T350" s="255" t="s">
        <v>91</v>
      </c>
      <c r="U350" s="256">
        <v>45594</v>
      </c>
      <c r="V350" s="255">
        <v>463683</v>
      </c>
      <c r="W350" s="255" t="s">
        <v>29</v>
      </c>
      <c r="X350" s="258" t="s">
        <v>368</v>
      </c>
      <c r="Y350" s="255" t="s">
        <v>91</v>
      </c>
      <c r="AB350" s="21"/>
    </row>
    <row r="351" spans="1:28" x14ac:dyDescent="0.25">
      <c r="A351" s="7">
        <f t="shared" si="113"/>
        <v>8</v>
      </c>
      <c r="B351" s="25" t="s">
        <v>24</v>
      </c>
      <c r="C351" s="9">
        <v>45505</v>
      </c>
      <c r="D351" s="35" t="s">
        <v>31</v>
      </c>
      <c r="E351" s="20">
        <v>45474</v>
      </c>
      <c r="F351" s="247" t="s">
        <v>762</v>
      </c>
      <c r="G351" s="253">
        <v>45522</v>
      </c>
      <c r="H351" s="249">
        <v>269125.16129032261</v>
      </c>
      <c r="I351" s="250">
        <f>H351*18%</f>
        <v>48442.529032258069</v>
      </c>
      <c r="J351" s="250">
        <f t="shared" si="109"/>
        <v>317567.69032258069</v>
      </c>
      <c r="K351" s="251">
        <f t="shared" si="110"/>
        <v>5382.5032258064521</v>
      </c>
      <c r="L351" s="251">
        <f t="shared" si="111"/>
        <v>312185.18709677423</v>
      </c>
      <c r="M351" s="251">
        <f t="shared" si="114"/>
        <v>312185.18709677423</v>
      </c>
      <c r="N351" s="250">
        <f t="shared" si="112"/>
        <v>0</v>
      </c>
      <c r="O351" s="253">
        <v>45522</v>
      </c>
      <c r="P351" s="253">
        <v>45522</v>
      </c>
      <c r="Q351" s="259" t="s">
        <v>847</v>
      </c>
      <c r="R351" s="250">
        <v>264092</v>
      </c>
      <c r="S351" s="250">
        <f t="shared" si="115"/>
        <v>5033.1612903226051</v>
      </c>
      <c r="T351" s="255" t="s">
        <v>91</v>
      </c>
      <c r="U351" s="256">
        <v>45586</v>
      </c>
      <c r="V351" s="255">
        <v>464332</v>
      </c>
      <c r="W351" s="255" t="s">
        <v>29</v>
      </c>
      <c r="X351" s="258" t="s">
        <v>368</v>
      </c>
      <c r="Y351" s="255" t="s">
        <v>91</v>
      </c>
      <c r="AB351" s="21"/>
    </row>
    <row r="352" spans="1:28" x14ac:dyDescent="0.25">
      <c r="A352" s="7">
        <f t="shared" si="113"/>
        <v>9</v>
      </c>
      <c r="B352" s="25" t="s">
        <v>24</v>
      </c>
      <c r="C352" s="9">
        <v>45505</v>
      </c>
      <c r="D352" s="35" t="s">
        <v>32</v>
      </c>
      <c r="E352" s="20">
        <v>45474</v>
      </c>
      <c r="F352" s="247" t="s">
        <v>763</v>
      </c>
      <c r="G352" s="253">
        <v>45522</v>
      </c>
      <c r="H352" s="249">
        <v>335922.58064516127</v>
      </c>
      <c r="I352" s="250">
        <v>0</v>
      </c>
      <c r="J352" s="250">
        <f t="shared" si="109"/>
        <v>335922.58064516127</v>
      </c>
      <c r="K352" s="251">
        <f t="shared" si="110"/>
        <v>6718.4516129032254</v>
      </c>
      <c r="L352" s="251">
        <f t="shared" si="111"/>
        <v>329204.12903225806</v>
      </c>
      <c r="M352" s="251">
        <f t="shared" si="114"/>
        <v>329204.12903225806</v>
      </c>
      <c r="N352" s="250">
        <f t="shared" si="112"/>
        <v>0</v>
      </c>
      <c r="O352" s="253">
        <v>45522</v>
      </c>
      <c r="P352" s="253">
        <v>45522</v>
      </c>
      <c r="Q352" s="259" t="s">
        <v>848</v>
      </c>
      <c r="R352" s="250">
        <v>330116</v>
      </c>
      <c r="S352" s="250">
        <f t="shared" si="115"/>
        <v>5806.5806451612734</v>
      </c>
      <c r="T352" s="255" t="s">
        <v>91</v>
      </c>
      <c r="U352" s="256">
        <v>45586</v>
      </c>
      <c r="V352" s="255">
        <v>464332</v>
      </c>
      <c r="W352" s="255" t="s">
        <v>29</v>
      </c>
      <c r="X352" s="258" t="s">
        <v>368</v>
      </c>
      <c r="Y352" s="255" t="s">
        <v>91</v>
      </c>
      <c r="AB352" s="21"/>
    </row>
    <row r="353" spans="1:28" x14ac:dyDescent="0.25">
      <c r="A353" s="7">
        <f t="shared" si="113"/>
        <v>10</v>
      </c>
      <c r="B353" s="25" t="s">
        <v>24</v>
      </c>
      <c r="C353" s="9">
        <v>45505</v>
      </c>
      <c r="D353" s="35" t="s">
        <v>35</v>
      </c>
      <c r="E353" s="20">
        <v>45474</v>
      </c>
      <c r="F353" s="247" t="s">
        <v>764</v>
      </c>
      <c r="G353" s="253">
        <v>45522</v>
      </c>
      <c r="H353" s="249">
        <v>347120</v>
      </c>
      <c r="I353" s="250">
        <v>0</v>
      </c>
      <c r="J353" s="250">
        <f t="shared" si="109"/>
        <v>347120</v>
      </c>
      <c r="K353" s="251">
        <f t="shared" si="110"/>
        <v>6942.4000000000005</v>
      </c>
      <c r="L353" s="251">
        <f t="shared" si="111"/>
        <v>340177.6</v>
      </c>
      <c r="M353" s="251">
        <f t="shared" si="114"/>
        <v>340177.6</v>
      </c>
      <c r="N353" s="250">
        <f t="shared" si="112"/>
        <v>0</v>
      </c>
      <c r="O353" s="253">
        <v>45522</v>
      </c>
      <c r="P353" s="253">
        <v>45522</v>
      </c>
      <c r="Q353" s="259" t="s">
        <v>849</v>
      </c>
      <c r="R353" s="250">
        <v>341120</v>
      </c>
      <c r="S353" s="250">
        <f t="shared" si="115"/>
        <v>6000</v>
      </c>
      <c r="T353" s="255" t="s">
        <v>91</v>
      </c>
      <c r="U353" s="256">
        <v>45586</v>
      </c>
      <c r="V353" s="255">
        <v>464332</v>
      </c>
      <c r="W353" s="255" t="s">
        <v>29</v>
      </c>
      <c r="X353" s="258" t="s">
        <v>368</v>
      </c>
      <c r="Y353" s="255" t="s">
        <v>91</v>
      </c>
      <c r="AB353" s="21"/>
    </row>
    <row r="354" spans="1:28" x14ac:dyDescent="0.25">
      <c r="A354" s="7">
        <f t="shared" si="113"/>
        <v>11</v>
      </c>
      <c r="B354" s="25" t="s">
        <v>24</v>
      </c>
      <c r="C354" s="9">
        <v>45505</v>
      </c>
      <c r="D354" s="35" t="s">
        <v>36</v>
      </c>
      <c r="E354" s="20">
        <v>45474</v>
      </c>
      <c r="F354" s="247" t="s">
        <v>765</v>
      </c>
      <c r="G354" s="253">
        <v>45522</v>
      </c>
      <c r="H354" s="249">
        <v>365488</v>
      </c>
      <c r="I354" s="250">
        <v>0</v>
      </c>
      <c r="J354" s="250">
        <f t="shared" si="109"/>
        <v>365488</v>
      </c>
      <c r="K354" s="251">
        <f t="shared" si="110"/>
        <v>7309.76</v>
      </c>
      <c r="L354" s="251">
        <f t="shared" si="111"/>
        <v>358178.24</v>
      </c>
      <c r="M354" s="251">
        <f t="shared" si="114"/>
        <v>358178.24</v>
      </c>
      <c r="N354" s="250">
        <f t="shared" si="112"/>
        <v>0</v>
      </c>
      <c r="O354" s="253">
        <v>45522</v>
      </c>
      <c r="P354" s="253">
        <v>45522</v>
      </c>
      <c r="Q354" s="259" t="s">
        <v>850</v>
      </c>
      <c r="R354" s="250">
        <v>359488</v>
      </c>
      <c r="S354" s="250">
        <f t="shared" si="115"/>
        <v>6000</v>
      </c>
      <c r="T354" s="255" t="s">
        <v>91</v>
      </c>
      <c r="U354" s="256">
        <v>45586</v>
      </c>
      <c r="V354" s="255">
        <v>464332</v>
      </c>
      <c r="W354" s="255" t="s">
        <v>29</v>
      </c>
      <c r="X354" s="258" t="s">
        <v>368</v>
      </c>
      <c r="Y354" s="255" t="s">
        <v>91</v>
      </c>
      <c r="AB354" s="21"/>
    </row>
    <row r="355" spans="1:28" x14ac:dyDescent="0.25">
      <c r="A355" s="7">
        <f t="shared" si="113"/>
        <v>12</v>
      </c>
      <c r="B355" s="25" t="s">
        <v>24</v>
      </c>
      <c r="C355" s="9">
        <v>45505</v>
      </c>
      <c r="D355" s="35" t="s">
        <v>38</v>
      </c>
      <c r="E355" s="20">
        <v>45474</v>
      </c>
      <c r="F355" s="247" t="s">
        <v>766</v>
      </c>
      <c r="G355" s="253">
        <v>45522</v>
      </c>
      <c r="H355" s="249">
        <v>326128</v>
      </c>
      <c r="I355" s="250">
        <f t="shared" ref="I355:I356" si="116">H355*18%</f>
        <v>58703.040000000001</v>
      </c>
      <c r="J355" s="250">
        <f t="shared" si="109"/>
        <v>384831.04</v>
      </c>
      <c r="K355" s="251">
        <f t="shared" si="110"/>
        <v>6522.56</v>
      </c>
      <c r="L355" s="251">
        <f t="shared" si="111"/>
        <v>378308.48</v>
      </c>
      <c r="M355" s="251">
        <f t="shared" si="114"/>
        <v>378308.48</v>
      </c>
      <c r="N355" s="250">
        <f t="shared" si="112"/>
        <v>0</v>
      </c>
      <c r="O355" s="253">
        <v>45522</v>
      </c>
      <c r="P355" s="253">
        <v>45522</v>
      </c>
      <c r="Q355" s="259" t="s">
        <v>851</v>
      </c>
      <c r="R355" s="250">
        <v>320128</v>
      </c>
      <c r="S355" s="250">
        <f t="shared" si="115"/>
        <v>6000</v>
      </c>
      <c r="T355" s="255" t="s">
        <v>91</v>
      </c>
      <c r="U355" s="256">
        <v>45586</v>
      </c>
      <c r="V355" s="255">
        <v>464332</v>
      </c>
      <c r="W355" s="255" t="s">
        <v>29</v>
      </c>
      <c r="X355" s="258" t="s">
        <v>368</v>
      </c>
      <c r="Y355" s="255" t="s">
        <v>91</v>
      </c>
      <c r="AB355" s="21"/>
    </row>
    <row r="356" spans="1:28" x14ac:dyDescent="0.25">
      <c r="A356" s="7">
        <f t="shared" si="113"/>
        <v>13</v>
      </c>
      <c r="B356" s="25" t="s">
        <v>24</v>
      </c>
      <c r="C356" s="9">
        <v>45505</v>
      </c>
      <c r="D356" s="35" t="s">
        <v>39</v>
      </c>
      <c r="E356" s="20">
        <v>45474</v>
      </c>
      <c r="F356" s="247" t="s">
        <v>767</v>
      </c>
      <c r="G356" s="253">
        <v>45522</v>
      </c>
      <c r="H356" s="249">
        <v>350400</v>
      </c>
      <c r="I356" s="250">
        <f t="shared" si="116"/>
        <v>63072</v>
      </c>
      <c r="J356" s="250">
        <f t="shared" si="109"/>
        <v>413472</v>
      </c>
      <c r="K356" s="251">
        <f t="shared" si="110"/>
        <v>7008</v>
      </c>
      <c r="L356" s="251">
        <f t="shared" si="111"/>
        <v>406464</v>
      </c>
      <c r="M356" s="251">
        <f t="shared" si="114"/>
        <v>406464</v>
      </c>
      <c r="N356" s="250">
        <f t="shared" si="112"/>
        <v>0</v>
      </c>
      <c r="O356" s="253">
        <v>45522</v>
      </c>
      <c r="P356" s="253">
        <v>45522</v>
      </c>
      <c r="Q356" s="259" t="s">
        <v>852</v>
      </c>
      <c r="R356" s="250">
        <v>344400</v>
      </c>
      <c r="S356" s="250">
        <f t="shared" si="115"/>
        <v>6000</v>
      </c>
      <c r="T356" s="255" t="s">
        <v>91</v>
      </c>
      <c r="U356" s="256">
        <v>45586</v>
      </c>
      <c r="V356" s="255">
        <v>464332</v>
      </c>
      <c r="W356" s="255" t="s">
        <v>29</v>
      </c>
      <c r="X356" s="258" t="s">
        <v>368</v>
      </c>
      <c r="Y356" s="255" t="s">
        <v>91</v>
      </c>
      <c r="AB356" s="21"/>
    </row>
    <row r="357" spans="1:28" x14ac:dyDescent="0.25">
      <c r="A357" s="7">
        <f t="shared" si="113"/>
        <v>14</v>
      </c>
      <c r="B357" s="25" t="s">
        <v>24</v>
      </c>
      <c r="C357" s="9">
        <v>45505</v>
      </c>
      <c r="D357" s="35" t="s">
        <v>40</v>
      </c>
      <c r="E357" s="20">
        <v>45474</v>
      </c>
      <c r="F357" s="247" t="s">
        <v>1240</v>
      </c>
      <c r="G357" s="253">
        <v>45522</v>
      </c>
      <c r="H357" s="249">
        <v>339096.77419354842</v>
      </c>
      <c r="I357" s="250">
        <v>0</v>
      </c>
      <c r="J357" s="250">
        <f t="shared" si="109"/>
        <v>339096.77419354842</v>
      </c>
      <c r="K357" s="251">
        <f t="shared" si="110"/>
        <v>6781.9354838709687</v>
      </c>
      <c r="L357" s="251">
        <f t="shared" si="111"/>
        <v>332314.83870967745</v>
      </c>
      <c r="M357" s="251">
        <f t="shared" si="114"/>
        <v>332314.83870967745</v>
      </c>
      <c r="N357" s="250">
        <f t="shared" si="112"/>
        <v>0</v>
      </c>
      <c r="O357" s="253">
        <v>45522</v>
      </c>
      <c r="P357" s="253">
        <v>45522</v>
      </c>
      <c r="Q357" s="259" t="s">
        <v>853</v>
      </c>
      <c r="R357" s="250">
        <v>333290</v>
      </c>
      <c r="S357" s="250">
        <f t="shared" si="115"/>
        <v>5806.7741935484228</v>
      </c>
      <c r="T357" s="255" t="s">
        <v>91</v>
      </c>
      <c r="U357" s="256">
        <v>45586</v>
      </c>
      <c r="V357" s="255">
        <v>464332</v>
      </c>
      <c r="W357" s="255" t="s">
        <v>29</v>
      </c>
      <c r="X357" s="258" t="s">
        <v>368</v>
      </c>
      <c r="Y357" s="255" t="s">
        <v>91</v>
      </c>
      <c r="Z357" s="17" t="s">
        <v>1205</v>
      </c>
      <c r="AB357" s="21"/>
    </row>
    <row r="358" spans="1:28" x14ac:dyDescent="0.25">
      <c r="A358" s="7">
        <f t="shared" si="113"/>
        <v>15</v>
      </c>
      <c r="B358" s="25" t="s">
        <v>24</v>
      </c>
      <c r="C358" s="9">
        <v>45505</v>
      </c>
      <c r="D358" s="35" t="s">
        <v>394</v>
      </c>
      <c r="E358" s="20">
        <v>45474</v>
      </c>
      <c r="F358" s="247" t="s">
        <v>768</v>
      </c>
      <c r="G358" s="253">
        <v>45522</v>
      </c>
      <c r="H358" s="249">
        <v>346070.4</v>
      </c>
      <c r="I358" s="250">
        <v>0</v>
      </c>
      <c r="J358" s="250">
        <f t="shared" si="109"/>
        <v>346070.4</v>
      </c>
      <c r="K358" s="251">
        <f t="shared" si="110"/>
        <v>6921.4080000000004</v>
      </c>
      <c r="L358" s="251">
        <f t="shared" si="111"/>
        <v>339148.99200000003</v>
      </c>
      <c r="M358" s="251">
        <f t="shared" si="114"/>
        <v>339148.99200000003</v>
      </c>
      <c r="N358" s="250">
        <f t="shared" si="112"/>
        <v>0</v>
      </c>
      <c r="O358" s="253">
        <v>45522</v>
      </c>
      <c r="P358" s="253">
        <v>45522</v>
      </c>
      <c r="Q358" s="259" t="s">
        <v>854</v>
      </c>
      <c r="R358" s="250">
        <v>340070</v>
      </c>
      <c r="S358" s="250">
        <f t="shared" si="115"/>
        <v>6000.4000000000233</v>
      </c>
      <c r="T358" s="255" t="s">
        <v>91</v>
      </c>
      <c r="U358" s="256">
        <v>45586</v>
      </c>
      <c r="V358" s="255">
        <v>464332</v>
      </c>
      <c r="W358" s="255" t="s">
        <v>29</v>
      </c>
      <c r="X358" s="258" t="s">
        <v>368</v>
      </c>
      <c r="Y358" s="255" t="s">
        <v>91</v>
      </c>
      <c r="AB358" s="21"/>
    </row>
    <row r="359" spans="1:28" x14ac:dyDescent="0.25">
      <c r="A359" s="7">
        <f t="shared" si="113"/>
        <v>16</v>
      </c>
      <c r="B359" s="25" t="s">
        <v>24</v>
      </c>
      <c r="C359" s="9">
        <v>45505</v>
      </c>
      <c r="D359" s="35" t="s">
        <v>392</v>
      </c>
      <c r="E359" s="20">
        <v>45474</v>
      </c>
      <c r="F359" s="247" t="s">
        <v>769</v>
      </c>
      <c r="G359" s="253">
        <v>45522</v>
      </c>
      <c r="H359" s="249">
        <v>346070.4</v>
      </c>
      <c r="I359" s="250">
        <f t="shared" ref="I359:I368" si="117">H359*18%</f>
        <v>62292.671999999999</v>
      </c>
      <c r="J359" s="250">
        <f t="shared" si="109"/>
        <v>408363.07200000004</v>
      </c>
      <c r="K359" s="251">
        <f t="shared" si="110"/>
        <v>6921.4080000000004</v>
      </c>
      <c r="L359" s="251">
        <f t="shared" si="111"/>
        <v>401441.66400000005</v>
      </c>
      <c r="M359" s="251">
        <f t="shared" si="114"/>
        <v>401441.66400000005</v>
      </c>
      <c r="N359" s="250">
        <f t="shared" si="112"/>
        <v>0</v>
      </c>
      <c r="O359" s="253">
        <v>45522</v>
      </c>
      <c r="P359" s="253">
        <v>45522</v>
      </c>
      <c r="Q359" s="259" t="s">
        <v>855</v>
      </c>
      <c r="R359" s="250">
        <v>340070</v>
      </c>
      <c r="S359" s="250">
        <f t="shared" si="115"/>
        <v>6000.4000000000233</v>
      </c>
      <c r="T359" s="255" t="s">
        <v>91</v>
      </c>
      <c r="U359" s="256">
        <v>45586</v>
      </c>
      <c r="V359" s="255">
        <v>464332</v>
      </c>
      <c r="W359" s="255" t="s">
        <v>29</v>
      </c>
      <c r="X359" s="258" t="s">
        <v>368</v>
      </c>
      <c r="Y359" s="255" t="s">
        <v>91</v>
      </c>
      <c r="AB359" s="21"/>
    </row>
    <row r="360" spans="1:28" x14ac:dyDescent="0.25">
      <c r="A360" s="7">
        <f t="shared" si="113"/>
        <v>17</v>
      </c>
      <c r="B360" s="25" t="s">
        <v>24</v>
      </c>
      <c r="C360" s="9">
        <v>45505</v>
      </c>
      <c r="D360" s="35" t="s">
        <v>393</v>
      </c>
      <c r="E360" s="20">
        <v>45474</v>
      </c>
      <c r="F360" s="247" t="s">
        <v>770</v>
      </c>
      <c r="G360" s="253">
        <v>45522</v>
      </c>
      <c r="H360" s="249">
        <v>346070.4</v>
      </c>
      <c r="I360" s="250">
        <f t="shared" si="117"/>
        <v>62292.671999999999</v>
      </c>
      <c r="J360" s="250">
        <f t="shared" si="109"/>
        <v>408363.07200000004</v>
      </c>
      <c r="K360" s="251">
        <f t="shared" si="110"/>
        <v>6921.4080000000004</v>
      </c>
      <c r="L360" s="251">
        <f t="shared" si="111"/>
        <v>401441.66400000005</v>
      </c>
      <c r="M360" s="251">
        <f t="shared" si="114"/>
        <v>401441.66400000005</v>
      </c>
      <c r="N360" s="250">
        <f t="shared" si="112"/>
        <v>0</v>
      </c>
      <c r="O360" s="253">
        <v>45522</v>
      </c>
      <c r="P360" s="253">
        <v>45522</v>
      </c>
      <c r="Q360" s="259" t="s">
        <v>856</v>
      </c>
      <c r="R360" s="250">
        <v>340070</v>
      </c>
      <c r="S360" s="250">
        <f t="shared" si="115"/>
        <v>6000.4000000000233</v>
      </c>
      <c r="T360" s="255" t="s">
        <v>91</v>
      </c>
      <c r="U360" s="256">
        <v>45586</v>
      </c>
      <c r="V360" s="255">
        <v>464332</v>
      </c>
      <c r="W360" s="255" t="s">
        <v>29</v>
      </c>
      <c r="X360" s="258" t="s">
        <v>368</v>
      </c>
      <c r="Y360" s="255" t="s">
        <v>91</v>
      </c>
      <c r="AB360" s="21"/>
    </row>
    <row r="361" spans="1:28" x14ac:dyDescent="0.25">
      <c r="A361" s="7">
        <f t="shared" si="113"/>
        <v>18</v>
      </c>
      <c r="B361" s="25" t="s">
        <v>24</v>
      </c>
      <c r="C361" s="9">
        <v>45505</v>
      </c>
      <c r="D361" s="35" t="s">
        <v>510</v>
      </c>
      <c r="E361" s="20">
        <v>45474</v>
      </c>
      <c r="F361" s="247" t="s">
        <v>771</v>
      </c>
      <c r="G361" s="253">
        <v>45522</v>
      </c>
      <c r="H361" s="249">
        <v>373360</v>
      </c>
      <c r="I361" s="250">
        <f t="shared" si="117"/>
        <v>67204.800000000003</v>
      </c>
      <c r="J361" s="250">
        <f t="shared" si="109"/>
        <v>440564.8</v>
      </c>
      <c r="K361" s="251">
        <f t="shared" si="110"/>
        <v>7467.2</v>
      </c>
      <c r="L361" s="251">
        <f t="shared" si="111"/>
        <v>433097.6</v>
      </c>
      <c r="M361" s="251">
        <f t="shared" si="114"/>
        <v>433097.6</v>
      </c>
      <c r="N361" s="250">
        <f t="shared" si="112"/>
        <v>0</v>
      </c>
      <c r="O361" s="253">
        <v>45522</v>
      </c>
      <c r="P361" s="253">
        <v>45522</v>
      </c>
      <c r="Q361" s="259" t="s">
        <v>1667</v>
      </c>
      <c r="R361" s="250">
        <f>340070+27289</f>
        <v>367359</v>
      </c>
      <c r="S361" s="250">
        <f t="shared" si="115"/>
        <v>6001</v>
      </c>
      <c r="T361" s="255" t="s">
        <v>91</v>
      </c>
      <c r="U361" s="256">
        <v>45586</v>
      </c>
      <c r="V361" s="255" t="s">
        <v>1881</v>
      </c>
      <c r="W361" s="255" t="s">
        <v>29</v>
      </c>
      <c r="X361" s="258" t="s">
        <v>368</v>
      </c>
      <c r="Y361" s="255" t="s">
        <v>91</v>
      </c>
      <c r="Z361" s="24">
        <v>45677</v>
      </c>
      <c r="AB361" s="21"/>
    </row>
    <row r="362" spans="1:28" x14ac:dyDescent="0.25">
      <c r="A362" s="7">
        <f t="shared" si="113"/>
        <v>19</v>
      </c>
      <c r="B362" s="25" t="s">
        <v>24</v>
      </c>
      <c r="C362" s="9">
        <v>45505</v>
      </c>
      <c r="D362" s="35" t="s">
        <v>512</v>
      </c>
      <c r="E362" s="20">
        <v>45474</v>
      </c>
      <c r="F362" s="247" t="s">
        <v>772</v>
      </c>
      <c r="G362" s="253">
        <v>45522</v>
      </c>
      <c r="H362" s="249">
        <v>336624</v>
      </c>
      <c r="I362" s="250">
        <v>0</v>
      </c>
      <c r="J362" s="250">
        <f t="shared" si="109"/>
        <v>336624</v>
      </c>
      <c r="K362" s="251">
        <f t="shared" si="110"/>
        <v>6732.4800000000005</v>
      </c>
      <c r="L362" s="251">
        <f t="shared" si="111"/>
        <v>329891.52</v>
      </c>
      <c r="M362" s="251">
        <f t="shared" si="114"/>
        <v>329891.52</v>
      </c>
      <c r="N362" s="250">
        <f t="shared" si="112"/>
        <v>0</v>
      </c>
      <c r="O362" s="253">
        <v>45524</v>
      </c>
      <c r="P362" s="253">
        <v>45524</v>
      </c>
      <c r="Q362" s="259" t="s">
        <v>867</v>
      </c>
      <c r="R362" s="250">
        <v>330624</v>
      </c>
      <c r="S362" s="250">
        <f t="shared" si="115"/>
        <v>6000</v>
      </c>
      <c r="T362" s="255" t="s">
        <v>91</v>
      </c>
      <c r="U362" s="256">
        <v>45586</v>
      </c>
      <c r="V362" s="255">
        <v>464332</v>
      </c>
      <c r="W362" s="255" t="s">
        <v>29</v>
      </c>
      <c r="X362" s="258" t="s">
        <v>368</v>
      </c>
      <c r="Y362" s="255" t="s">
        <v>91</v>
      </c>
      <c r="AB362" s="21"/>
    </row>
    <row r="363" spans="1:28" x14ac:dyDescent="0.25">
      <c r="A363" s="7">
        <f t="shared" si="113"/>
        <v>20</v>
      </c>
      <c r="B363" s="25" t="s">
        <v>24</v>
      </c>
      <c r="C363" s="9">
        <v>45505</v>
      </c>
      <c r="D363" s="35" t="s">
        <v>513</v>
      </c>
      <c r="E363" s="20">
        <v>45474</v>
      </c>
      <c r="F363" s="247" t="s">
        <v>773</v>
      </c>
      <c r="G363" s="253">
        <v>45522</v>
      </c>
      <c r="H363" s="249">
        <v>307760</v>
      </c>
      <c r="I363" s="250">
        <f t="shared" si="117"/>
        <v>55396.799999999996</v>
      </c>
      <c r="J363" s="250">
        <f t="shared" si="109"/>
        <v>363156.8</v>
      </c>
      <c r="K363" s="251">
        <f t="shared" si="110"/>
        <v>6155.2</v>
      </c>
      <c r="L363" s="251">
        <f t="shared" si="111"/>
        <v>357001.6</v>
      </c>
      <c r="M363" s="251">
        <f t="shared" si="114"/>
        <v>357001.6</v>
      </c>
      <c r="N363" s="250">
        <f t="shared" si="112"/>
        <v>0</v>
      </c>
      <c r="O363" s="253">
        <v>45522</v>
      </c>
      <c r="P363" s="253">
        <v>45522</v>
      </c>
      <c r="Q363" s="259" t="s">
        <v>857</v>
      </c>
      <c r="R363" s="250">
        <v>301760</v>
      </c>
      <c r="S363" s="250">
        <f t="shared" si="115"/>
        <v>6000</v>
      </c>
      <c r="T363" s="255" t="s">
        <v>91</v>
      </c>
      <c r="U363" s="256">
        <v>45586</v>
      </c>
      <c r="V363" s="255">
        <v>464332</v>
      </c>
      <c r="W363" s="255" t="s">
        <v>29</v>
      </c>
      <c r="X363" s="258" t="s">
        <v>368</v>
      </c>
      <c r="Y363" s="255" t="s">
        <v>91</v>
      </c>
      <c r="AB363" s="21"/>
    </row>
    <row r="364" spans="1:28" x14ac:dyDescent="0.25">
      <c r="A364" s="7">
        <f t="shared" si="113"/>
        <v>21</v>
      </c>
      <c r="B364" s="25" t="s">
        <v>24</v>
      </c>
      <c r="C364" s="9">
        <v>45505</v>
      </c>
      <c r="D364" s="35" t="s">
        <v>514</v>
      </c>
      <c r="E364" s="20">
        <v>45474</v>
      </c>
      <c r="F364" s="247" t="s">
        <v>774</v>
      </c>
      <c r="G364" s="253">
        <v>45522</v>
      </c>
      <c r="H364" s="249">
        <v>304047.48387096776</v>
      </c>
      <c r="I364" s="250">
        <f t="shared" si="117"/>
        <v>54728.547096774193</v>
      </c>
      <c r="J364" s="250">
        <f t="shared" si="109"/>
        <v>358776.03096774197</v>
      </c>
      <c r="K364" s="251">
        <f t="shared" si="110"/>
        <v>6080.9496774193549</v>
      </c>
      <c r="L364" s="251">
        <f t="shared" si="111"/>
        <v>352695.08129032259</v>
      </c>
      <c r="M364" s="251">
        <f t="shared" si="114"/>
        <v>352695.08129032259</v>
      </c>
      <c r="N364" s="250">
        <f t="shared" si="112"/>
        <v>0</v>
      </c>
      <c r="O364" s="253">
        <v>45524</v>
      </c>
      <c r="P364" s="253">
        <f>O364</f>
        <v>45524</v>
      </c>
      <c r="Q364" s="259" t="s">
        <v>868</v>
      </c>
      <c r="R364" s="250">
        <v>298628</v>
      </c>
      <c r="S364" s="250">
        <f t="shared" si="115"/>
        <v>5419.483870967757</v>
      </c>
      <c r="T364" s="255" t="s">
        <v>91</v>
      </c>
      <c r="U364" s="256">
        <v>45586</v>
      </c>
      <c r="V364" s="255">
        <v>464332</v>
      </c>
      <c r="W364" s="255" t="s">
        <v>29</v>
      </c>
      <c r="X364" s="258" t="s">
        <v>368</v>
      </c>
      <c r="Y364" s="255" t="s">
        <v>91</v>
      </c>
      <c r="AB364" s="21"/>
    </row>
    <row r="365" spans="1:28" x14ac:dyDescent="0.25">
      <c r="A365" s="7">
        <f t="shared" si="113"/>
        <v>22</v>
      </c>
      <c r="B365" s="25" t="s">
        <v>24</v>
      </c>
      <c r="C365" s="9">
        <v>45505</v>
      </c>
      <c r="D365" s="35" t="s">
        <v>515</v>
      </c>
      <c r="E365" s="20">
        <v>45474</v>
      </c>
      <c r="F365" s="247" t="s">
        <v>775</v>
      </c>
      <c r="G365" s="253">
        <v>45522</v>
      </c>
      <c r="H365" s="249">
        <v>410096</v>
      </c>
      <c r="I365" s="250">
        <f t="shared" si="117"/>
        <v>73817.279999999999</v>
      </c>
      <c r="J365" s="250">
        <f t="shared" si="109"/>
        <v>483913.28</v>
      </c>
      <c r="K365" s="251">
        <f t="shared" si="110"/>
        <v>8201.92</v>
      </c>
      <c r="L365" s="251">
        <f t="shared" si="111"/>
        <v>475711.36000000004</v>
      </c>
      <c r="M365" s="251">
        <f t="shared" si="114"/>
        <v>475711.36000000004</v>
      </c>
      <c r="N365" s="250">
        <f t="shared" si="112"/>
        <v>0</v>
      </c>
      <c r="O365" s="253">
        <v>45522</v>
      </c>
      <c r="P365" s="253">
        <v>45522</v>
      </c>
      <c r="Q365" s="259" t="s">
        <v>858</v>
      </c>
      <c r="R365" s="250">
        <v>404096</v>
      </c>
      <c r="S365" s="250">
        <f t="shared" si="115"/>
        <v>6000</v>
      </c>
      <c r="T365" s="255" t="s">
        <v>91</v>
      </c>
      <c r="U365" s="256">
        <v>45586</v>
      </c>
      <c r="V365" s="255">
        <v>464332</v>
      </c>
      <c r="W365" s="255" t="s">
        <v>29</v>
      </c>
      <c r="X365" s="258" t="s">
        <v>368</v>
      </c>
      <c r="Y365" s="255" t="s">
        <v>91</v>
      </c>
      <c r="AB365" s="21"/>
    </row>
    <row r="366" spans="1:28" x14ac:dyDescent="0.25">
      <c r="A366" s="7">
        <f t="shared" si="113"/>
        <v>23</v>
      </c>
      <c r="B366" s="25" t="s">
        <v>24</v>
      </c>
      <c r="C366" s="9">
        <v>45505</v>
      </c>
      <c r="D366" s="35" t="s">
        <v>516</v>
      </c>
      <c r="E366" s="20">
        <v>45474</v>
      </c>
      <c r="F366" s="247" t="s">
        <v>776</v>
      </c>
      <c r="G366" s="253">
        <v>45522</v>
      </c>
      <c r="H366" s="249">
        <v>336624</v>
      </c>
      <c r="I366" s="250">
        <f t="shared" si="117"/>
        <v>60592.32</v>
      </c>
      <c r="J366" s="250">
        <f t="shared" si="109"/>
        <v>397216.32</v>
      </c>
      <c r="K366" s="251">
        <f t="shared" si="110"/>
        <v>6732.4800000000005</v>
      </c>
      <c r="L366" s="251">
        <f t="shared" si="111"/>
        <v>390483.84</v>
      </c>
      <c r="M366" s="251">
        <f t="shared" si="114"/>
        <v>390483.84</v>
      </c>
      <c r="N366" s="250">
        <f t="shared" si="112"/>
        <v>0</v>
      </c>
      <c r="O366" s="253">
        <v>45522</v>
      </c>
      <c r="P366" s="253">
        <v>45522</v>
      </c>
      <c r="Q366" s="259" t="s">
        <v>859</v>
      </c>
      <c r="R366" s="250">
        <v>330264</v>
      </c>
      <c r="S366" s="250">
        <f t="shared" si="115"/>
        <v>6360</v>
      </c>
      <c r="T366" s="255" t="s">
        <v>91</v>
      </c>
      <c r="U366" s="256">
        <v>45594</v>
      </c>
      <c r="V366" s="255">
        <v>463683</v>
      </c>
      <c r="W366" s="255" t="s">
        <v>29</v>
      </c>
      <c r="X366" s="258" t="s">
        <v>368</v>
      </c>
      <c r="Y366" s="255" t="s">
        <v>91</v>
      </c>
      <c r="AB366" s="21"/>
    </row>
    <row r="367" spans="1:28" x14ac:dyDescent="0.25">
      <c r="A367" s="7">
        <f t="shared" si="113"/>
        <v>24</v>
      </c>
      <c r="B367" s="25" t="s">
        <v>24</v>
      </c>
      <c r="C367" s="9">
        <v>45505</v>
      </c>
      <c r="D367" s="35" t="s">
        <v>511</v>
      </c>
      <c r="E367" s="20">
        <v>45474</v>
      </c>
      <c r="F367" s="247" t="s">
        <v>777</v>
      </c>
      <c r="G367" s="253">
        <v>45522</v>
      </c>
      <c r="H367" s="249">
        <v>314906.32258064515</v>
      </c>
      <c r="I367" s="250">
        <f t="shared" si="117"/>
        <v>56683.138064516126</v>
      </c>
      <c r="J367" s="250">
        <f t="shared" si="109"/>
        <v>371589.46064516128</v>
      </c>
      <c r="K367" s="251">
        <f t="shared" si="110"/>
        <v>6298.1264516129031</v>
      </c>
      <c r="L367" s="251">
        <f t="shared" si="111"/>
        <v>365291.33419354836</v>
      </c>
      <c r="M367" s="251">
        <f t="shared" si="114"/>
        <v>365291.33419354836</v>
      </c>
      <c r="N367" s="250">
        <f t="shared" si="112"/>
        <v>0</v>
      </c>
      <c r="O367" s="253">
        <v>45522</v>
      </c>
      <c r="P367" s="253">
        <v>45522</v>
      </c>
      <c r="Q367" s="259" t="s">
        <v>861</v>
      </c>
      <c r="R367" s="250">
        <v>309293</v>
      </c>
      <c r="S367" s="250">
        <f t="shared" si="115"/>
        <v>5613.3225806451519</v>
      </c>
      <c r="T367" s="255" t="s">
        <v>91</v>
      </c>
      <c r="U367" s="256">
        <v>45594</v>
      </c>
      <c r="V367" s="255">
        <v>463683</v>
      </c>
      <c r="W367" s="255" t="s">
        <v>29</v>
      </c>
      <c r="X367" s="258" t="s">
        <v>368</v>
      </c>
      <c r="Y367" s="255" t="s">
        <v>91</v>
      </c>
      <c r="AB367" s="21"/>
    </row>
    <row r="368" spans="1:28" x14ac:dyDescent="0.25">
      <c r="A368" s="7">
        <f t="shared" si="113"/>
        <v>25</v>
      </c>
      <c r="B368" s="25" t="s">
        <v>24</v>
      </c>
      <c r="C368" s="9">
        <v>45505</v>
      </c>
      <c r="D368" s="35" t="s">
        <v>517</v>
      </c>
      <c r="E368" s="20">
        <v>45474</v>
      </c>
      <c r="F368" s="247" t="s">
        <v>778</v>
      </c>
      <c r="G368" s="253">
        <v>45522</v>
      </c>
      <c r="H368" s="249">
        <v>410096</v>
      </c>
      <c r="I368" s="250">
        <f t="shared" si="117"/>
        <v>73817.279999999999</v>
      </c>
      <c r="J368" s="250">
        <f t="shared" si="109"/>
        <v>483913.28</v>
      </c>
      <c r="K368" s="251">
        <f t="shared" si="110"/>
        <v>8201.92</v>
      </c>
      <c r="L368" s="251">
        <f t="shared" si="111"/>
        <v>475711.36000000004</v>
      </c>
      <c r="M368" s="251">
        <f t="shared" si="114"/>
        <v>475711.36000000004</v>
      </c>
      <c r="N368" s="250">
        <f t="shared" si="112"/>
        <v>0</v>
      </c>
      <c r="O368" s="253">
        <v>45522</v>
      </c>
      <c r="P368" s="253">
        <v>45522</v>
      </c>
      <c r="Q368" s="259" t="s">
        <v>860</v>
      </c>
      <c r="R368" s="250">
        <v>404096</v>
      </c>
      <c r="S368" s="250">
        <f t="shared" si="115"/>
        <v>6000</v>
      </c>
      <c r="T368" s="255" t="s">
        <v>91</v>
      </c>
      <c r="U368" s="256">
        <v>45594</v>
      </c>
      <c r="V368" s="255">
        <v>463683</v>
      </c>
      <c r="W368" s="255" t="s">
        <v>29</v>
      </c>
      <c r="X368" s="258" t="s">
        <v>368</v>
      </c>
      <c r="Y368" s="255" t="s">
        <v>91</v>
      </c>
      <c r="AB368" s="21"/>
    </row>
    <row r="369" spans="1:28" x14ac:dyDescent="0.25">
      <c r="A369" s="7">
        <f t="shared" si="113"/>
        <v>26</v>
      </c>
      <c r="B369" s="25" t="s">
        <v>24</v>
      </c>
      <c r="C369" s="9">
        <v>45505</v>
      </c>
      <c r="D369" s="25" t="s">
        <v>512</v>
      </c>
      <c r="E369" s="9">
        <v>45444</v>
      </c>
      <c r="F369" s="247" t="s">
        <v>779</v>
      </c>
      <c r="G369" s="253">
        <v>45510</v>
      </c>
      <c r="H369" s="249">
        <v>33662</v>
      </c>
      <c r="I369" s="250">
        <v>0</v>
      </c>
      <c r="J369" s="250">
        <f t="shared" si="109"/>
        <v>33662</v>
      </c>
      <c r="K369" s="251">
        <f t="shared" si="110"/>
        <v>673.24</v>
      </c>
      <c r="L369" s="251">
        <f t="shared" si="111"/>
        <v>32988.76</v>
      </c>
      <c r="M369" s="251">
        <f t="shared" si="114"/>
        <v>32988.76</v>
      </c>
      <c r="N369" s="250">
        <f t="shared" si="112"/>
        <v>0</v>
      </c>
      <c r="O369" s="253">
        <v>45522</v>
      </c>
      <c r="P369" s="253">
        <f>O369</f>
        <v>45522</v>
      </c>
      <c r="Q369" s="259" t="s">
        <v>869</v>
      </c>
      <c r="R369" s="250">
        <v>33062</v>
      </c>
      <c r="S369" s="250">
        <f t="shared" si="115"/>
        <v>600</v>
      </c>
      <c r="T369" s="255" t="s">
        <v>91</v>
      </c>
      <c r="U369" s="256">
        <v>45594</v>
      </c>
      <c r="V369" s="255">
        <v>463683</v>
      </c>
      <c r="W369" s="255" t="s">
        <v>29</v>
      </c>
      <c r="X369" s="258" t="s">
        <v>368</v>
      </c>
      <c r="Y369" s="255" t="s">
        <v>91</v>
      </c>
      <c r="AB369" s="21"/>
    </row>
    <row r="370" spans="1:28" x14ac:dyDescent="0.25">
      <c r="A370" s="7">
        <f t="shared" si="113"/>
        <v>27</v>
      </c>
      <c r="B370" s="35" t="s">
        <v>34</v>
      </c>
      <c r="C370" s="9">
        <v>45505</v>
      </c>
      <c r="D370" s="35" t="s">
        <v>28</v>
      </c>
      <c r="E370" s="20">
        <v>45474</v>
      </c>
      <c r="F370" s="247" t="s">
        <v>780</v>
      </c>
      <c r="G370" s="253">
        <v>45522</v>
      </c>
      <c r="H370" s="249">
        <v>210333</v>
      </c>
      <c r="I370" s="250">
        <v>0</v>
      </c>
      <c r="J370" s="250">
        <f t="shared" si="109"/>
        <v>210333</v>
      </c>
      <c r="K370" s="251">
        <f t="shared" si="110"/>
        <v>4206.66</v>
      </c>
      <c r="L370" s="251">
        <f t="shared" si="111"/>
        <v>206126.34</v>
      </c>
      <c r="M370" s="251">
        <f t="shared" si="114"/>
        <v>206126.34</v>
      </c>
      <c r="N370" s="250">
        <f t="shared" si="112"/>
        <v>0</v>
      </c>
      <c r="O370" s="252">
        <v>45516</v>
      </c>
      <c r="P370" s="252">
        <v>45516</v>
      </c>
      <c r="Q370" s="259">
        <v>2095</v>
      </c>
      <c r="R370" s="250">
        <v>204332</v>
      </c>
      <c r="S370" s="250">
        <f>H370-R370</f>
        <v>6001</v>
      </c>
      <c r="T370" s="255" t="s">
        <v>91</v>
      </c>
      <c r="U370" s="256">
        <v>45586</v>
      </c>
      <c r="V370" s="255">
        <v>464335</v>
      </c>
      <c r="W370" s="255" t="s">
        <v>29</v>
      </c>
      <c r="X370" s="258" t="s">
        <v>368</v>
      </c>
      <c r="Y370" s="255" t="s">
        <v>91</v>
      </c>
      <c r="AB370" s="21"/>
    </row>
    <row r="371" spans="1:28" x14ac:dyDescent="0.25">
      <c r="A371" s="7">
        <f t="shared" si="113"/>
        <v>28</v>
      </c>
      <c r="B371" s="35" t="s">
        <v>34</v>
      </c>
      <c r="C371" s="9">
        <v>45505</v>
      </c>
      <c r="D371" s="35" t="s">
        <v>37</v>
      </c>
      <c r="E371" s="20">
        <v>45474</v>
      </c>
      <c r="F371" s="247" t="s">
        <v>781</v>
      </c>
      <c r="G371" s="253">
        <v>45522</v>
      </c>
      <c r="H371" s="249">
        <v>121616</v>
      </c>
      <c r="I371" s="250">
        <v>0</v>
      </c>
      <c r="J371" s="250">
        <f t="shared" si="109"/>
        <v>121616</v>
      </c>
      <c r="K371" s="251">
        <f t="shared" si="110"/>
        <v>2432.3200000000002</v>
      </c>
      <c r="L371" s="251">
        <f t="shared" si="111"/>
        <v>119183.67999999999</v>
      </c>
      <c r="M371" s="251">
        <f t="shared" si="114"/>
        <v>119183.67999999999</v>
      </c>
      <c r="N371" s="250">
        <f t="shared" si="112"/>
        <v>0</v>
      </c>
      <c r="O371" s="252">
        <v>45516</v>
      </c>
      <c r="P371" s="252">
        <v>45516</v>
      </c>
      <c r="Q371" s="259">
        <v>2094</v>
      </c>
      <c r="R371" s="250">
        <v>115616</v>
      </c>
      <c r="S371" s="250">
        <f>H371-R371</f>
        <v>6000</v>
      </c>
      <c r="T371" s="255" t="s">
        <v>91</v>
      </c>
      <c r="U371" s="256">
        <v>45586</v>
      </c>
      <c r="V371" s="255">
        <v>464335</v>
      </c>
      <c r="W371" s="255" t="s">
        <v>29</v>
      </c>
      <c r="X371" s="258" t="s">
        <v>368</v>
      </c>
      <c r="Y371" s="255" t="s">
        <v>91</v>
      </c>
      <c r="AB371" s="21"/>
    </row>
    <row r="372" spans="1:28" x14ac:dyDescent="0.25">
      <c r="A372" s="7">
        <f t="shared" si="113"/>
        <v>29</v>
      </c>
      <c r="B372" s="15" t="s">
        <v>1500</v>
      </c>
      <c r="C372" s="9">
        <v>45505</v>
      </c>
      <c r="D372" s="35" t="s">
        <v>27</v>
      </c>
      <c r="E372" s="20">
        <v>45474</v>
      </c>
      <c r="F372" s="247" t="s">
        <v>782</v>
      </c>
      <c r="G372" s="253">
        <v>45522</v>
      </c>
      <c r="H372" s="249">
        <v>320400</v>
      </c>
      <c r="I372" s="250">
        <v>0</v>
      </c>
      <c r="J372" s="250">
        <f t="shared" si="109"/>
        <v>320400</v>
      </c>
      <c r="K372" s="251">
        <f t="shared" si="110"/>
        <v>6408</v>
      </c>
      <c r="L372" s="251">
        <f t="shared" si="111"/>
        <v>313992</v>
      </c>
      <c r="M372" s="251">
        <f t="shared" si="114"/>
        <v>313992</v>
      </c>
      <c r="N372" s="250">
        <f t="shared" si="112"/>
        <v>0</v>
      </c>
      <c r="O372" s="252">
        <v>45520</v>
      </c>
      <c r="P372" s="252">
        <v>45520</v>
      </c>
      <c r="Q372" s="259" t="s">
        <v>819</v>
      </c>
      <c r="R372" s="250">
        <v>314400</v>
      </c>
      <c r="S372" s="250">
        <f>H372-R372</f>
        <v>6000</v>
      </c>
      <c r="T372" s="255" t="s">
        <v>91</v>
      </c>
      <c r="U372" s="256">
        <v>45586</v>
      </c>
      <c r="V372" s="255">
        <v>464335</v>
      </c>
      <c r="W372" s="255" t="s">
        <v>29</v>
      </c>
      <c r="X372" s="258" t="s">
        <v>368</v>
      </c>
      <c r="Y372" s="255" t="s">
        <v>91</v>
      </c>
      <c r="AB372" s="21"/>
    </row>
    <row r="373" spans="1:28" x14ac:dyDescent="0.25">
      <c r="A373" s="7">
        <f t="shared" si="113"/>
        <v>30</v>
      </c>
      <c r="B373" s="10" t="s">
        <v>1275</v>
      </c>
      <c r="C373" s="9">
        <v>45505</v>
      </c>
      <c r="D373" s="25" t="s">
        <v>391</v>
      </c>
      <c r="E373" s="9">
        <v>45474</v>
      </c>
      <c r="F373" s="247" t="s">
        <v>783</v>
      </c>
      <c r="G373" s="253">
        <v>45527</v>
      </c>
      <c r="H373" s="249">
        <v>703996.27741935477</v>
      </c>
      <c r="I373" s="250">
        <v>0</v>
      </c>
      <c r="J373" s="250">
        <f t="shared" si="109"/>
        <v>703996.27741935477</v>
      </c>
      <c r="K373" s="251">
        <f t="shared" si="110"/>
        <v>14079.925548387095</v>
      </c>
      <c r="L373" s="251">
        <f t="shared" si="111"/>
        <v>689916.35187096766</v>
      </c>
      <c r="M373" s="250">
        <f>L373</f>
        <v>689916.35187096766</v>
      </c>
      <c r="N373" s="250">
        <f t="shared" si="112"/>
        <v>0</v>
      </c>
      <c r="O373" s="252">
        <v>45531</v>
      </c>
      <c r="P373" s="252">
        <v>45531</v>
      </c>
      <c r="Q373" s="259" t="s">
        <v>894</v>
      </c>
      <c r="R373" s="250">
        <v>698577</v>
      </c>
      <c r="S373" s="250">
        <f>H373-R373</f>
        <v>5419.2774193547666</v>
      </c>
      <c r="T373" s="255" t="s">
        <v>91</v>
      </c>
      <c r="U373" s="256">
        <v>45566</v>
      </c>
      <c r="V373" s="255">
        <v>463616</v>
      </c>
      <c r="W373" s="255" t="s">
        <v>29</v>
      </c>
      <c r="X373" s="258" t="s">
        <v>368</v>
      </c>
      <c r="Y373" s="255" t="s">
        <v>91</v>
      </c>
      <c r="AB373" s="21"/>
    </row>
    <row r="374" spans="1:28" x14ac:dyDescent="0.25">
      <c r="A374" s="7">
        <f t="shared" si="113"/>
        <v>31</v>
      </c>
      <c r="B374" s="10" t="s">
        <v>1275</v>
      </c>
      <c r="C374" s="9">
        <v>45505</v>
      </c>
      <c r="D374" s="35" t="s">
        <v>531</v>
      </c>
      <c r="E374" s="20">
        <v>45474</v>
      </c>
      <c r="F374" s="247" t="s">
        <v>784</v>
      </c>
      <c r="G374" s="253">
        <v>45522</v>
      </c>
      <c r="H374" s="249">
        <v>577910.6</v>
      </c>
      <c r="I374" s="250">
        <v>0</v>
      </c>
      <c r="J374" s="250">
        <f t="shared" si="109"/>
        <v>577910.6</v>
      </c>
      <c r="K374" s="251">
        <f t="shared" si="110"/>
        <v>11558.212</v>
      </c>
      <c r="L374" s="251">
        <f t="shared" si="111"/>
        <v>566352.38800000004</v>
      </c>
      <c r="M374" s="250">
        <f t="shared" ref="M374:M375" si="118">L374</f>
        <v>566352.38800000004</v>
      </c>
      <c r="N374" s="250">
        <f t="shared" si="112"/>
        <v>0</v>
      </c>
      <c r="O374" s="252">
        <v>45518</v>
      </c>
      <c r="P374" s="252">
        <f t="shared" ref="P374:P386" si="119">O374</f>
        <v>45518</v>
      </c>
      <c r="Q374" s="259" t="s">
        <v>817</v>
      </c>
      <c r="R374" s="250">
        <v>571910</v>
      </c>
      <c r="S374" s="250">
        <f t="shared" ref="S374:S375" si="120">H374-R374</f>
        <v>6000.5999999999767</v>
      </c>
      <c r="T374" s="255" t="s">
        <v>91</v>
      </c>
      <c r="U374" s="256">
        <v>45566</v>
      </c>
      <c r="V374" s="255">
        <v>463616</v>
      </c>
      <c r="W374" s="255" t="s">
        <v>29</v>
      </c>
      <c r="X374" s="258" t="s">
        <v>368</v>
      </c>
      <c r="Y374" s="255" t="s">
        <v>91</v>
      </c>
      <c r="AB374" s="21"/>
    </row>
    <row r="375" spans="1:28" x14ac:dyDescent="0.25">
      <c r="A375" s="7">
        <f t="shared" si="113"/>
        <v>32</v>
      </c>
      <c r="B375" s="10" t="s">
        <v>1275</v>
      </c>
      <c r="C375" s="9">
        <v>45505</v>
      </c>
      <c r="D375" s="35" t="s">
        <v>752</v>
      </c>
      <c r="E375" s="20">
        <v>45474</v>
      </c>
      <c r="F375" s="247" t="s">
        <v>785</v>
      </c>
      <c r="G375" s="253">
        <v>45522</v>
      </c>
      <c r="H375" s="249">
        <v>279547.82709677418</v>
      </c>
      <c r="I375" s="250">
        <f>H375*18%</f>
        <v>50318.608877419349</v>
      </c>
      <c r="J375" s="250">
        <f t="shared" si="109"/>
        <v>329866.4359741935</v>
      </c>
      <c r="K375" s="251">
        <f t="shared" si="110"/>
        <v>5590.956541935484</v>
      </c>
      <c r="L375" s="251">
        <f t="shared" si="111"/>
        <v>324275.479432258</v>
      </c>
      <c r="M375" s="250">
        <f t="shared" si="118"/>
        <v>324275.479432258</v>
      </c>
      <c r="N375" s="250">
        <f t="shared" si="112"/>
        <v>0</v>
      </c>
      <c r="O375" s="252">
        <v>45518</v>
      </c>
      <c r="P375" s="252">
        <f t="shared" si="119"/>
        <v>45518</v>
      </c>
      <c r="Q375" s="259" t="s">
        <v>818</v>
      </c>
      <c r="R375" s="250">
        <v>275483</v>
      </c>
      <c r="S375" s="250">
        <f t="shared" si="120"/>
        <v>4064.8270967741846</v>
      </c>
      <c r="T375" s="255" t="s">
        <v>91</v>
      </c>
      <c r="U375" s="256">
        <v>45566</v>
      </c>
      <c r="V375" s="255">
        <v>463616</v>
      </c>
      <c r="W375" s="255" t="s">
        <v>29</v>
      </c>
      <c r="X375" s="258" t="s">
        <v>368</v>
      </c>
      <c r="Y375" s="255" t="s">
        <v>91</v>
      </c>
      <c r="AB375" s="21"/>
    </row>
    <row r="376" spans="1:28" x14ac:dyDescent="0.25">
      <c r="A376" s="7">
        <f t="shared" si="113"/>
        <v>33</v>
      </c>
      <c r="B376" s="10" t="s">
        <v>1274</v>
      </c>
      <c r="C376" s="9">
        <v>45505</v>
      </c>
      <c r="D376" s="35" t="s">
        <v>534</v>
      </c>
      <c r="E376" s="20">
        <v>45444</v>
      </c>
      <c r="F376" s="247" t="s">
        <v>786</v>
      </c>
      <c r="G376" s="253">
        <v>45510</v>
      </c>
      <c r="H376" s="249">
        <v>296980.6933333333</v>
      </c>
      <c r="I376" s="250">
        <v>0</v>
      </c>
      <c r="J376" s="250">
        <f t="shared" si="109"/>
        <v>296980.6933333333</v>
      </c>
      <c r="K376" s="251">
        <f t="shared" si="110"/>
        <v>5939.6138666666657</v>
      </c>
      <c r="L376" s="251">
        <f t="shared" si="111"/>
        <v>291041.07946666662</v>
      </c>
      <c r="M376" s="250">
        <v>291041</v>
      </c>
      <c r="N376" s="250">
        <f t="shared" si="112"/>
        <v>7.946666661882773E-2</v>
      </c>
      <c r="O376" s="252">
        <v>45527</v>
      </c>
      <c r="P376" s="252">
        <f t="shared" si="119"/>
        <v>45527</v>
      </c>
      <c r="Q376" s="259" t="s">
        <v>829</v>
      </c>
      <c r="R376" s="250">
        <v>289513</v>
      </c>
      <c r="S376" s="250">
        <f>H376-R376</f>
        <v>7467.6933333333</v>
      </c>
      <c r="T376" s="255" t="s">
        <v>91</v>
      </c>
      <c r="U376" s="256">
        <v>45548</v>
      </c>
      <c r="V376" s="255">
        <v>463581</v>
      </c>
      <c r="W376" s="255" t="s">
        <v>29</v>
      </c>
      <c r="X376" s="258" t="s">
        <v>368</v>
      </c>
      <c r="Y376" s="255" t="s">
        <v>91</v>
      </c>
      <c r="AB376" s="21"/>
    </row>
    <row r="377" spans="1:28" x14ac:dyDescent="0.25">
      <c r="A377" s="7">
        <f t="shared" si="113"/>
        <v>34</v>
      </c>
      <c r="B377" s="10" t="s">
        <v>1274</v>
      </c>
      <c r="C377" s="9">
        <v>45505</v>
      </c>
      <c r="D377" s="35" t="s">
        <v>532</v>
      </c>
      <c r="E377" s="20">
        <v>45474</v>
      </c>
      <c r="F377" s="247" t="s">
        <v>787</v>
      </c>
      <c r="G377" s="253">
        <v>45522</v>
      </c>
      <c r="H377" s="249">
        <v>318193.59999999998</v>
      </c>
      <c r="I377" s="250">
        <v>0</v>
      </c>
      <c r="J377" s="250">
        <f t="shared" si="109"/>
        <v>318193.59999999998</v>
      </c>
      <c r="K377" s="251">
        <f t="shared" si="110"/>
        <v>6363.8719999999994</v>
      </c>
      <c r="L377" s="251">
        <f t="shared" si="111"/>
        <v>311829.728</v>
      </c>
      <c r="M377" s="251">
        <f t="shared" ref="M377:M400" si="121">L377</f>
        <v>311829.728</v>
      </c>
      <c r="N377" s="250">
        <f t="shared" si="112"/>
        <v>0</v>
      </c>
      <c r="O377" s="252">
        <v>45517</v>
      </c>
      <c r="P377" s="252">
        <f t="shared" si="119"/>
        <v>45517</v>
      </c>
      <c r="Q377" s="259" t="s">
        <v>820</v>
      </c>
      <c r="R377" s="250">
        <v>310193</v>
      </c>
      <c r="S377" s="250">
        <f>H377-R377</f>
        <v>8000.5999999999767</v>
      </c>
      <c r="T377" s="255" t="s">
        <v>91</v>
      </c>
      <c r="U377" s="256">
        <v>45586</v>
      </c>
      <c r="V377" s="255">
        <v>464333</v>
      </c>
      <c r="W377" s="255" t="s">
        <v>29</v>
      </c>
      <c r="X377" s="258" t="s">
        <v>368</v>
      </c>
      <c r="Y377" s="255" t="s">
        <v>91</v>
      </c>
      <c r="AB377" s="21"/>
    </row>
    <row r="378" spans="1:28" x14ac:dyDescent="0.25">
      <c r="A378" s="7">
        <f t="shared" si="113"/>
        <v>35</v>
      </c>
      <c r="B378" s="10" t="s">
        <v>1274</v>
      </c>
      <c r="C378" s="9">
        <v>45505</v>
      </c>
      <c r="D378" s="35" t="s">
        <v>533</v>
      </c>
      <c r="E378" s="20">
        <v>45474</v>
      </c>
      <c r="F378" s="247" t="s">
        <v>788</v>
      </c>
      <c r="G378" s="253">
        <v>45522</v>
      </c>
      <c r="H378" s="249">
        <v>318193.59999999998</v>
      </c>
      <c r="I378" s="250">
        <v>0</v>
      </c>
      <c r="J378" s="250">
        <f t="shared" si="109"/>
        <v>318193.59999999998</v>
      </c>
      <c r="K378" s="251">
        <f t="shared" si="110"/>
        <v>6363.8719999999994</v>
      </c>
      <c r="L378" s="251">
        <f t="shared" si="111"/>
        <v>311829.728</v>
      </c>
      <c r="M378" s="251">
        <f t="shared" si="121"/>
        <v>311829.728</v>
      </c>
      <c r="N378" s="250">
        <f t="shared" si="112"/>
        <v>0</v>
      </c>
      <c r="O378" s="252">
        <v>45517</v>
      </c>
      <c r="P378" s="252">
        <f t="shared" si="119"/>
        <v>45517</v>
      </c>
      <c r="Q378" s="259" t="s">
        <v>821</v>
      </c>
      <c r="R378" s="250">
        <v>310193</v>
      </c>
      <c r="S378" s="250">
        <f t="shared" ref="S378:S385" si="122">H378-R378</f>
        <v>8000.5999999999767</v>
      </c>
      <c r="T378" s="255" t="s">
        <v>91</v>
      </c>
      <c r="U378" s="256">
        <v>45575</v>
      </c>
      <c r="V378" s="255">
        <v>463645</v>
      </c>
      <c r="W378" s="255" t="s">
        <v>29</v>
      </c>
      <c r="X378" s="258" t="s">
        <v>368</v>
      </c>
      <c r="Y378" s="255" t="s">
        <v>91</v>
      </c>
      <c r="AB378" s="21"/>
    </row>
    <row r="379" spans="1:28" x14ac:dyDescent="0.25">
      <c r="A379" s="7">
        <f t="shared" si="113"/>
        <v>36</v>
      </c>
      <c r="B379" s="10" t="s">
        <v>1274</v>
      </c>
      <c r="C379" s="9">
        <v>45505</v>
      </c>
      <c r="D379" s="35" t="s">
        <v>534</v>
      </c>
      <c r="E379" s="20">
        <v>45474</v>
      </c>
      <c r="F379" s="247" t="s">
        <v>789</v>
      </c>
      <c r="G379" s="253">
        <v>45522</v>
      </c>
      <c r="H379" s="249">
        <v>318193.59999999998</v>
      </c>
      <c r="I379" s="250">
        <v>0</v>
      </c>
      <c r="J379" s="250">
        <f t="shared" si="109"/>
        <v>318193.59999999998</v>
      </c>
      <c r="K379" s="251">
        <f t="shared" si="110"/>
        <v>6363.8719999999994</v>
      </c>
      <c r="L379" s="251">
        <f t="shared" si="111"/>
        <v>311829.728</v>
      </c>
      <c r="M379" s="251">
        <f t="shared" si="121"/>
        <v>311829.728</v>
      </c>
      <c r="N379" s="250">
        <f t="shared" si="112"/>
        <v>0</v>
      </c>
      <c r="O379" s="252">
        <v>45517</v>
      </c>
      <c r="P379" s="252">
        <f t="shared" si="119"/>
        <v>45517</v>
      </c>
      <c r="Q379" s="259" t="s">
        <v>822</v>
      </c>
      <c r="R379" s="250">
        <v>310193</v>
      </c>
      <c r="S379" s="250">
        <f t="shared" si="122"/>
        <v>8000.5999999999767</v>
      </c>
      <c r="T379" s="255" t="s">
        <v>91</v>
      </c>
      <c r="U379" s="256">
        <v>45575</v>
      </c>
      <c r="V379" s="255">
        <v>463645</v>
      </c>
      <c r="W379" s="255" t="s">
        <v>29</v>
      </c>
      <c r="X379" s="258" t="s">
        <v>368</v>
      </c>
      <c r="Y379" s="255" t="s">
        <v>91</v>
      </c>
      <c r="AB379" s="21"/>
    </row>
    <row r="380" spans="1:28" x14ac:dyDescent="0.25">
      <c r="A380" s="7">
        <f t="shared" si="113"/>
        <v>37</v>
      </c>
      <c r="B380" s="10" t="s">
        <v>1274</v>
      </c>
      <c r="C380" s="9">
        <v>45505</v>
      </c>
      <c r="D380" s="8" t="s">
        <v>535</v>
      </c>
      <c r="E380" s="20">
        <v>45474</v>
      </c>
      <c r="F380" s="247" t="s">
        <v>790</v>
      </c>
      <c r="G380" s="253">
        <v>45522</v>
      </c>
      <c r="H380" s="249">
        <v>318193.59999999998</v>
      </c>
      <c r="I380" s="250">
        <v>0</v>
      </c>
      <c r="J380" s="250">
        <f t="shared" si="109"/>
        <v>318193.59999999998</v>
      </c>
      <c r="K380" s="251">
        <f t="shared" si="110"/>
        <v>6363.8719999999994</v>
      </c>
      <c r="L380" s="251">
        <f t="shared" si="111"/>
        <v>311829.728</v>
      </c>
      <c r="M380" s="251">
        <f t="shared" si="121"/>
        <v>311829.728</v>
      </c>
      <c r="N380" s="250">
        <f t="shared" si="112"/>
        <v>0</v>
      </c>
      <c r="O380" s="252">
        <v>45517</v>
      </c>
      <c r="P380" s="252">
        <f t="shared" si="119"/>
        <v>45517</v>
      </c>
      <c r="Q380" s="259" t="s">
        <v>823</v>
      </c>
      <c r="R380" s="250">
        <v>310193</v>
      </c>
      <c r="S380" s="250">
        <f t="shared" si="122"/>
        <v>8000.5999999999767</v>
      </c>
      <c r="T380" s="255" t="s">
        <v>91</v>
      </c>
      <c r="U380" s="256">
        <v>45575</v>
      </c>
      <c r="V380" s="255">
        <v>463645</v>
      </c>
      <c r="W380" s="255" t="s">
        <v>29</v>
      </c>
      <c r="X380" s="258" t="s">
        <v>368</v>
      </c>
      <c r="Y380" s="255" t="s">
        <v>91</v>
      </c>
      <c r="AB380" s="21"/>
    </row>
    <row r="381" spans="1:28" x14ac:dyDescent="0.25">
      <c r="A381" s="7">
        <f t="shared" si="113"/>
        <v>38</v>
      </c>
      <c r="B381" s="10" t="s">
        <v>1274</v>
      </c>
      <c r="C381" s="9">
        <v>45505</v>
      </c>
      <c r="D381" s="8" t="s">
        <v>536</v>
      </c>
      <c r="E381" s="20">
        <v>45474</v>
      </c>
      <c r="F381" s="247" t="s">
        <v>791</v>
      </c>
      <c r="G381" s="253">
        <v>45522</v>
      </c>
      <c r="H381" s="249">
        <v>318193.59999999998</v>
      </c>
      <c r="I381" s="250">
        <v>0</v>
      </c>
      <c r="J381" s="250">
        <f t="shared" si="109"/>
        <v>318193.59999999998</v>
      </c>
      <c r="K381" s="251">
        <f t="shared" si="110"/>
        <v>6363.8719999999994</v>
      </c>
      <c r="L381" s="251">
        <f t="shared" si="111"/>
        <v>311829.728</v>
      </c>
      <c r="M381" s="251">
        <f t="shared" si="121"/>
        <v>311829.728</v>
      </c>
      <c r="N381" s="250">
        <f t="shared" si="112"/>
        <v>0</v>
      </c>
      <c r="O381" s="252">
        <v>45517</v>
      </c>
      <c r="P381" s="252">
        <f t="shared" si="119"/>
        <v>45517</v>
      </c>
      <c r="Q381" s="259" t="s">
        <v>824</v>
      </c>
      <c r="R381" s="250">
        <v>310193</v>
      </c>
      <c r="S381" s="250">
        <f t="shared" si="122"/>
        <v>8000.5999999999767</v>
      </c>
      <c r="T381" s="255" t="s">
        <v>91</v>
      </c>
      <c r="U381" s="256">
        <v>45575</v>
      </c>
      <c r="V381" s="255">
        <v>463645</v>
      </c>
      <c r="W381" s="255" t="s">
        <v>29</v>
      </c>
      <c r="X381" s="258" t="s">
        <v>368</v>
      </c>
      <c r="Y381" s="255" t="s">
        <v>91</v>
      </c>
      <c r="AB381" s="21"/>
    </row>
    <row r="382" spans="1:28" x14ac:dyDescent="0.25">
      <c r="A382" s="7">
        <f t="shared" si="113"/>
        <v>39</v>
      </c>
      <c r="B382" s="10" t="s">
        <v>1274</v>
      </c>
      <c r="C382" s="9">
        <v>45505</v>
      </c>
      <c r="D382" s="8" t="s">
        <v>537</v>
      </c>
      <c r="E382" s="20">
        <v>45474</v>
      </c>
      <c r="F382" s="247" t="s">
        <v>792</v>
      </c>
      <c r="G382" s="253">
        <v>45522</v>
      </c>
      <c r="H382" s="249">
        <v>318193.59999999998</v>
      </c>
      <c r="I382" s="250">
        <v>0</v>
      </c>
      <c r="J382" s="250">
        <f t="shared" si="109"/>
        <v>318193.59999999998</v>
      </c>
      <c r="K382" s="251">
        <f t="shared" si="110"/>
        <v>6363.8719999999994</v>
      </c>
      <c r="L382" s="251">
        <f t="shared" si="111"/>
        <v>311829.728</v>
      </c>
      <c r="M382" s="251">
        <f t="shared" si="121"/>
        <v>311829.728</v>
      </c>
      <c r="N382" s="250">
        <f t="shared" si="112"/>
        <v>0</v>
      </c>
      <c r="O382" s="252">
        <v>45517</v>
      </c>
      <c r="P382" s="252">
        <f t="shared" si="119"/>
        <v>45517</v>
      </c>
      <c r="Q382" s="259" t="s">
        <v>825</v>
      </c>
      <c r="R382" s="250">
        <v>310193</v>
      </c>
      <c r="S382" s="250">
        <f t="shared" si="122"/>
        <v>8000.5999999999767</v>
      </c>
      <c r="T382" s="255" t="s">
        <v>91</v>
      </c>
      <c r="U382" s="256">
        <v>45575</v>
      </c>
      <c r="V382" s="255">
        <v>463645</v>
      </c>
      <c r="W382" s="255" t="s">
        <v>29</v>
      </c>
      <c r="X382" s="258" t="s">
        <v>368</v>
      </c>
      <c r="Y382" s="255" t="s">
        <v>91</v>
      </c>
      <c r="AB382" s="21"/>
    </row>
    <row r="383" spans="1:28" x14ac:dyDescent="0.25">
      <c r="A383" s="7">
        <f t="shared" si="113"/>
        <v>40</v>
      </c>
      <c r="B383" s="10" t="s">
        <v>1274</v>
      </c>
      <c r="C383" s="9">
        <v>45505</v>
      </c>
      <c r="D383" s="8" t="s">
        <v>753</v>
      </c>
      <c r="E383" s="20">
        <v>45474</v>
      </c>
      <c r="F383" s="247" t="s">
        <v>793</v>
      </c>
      <c r="G383" s="253">
        <v>45522</v>
      </c>
      <c r="H383" s="249">
        <v>318193.59999999998</v>
      </c>
      <c r="I383" s="250">
        <v>0</v>
      </c>
      <c r="J383" s="250">
        <f t="shared" si="109"/>
        <v>318193.59999999998</v>
      </c>
      <c r="K383" s="251">
        <f t="shared" si="110"/>
        <v>6363.8719999999994</v>
      </c>
      <c r="L383" s="251">
        <f t="shared" si="111"/>
        <v>311829.728</v>
      </c>
      <c r="M383" s="251">
        <f t="shared" si="121"/>
        <v>311829.728</v>
      </c>
      <c r="N383" s="250">
        <f t="shared" si="112"/>
        <v>0</v>
      </c>
      <c r="O383" s="252">
        <v>45517</v>
      </c>
      <c r="P383" s="252">
        <f t="shared" si="119"/>
        <v>45517</v>
      </c>
      <c r="Q383" s="259" t="s">
        <v>826</v>
      </c>
      <c r="R383" s="250">
        <v>310193</v>
      </c>
      <c r="S383" s="250">
        <f t="shared" si="122"/>
        <v>8000.5999999999767</v>
      </c>
      <c r="T383" s="255" t="s">
        <v>91</v>
      </c>
      <c r="U383" s="256">
        <v>45575</v>
      </c>
      <c r="V383" s="255">
        <v>463645</v>
      </c>
      <c r="W383" s="255" t="s">
        <v>29</v>
      </c>
      <c r="X383" s="258" t="s">
        <v>368</v>
      </c>
      <c r="Y383" s="255" t="s">
        <v>91</v>
      </c>
      <c r="AB383" s="21"/>
    </row>
    <row r="384" spans="1:28" x14ac:dyDescent="0.25">
      <c r="A384" s="7">
        <f t="shared" si="113"/>
        <v>41</v>
      </c>
      <c r="B384" s="10" t="s">
        <v>1274</v>
      </c>
      <c r="C384" s="9">
        <v>45505</v>
      </c>
      <c r="D384" s="8" t="s">
        <v>754</v>
      </c>
      <c r="E384" s="20">
        <v>45474</v>
      </c>
      <c r="F384" s="247" t="s">
        <v>794</v>
      </c>
      <c r="G384" s="253">
        <v>45522</v>
      </c>
      <c r="H384" s="249">
        <v>277136.36129032256</v>
      </c>
      <c r="I384" s="250">
        <v>0</v>
      </c>
      <c r="J384" s="250">
        <f t="shared" si="109"/>
        <v>277136.36129032256</v>
      </c>
      <c r="K384" s="251">
        <f t="shared" si="110"/>
        <v>5542.7272258064513</v>
      </c>
      <c r="L384" s="251">
        <f t="shared" si="111"/>
        <v>271593.63406451611</v>
      </c>
      <c r="M384" s="251">
        <f t="shared" si="121"/>
        <v>271593.63406451611</v>
      </c>
      <c r="N384" s="250">
        <f t="shared" si="112"/>
        <v>0</v>
      </c>
      <c r="O384" s="252">
        <v>45517</v>
      </c>
      <c r="P384" s="252">
        <f t="shared" si="119"/>
        <v>45517</v>
      </c>
      <c r="Q384" s="259" t="s">
        <v>827</v>
      </c>
      <c r="R384" s="250">
        <v>270168</v>
      </c>
      <c r="S384" s="250">
        <f t="shared" si="122"/>
        <v>6968.3612903225585</v>
      </c>
      <c r="T384" s="255" t="s">
        <v>91</v>
      </c>
      <c r="U384" s="256">
        <v>45575</v>
      </c>
      <c r="V384" s="255">
        <v>463645</v>
      </c>
      <c r="W384" s="255" t="s">
        <v>29</v>
      </c>
      <c r="X384" s="258" t="s">
        <v>368</v>
      </c>
      <c r="Y384" s="255" t="s">
        <v>91</v>
      </c>
      <c r="AB384" s="21"/>
    </row>
    <row r="385" spans="1:28" x14ac:dyDescent="0.25">
      <c r="A385" s="7">
        <f t="shared" si="113"/>
        <v>42</v>
      </c>
      <c r="B385" s="10" t="s">
        <v>1274</v>
      </c>
      <c r="C385" s="9">
        <v>45505</v>
      </c>
      <c r="D385" s="8" t="s">
        <v>755</v>
      </c>
      <c r="E385" s="20">
        <v>45474</v>
      </c>
      <c r="F385" s="247" t="s">
        <v>795</v>
      </c>
      <c r="G385" s="253">
        <v>45526</v>
      </c>
      <c r="H385" s="249">
        <v>184757.57419354838</v>
      </c>
      <c r="I385" s="250">
        <v>0</v>
      </c>
      <c r="J385" s="250">
        <f t="shared" si="109"/>
        <v>184757.57419354838</v>
      </c>
      <c r="K385" s="251">
        <f t="shared" si="110"/>
        <v>3695.1514838709677</v>
      </c>
      <c r="L385" s="251">
        <f t="shared" si="111"/>
        <v>181062.42270967743</v>
      </c>
      <c r="M385" s="251">
        <f t="shared" si="121"/>
        <v>181062.42270967743</v>
      </c>
      <c r="N385" s="250">
        <f t="shared" si="112"/>
        <v>0</v>
      </c>
      <c r="O385" s="252">
        <v>45517</v>
      </c>
      <c r="P385" s="252">
        <f t="shared" si="119"/>
        <v>45517</v>
      </c>
      <c r="Q385" s="259" t="s">
        <v>828</v>
      </c>
      <c r="R385" s="250">
        <v>180112</v>
      </c>
      <c r="S385" s="250">
        <f t="shared" si="122"/>
        <v>4645.574193548382</v>
      </c>
      <c r="T385" s="255" t="s">
        <v>91</v>
      </c>
      <c r="U385" s="256">
        <v>45575</v>
      </c>
      <c r="V385" s="255">
        <v>463645</v>
      </c>
      <c r="W385" s="255" t="s">
        <v>29</v>
      </c>
      <c r="X385" s="258" t="s">
        <v>368</v>
      </c>
      <c r="Y385" s="255" t="s">
        <v>91</v>
      </c>
      <c r="AB385" s="173"/>
    </row>
    <row r="386" spans="1:28" x14ac:dyDescent="0.25">
      <c r="A386" s="7">
        <f t="shared" si="113"/>
        <v>43</v>
      </c>
      <c r="B386" s="25" t="s">
        <v>94</v>
      </c>
      <c r="C386" s="9">
        <v>45505</v>
      </c>
      <c r="D386" s="8" t="s">
        <v>95</v>
      </c>
      <c r="E386" s="20">
        <v>45474</v>
      </c>
      <c r="F386" s="247" t="s">
        <v>796</v>
      </c>
      <c r="G386" s="253">
        <v>45522</v>
      </c>
      <c r="H386" s="249">
        <v>256000</v>
      </c>
      <c r="I386" s="250">
        <v>0</v>
      </c>
      <c r="J386" s="250">
        <f t="shared" si="109"/>
        <v>256000</v>
      </c>
      <c r="K386" s="251">
        <f t="shared" si="110"/>
        <v>5120</v>
      </c>
      <c r="L386" s="251">
        <f t="shared" si="111"/>
        <v>250880</v>
      </c>
      <c r="M386" s="251">
        <f t="shared" si="121"/>
        <v>250880</v>
      </c>
      <c r="N386" s="250">
        <f t="shared" si="112"/>
        <v>0</v>
      </c>
      <c r="O386" s="252">
        <v>45523</v>
      </c>
      <c r="P386" s="252">
        <f t="shared" si="119"/>
        <v>45523</v>
      </c>
      <c r="Q386" s="259" t="s">
        <v>830</v>
      </c>
      <c r="R386" s="250">
        <v>250000</v>
      </c>
      <c r="S386" s="250">
        <f>H386-R386</f>
        <v>6000</v>
      </c>
      <c r="T386" s="255" t="s">
        <v>91</v>
      </c>
      <c r="U386" s="256">
        <v>45586</v>
      </c>
      <c r="V386" s="255">
        <v>464334</v>
      </c>
      <c r="W386" s="255" t="s">
        <v>29</v>
      </c>
      <c r="X386" s="258" t="s">
        <v>368</v>
      </c>
      <c r="Y386" s="255" t="s">
        <v>91</v>
      </c>
      <c r="AB386" s="172"/>
    </row>
    <row r="387" spans="1:28" x14ac:dyDescent="0.25">
      <c r="A387" s="7">
        <f t="shared" si="113"/>
        <v>44</v>
      </c>
      <c r="B387" s="25" t="s">
        <v>94</v>
      </c>
      <c r="C387" s="9">
        <v>45505</v>
      </c>
      <c r="D387" s="8" t="s">
        <v>96</v>
      </c>
      <c r="E387" s="20">
        <v>45474</v>
      </c>
      <c r="F387" s="247" t="s">
        <v>797</v>
      </c>
      <c r="G387" s="253">
        <v>45522</v>
      </c>
      <c r="H387" s="249">
        <v>325161.29032258067</v>
      </c>
      <c r="I387" s="250">
        <v>0</v>
      </c>
      <c r="J387" s="250">
        <f t="shared" si="109"/>
        <v>325161.29032258067</v>
      </c>
      <c r="K387" s="251">
        <f t="shared" si="110"/>
        <v>6503.2258064516136</v>
      </c>
      <c r="L387" s="251">
        <f t="shared" si="111"/>
        <v>318658.06451612903</v>
      </c>
      <c r="M387" s="251">
        <f t="shared" si="121"/>
        <v>318658.06451612903</v>
      </c>
      <c r="N387" s="250">
        <f t="shared" si="112"/>
        <v>0</v>
      </c>
      <c r="O387" s="252">
        <v>45523</v>
      </c>
      <c r="P387" s="252">
        <f t="shared" ref="P387:P400" si="123">O387</f>
        <v>45523</v>
      </c>
      <c r="Q387" s="259" t="s">
        <v>831</v>
      </c>
      <c r="R387" s="250">
        <v>319355</v>
      </c>
      <c r="S387" s="250">
        <f t="shared" ref="S387:S400" si="124">H387-R387</f>
        <v>5806.2903225806658</v>
      </c>
      <c r="T387" s="255" t="s">
        <v>91</v>
      </c>
      <c r="U387" s="256">
        <v>45586</v>
      </c>
      <c r="V387" s="255">
        <v>464334</v>
      </c>
      <c r="W387" s="255" t="s">
        <v>29</v>
      </c>
      <c r="X387" s="258" t="s">
        <v>368</v>
      </c>
      <c r="Y387" s="255" t="s">
        <v>91</v>
      </c>
      <c r="AB387" s="172"/>
    </row>
    <row r="388" spans="1:28" x14ac:dyDescent="0.25">
      <c r="A388" s="7">
        <f t="shared" si="113"/>
        <v>45</v>
      </c>
      <c r="B388" s="25" t="s">
        <v>94</v>
      </c>
      <c r="C388" s="9">
        <v>45505</v>
      </c>
      <c r="D388" s="8" t="s">
        <v>100</v>
      </c>
      <c r="E388" s="20">
        <v>45474</v>
      </c>
      <c r="F388" s="247" t="s">
        <v>798</v>
      </c>
      <c r="G388" s="253">
        <v>45522</v>
      </c>
      <c r="H388" s="249">
        <v>226000</v>
      </c>
      <c r="I388" s="250">
        <f>H388*18%</f>
        <v>40680</v>
      </c>
      <c r="J388" s="250">
        <f t="shared" si="109"/>
        <v>266680</v>
      </c>
      <c r="K388" s="251">
        <f t="shared" si="110"/>
        <v>4520</v>
      </c>
      <c r="L388" s="251">
        <f t="shared" si="111"/>
        <v>262160</v>
      </c>
      <c r="M388" s="251">
        <f t="shared" si="121"/>
        <v>262160</v>
      </c>
      <c r="N388" s="250">
        <f t="shared" si="112"/>
        <v>0</v>
      </c>
      <c r="O388" s="252">
        <v>45523</v>
      </c>
      <c r="P388" s="252">
        <f t="shared" si="123"/>
        <v>45523</v>
      </c>
      <c r="Q388" s="259" t="s">
        <v>832</v>
      </c>
      <c r="R388" s="250">
        <v>220000</v>
      </c>
      <c r="S388" s="250">
        <f t="shared" si="124"/>
        <v>6000</v>
      </c>
      <c r="T388" s="255" t="s">
        <v>91</v>
      </c>
      <c r="U388" s="256">
        <v>45586</v>
      </c>
      <c r="V388" s="255">
        <v>464334</v>
      </c>
      <c r="W388" s="255" t="s">
        <v>29</v>
      </c>
      <c r="X388" s="258" t="s">
        <v>368</v>
      </c>
      <c r="Y388" s="255" t="s">
        <v>91</v>
      </c>
      <c r="AB388" s="172"/>
    </row>
    <row r="389" spans="1:28" x14ac:dyDescent="0.25">
      <c r="A389" s="7">
        <f t="shared" si="113"/>
        <v>46</v>
      </c>
      <c r="B389" s="25" t="s">
        <v>94</v>
      </c>
      <c r="C389" s="9">
        <v>45505</v>
      </c>
      <c r="D389" s="14" t="s">
        <v>101</v>
      </c>
      <c r="E389" s="9">
        <v>45474</v>
      </c>
      <c r="F389" s="247" t="s">
        <v>1001</v>
      </c>
      <c r="G389" s="253">
        <v>45555</v>
      </c>
      <c r="H389" s="249">
        <v>239728</v>
      </c>
      <c r="I389" s="250">
        <f>H389*18%</f>
        <v>43151.040000000001</v>
      </c>
      <c r="J389" s="250">
        <f>H389+I389</f>
        <v>282879.03999999998</v>
      </c>
      <c r="K389" s="251">
        <f>H389*2%</f>
        <v>4794.5600000000004</v>
      </c>
      <c r="L389" s="251">
        <f>J389-K389</f>
        <v>278084.47999999998</v>
      </c>
      <c r="M389" s="251">
        <f t="shared" si="121"/>
        <v>278084.47999999998</v>
      </c>
      <c r="N389" s="260">
        <f>L389-M389</f>
        <v>0</v>
      </c>
      <c r="O389" s="252">
        <v>45523</v>
      </c>
      <c r="P389" s="252">
        <f t="shared" si="123"/>
        <v>45523</v>
      </c>
      <c r="Q389" s="259" t="s">
        <v>834</v>
      </c>
      <c r="R389" s="250">
        <v>233728</v>
      </c>
      <c r="S389" s="250">
        <f t="shared" si="124"/>
        <v>6000</v>
      </c>
      <c r="T389" s="255" t="s">
        <v>91</v>
      </c>
      <c r="U389" s="256">
        <v>45586</v>
      </c>
      <c r="V389" s="255">
        <v>464334</v>
      </c>
      <c r="W389" s="255" t="s">
        <v>29</v>
      </c>
      <c r="X389" s="258" t="s">
        <v>368</v>
      </c>
      <c r="Y389" s="255" t="s">
        <v>91</v>
      </c>
      <c r="Z389" s="17" t="s">
        <v>1241</v>
      </c>
      <c r="AB389" s="172"/>
    </row>
    <row r="390" spans="1:28" x14ac:dyDescent="0.25">
      <c r="A390" s="7">
        <f t="shared" si="113"/>
        <v>47</v>
      </c>
      <c r="B390" s="25" t="s">
        <v>94</v>
      </c>
      <c r="C390" s="9">
        <v>45505</v>
      </c>
      <c r="D390" s="14" t="s">
        <v>102</v>
      </c>
      <c r="E390" s="9">
        <v>45474</v>
      </c>
      <c r="F390" s="247" t="s">
        <v>1002</v>
      </c>
      <c r="G390" s="253">
        <v>45555</v>
      </c>
      <c r="H390" s="249">
        <v>239728</v>
      </c>
      <c r="I390" s="250">
        <f>H390*18%</f>
        <v>43151.040000000001</v>
      </c>
      <c r="J390" s="250">
        <f>H390+I390</f>
        <v>282879.03999999998</v>
      </c>
      <c r="K390" s="251">
        <f>H390*2%</f>
        <v>4794.5600000000004</v>
      </c>
      <c r="L390" s="251">
        <f>J390-K390</f>
        <v>278084.47999999998</v>
      </c>
      <c r="M390" s="251">
        <f t="shared" si="121"/>
        <v>278084.47999999998</v>
      </c>
      <c r="N390" s="260">
        <f>L390-M390</f>
        <v>0</v>
      </c>
      <c r="O390" s="252">
        <v>45523</v>
      </c>
      <c r="P390" s="252">
        <f t="shared" si="123"/>
        <v>45523</v>
      </c>
      <c r="Q390" s="259" t="s">
        <v>836</v>
      </c>
      <c r="R390" s="250">
        <v>233728</v>
      </c>
      <c r="S390" s="250">
        <f t="shared" si="124"/>
        <v>6000</v>
      </c>
      <c r="T390" s="255" t="s">
        <v>91</v>
      </c>
      <c r="U390" s="256">
        <v>45586</v>
      </c>
      <c r="V390" s="255">
        <v>464334</v>
      </c>
      <c r="W390" s="255" t="s">
        <v>29</v>
      </c>
      <c r="X390" s="258" t="s">
        <v>368</v>
      </c>
      <c r="Y390" s="255" t="s">
        <v>91</v>
      </c>
      <c r="Z390" s="17" t="s">
        <v>1241</v>
      </c>
      <c r="AB390" s="172"/>
    </row>
    <row r="391" spans="1:28" x14ac:dyDescent="0.25">
      <c r="A391" s="7">
        <f t="shared" si="113"/>
        <v>48</v>
      </c>
      <c r="B391" s="25" t="s">
        <v>94</v>
      </c>
      <c r="C391" s="9">
        <v>45505</v>
      </c>
      <c r="D391" s="8" t="s">
        <v>103</v>
      </c>
      <c r="E391" s="20">
        <v>45474</v>
      </c>
      <c r="F391" s="247" t="s">
        <v>799</v>
      </c>
      <c r="G391" s="253">
        <v>45522</v>
      </c>
      <c r="H391" s="249">
        <v>239728</v>
      </c>
      <c r="I391" s="250">
        <v>0</v>
      </c>
      <c r="J391" s="250">
        <f t="shared" si="109"/>
        <v>239728</v>
      </c>
      <c r="K391" s="251">
        <f t="shared" si="110"/>
        <v>4794.5600000000004</v>
      </c>
      <c r="L391" s="251">
        <f t="shared" si="111"/>
        <v>234933.44</v>
      </c>
      <c r="M391" s="251">
        <f t="shared" si="121"/>
        <v>234933.44</v>
      </c>
      <c r="N391" s="250">
        <f t="shared" si="112"/>
        <v>0</v>
      </c>
      <c r="O391" s="252">
        <v>45523</v>
      </c>
      <c r="P391" s="252">
        <f t="shared" si="123"/>
        <v>45523</v>
      </c>
      <c r="Q391" s="259" t="s">
        <v>835</v>
      </c>
      <c r="R391" s="250">
        <v>233728</v>
      </c>
      <c r="S391" s="250">
        <f t="shared" si="124"/>
        <v>6000</v>
      </c>
      <c r="T391" s="255" t="s">
        <v>91</v>
      </c>
      <c r="U391" s="256">
        <v>45586</v>
      </c>
      <c r="V391" s="255">
        <v>464334</v>
      </c>
      <c r="W391" s="255" t="s">
        <v>29</v>
      </c>
      <c r="X391" s="258" t="s">
        <v>368</v>
      </c>
      <c r="Y391" s="255" t="s">
        <v>91</v>
      </c>
      <c r="AB391" s="172"/>
    </row>
    <row r="392" spans="1:28" x14ac:dyDescent="0.25">
      <c r="A392" s="7">
        <f t="shared" si="113"/>
        <v>49</v>
      </c>
      <c r="B392" s="25" t="s">
        <v>94</v>
      </c>
      <c r="C392" s="9">
        <v>45505</v>
      </c>
      <c r="D392" s="8" t="s">
        <v>105</v>
      </c>
      <c r="E392" s="20">
        <v>45474</v>
      </c>
      <c r="F392" s="247" t="s">
        <v>800</v>
      </c>
      <c r="G392" s="253">
        <v>45522</v>
      </c>
      <c r="H392" s="249">
        <v>239728</v>
      </c>
      <c r="I392" s="250">
        <f>H392*18%</f>
        <v>43151.040000000001</v>
      </c>
      <c r="J392" s="250">
        <f t="shared" si="109"/>
        <v>282879.03999999998</v>
      </c>
      <c r="K392" s="251">
        <f t="shared" si="110"/>
        <v>4794.5600000000004</v>
      </c>
      <c r="L392" s="251">
        <f t="shared" si="111"/>
        <v>278084.47999999998</v>
      </c>
      <c r="M392" s="251">
        <f t="shared" si="121"/>
        <v>278084.47999999998</v>
      </c>
      <c r="N392" s="250">
        <f t="shared" si="112"/>
        <v>0</v>
      </c>
      <c r="O392" s="252">
        <v>45523</v>
      </c>
      <c r="P392" s="252">
        <f t="shared" si="123"/>
        <v>45523</v>
      </c>
      <c r="Q392" s="259" t="s">
        <v>837</v>
      </c>
      <c r="R392" s="250">
        <v>233728</v>
      </c>
      <c r="S392" s="250">
        <f t="shared" si="124"/>
        <v>6000</v>
      </c>
      <c r="T392" s="255" t="s">
        <v>91</v>
      </c>
      <c r="U392" s="256">
        <v>45586</v>
      </c>
      <c r="V392" s="255">
        <v>464334</v>
      </c>
      <c r="W392" s="255" t="s">
        <v>29</v>
      </c>
      <c r="X392" s="258" t="s">
        <v>368</v>
      </c>
      <c r="Y392" s="255" t="s">
        <v>91</v>
      </c>
      <c r="AB392" s="172"/>
    </row>
    <row r="393" spans="1:28" x14ac:dyDescent="0.25">
      <c r="A393" s="7">
        <f t="shared" si="113"/>
        <v>50</v>
      </c>
      <c r="B393" s="25" t="s">
        <v>94</v>
      </c>
      <c r="C393" s="9">
        <v>45505</v>
      </c>
      <c r="D393" s="14" t="s">
        <v>525</v>
      </c>
      <c r="E393" s="9">
        <v>45474</v>
      </c>
      <c r="F393" s="247" t="s">
        <v>801</v>
      </c>
      <c r="G393" s="253">
        <v>45522</v>
      </c>
      <c r="H393" s="249">
        <v>239728</v>
      </c>
      <c r="I393" s="250">
        <f t="shared" ref="I393:I395" si="125">H393*18%</f>
        <v>43151.040000000001</v>
      </c>
      <c r="J393" s="250">
        <f t="shared" si="109"/>
        <v>282879.03999999998</v>
      </c>
      <c r="K393" s="251">
        <f t="shared" si="110"/>
        <v>4794.5600000000004</v>
      </c>
      <c r="L393" s="251">
        <f t="shared" si="111"/>
        <v>278084.47999999998</v>
      </c>
      <c r="M393" s="251">
        <f t="shared" si="121"/>
        <v>278084.47999999998</v>
      </c>
      <c r="N393" s="250">
        <f t="shared" si="112"/>
        <v>0</v>
      </c>
      <c r="O393" s="252">
        <v>45523</v>
      </c>
      <c r="P393" s="252">
        <f t="shared" si="123"/>
        <v>45523</v>
      </c>
      <c r="Q393" s="259" t="s">
        <v>844</v>
      </c>
      <c r="R393" s="250">
        <v>233728</v>
      </c>
      <c r="S393" s="250">
        <f t="shared" si="124"/>
        <v>6000</v>
      </c>
      <c r="T393" s="255" t="s">
        <v>91</v>
      </c>
      <c r="U393" s="256">
        <v>45632</v>
      </c>
      <c r="V393" s="255">
        <v>464418</v>
      </c>
      <c r="W393" s="255" t="s">
        <v>29</v>
      </c>
      <c r="X393" s="258" t="s">
        <v>368</v>
      </c>
      <c r="Y393" s="255" t="s">
        <v>91</v>
      </c>
      <c r="AB393" s="172"/>
    </row>
    <row r="394" spans="1:28" x14ac:dyDescent="0.25">
      <c r="A394" s="7">
        <f t="shared" si="113"/>
        <v>51</v>
      </c>
      <c r="B394" s="25" t="s">
        <v>94</v>
      </c>
      <c r="C394" s="9">
        <v>45505</v>
      </c>
      <c r="D394" s="8" t="s">
        <v>274</v>
      </c>
      <c r="E394" s="20">
        <v>45474</v>
      </c>
      <c r="F394" s="247" t="s">
        <v>802</v>
      </c>
      <c r="G394" s="253">
        <v>45522</v>
      </c>
      <c r="H394" s="249">
        <v>239728</v>
      </c>
      <c r="I394" s="250">
        <f t="shared" si="125"/>
        <v>43151.040000000001</v>
      </c>
      <c r="J394" s="250">
        <f t="shared" si="109"/>
        <v>282879.03999999998</v>
      </c>
      <c r="K394" s="251">
        <f t="shared" si="110"/>
        <v>4794.5600000000004</v>
      </c>
      <c r="L394" s="251">
        <f t="shared" si="111"/>
        <v>278084.47999999998</v>
      </c>
      <c r="M394" s="251">
        <f t="shared" si="121"/>
        <v>278084.47999999998</v>
      </c>
      <c r="N394" s="250">
        <f t="shared" si="112"/>
        <v>0</v>
      </c>
      <c r="O394" s="252">
        <v>45523</v>
      </c>
      <c r="P394" s="252">
        <f t="shared" si="123"/>
        <v>45523</v>
      </c>
      <c r="Q394" s="259" t="s">
        <v>838</v>
      </c>
      <c r="R394" s="250">
        <v>233728</v>
      </c>
      <c r="S394" s="250">
        <f t="shared" si="124"/>
        <v>6000</v>
      </c>
      <c r="T394" s="255" t="s">
        <v>91</v>
      </c>
      <c r="U394" s="256">
        <v>45586</v>
      </c>
      <c r="V394" s="255">
        <v>464334</v>
      </c>
      <c r="W394" s="255" t="s">
        <v>29</v>
      </c>
      <c r="X394" s="258" t="s">
        <v>368</v>
      </c>
      <c r="Y394" s="255" t="s">
        <v>91</v>
      </c>
      <c r="AB394" s="172"/>
    </row>
    <row r="395" spans="1:28" x14ac:dyDescent="0.25">
      <c r="A395" s="7">
        <f t="shared" si="113"/>
        <v>52</v>
      </c>
      <c r="B395" s="25" t="s">
        <v>94</v>
      </c>
      <c r="C395" s="9">
        <v>45505</v>
      </c>
      <c r="D395" s="8" t="s">
        <v>526</v>
      </c>
      <c r="E395" s="20">
        <v>45474</v>
      </c>
      <c r="F395" s="247" t="s">
        <v>803</v>
      </c>
      <c r="G395" s="253">
        <v>45522</v>
      </c>
      <c r="H395" s="249">
        <v>239728</v>
      </c>
      <c r="I395" s="250">
        <f t="shared" si="125"/>
        <v>43151.040000000001</v>
      </c>
      <c r="J395" s="250">
        <f t="shared" si="109"/>
        <v>282879.03999999998</v>
      </c>
      <c r="K395" s="251">
        <f t="shared" si="110"/>
        <v>4794.5600000000004</v>
      </c>
      <c r="L395" s="251">
        <f t="shared" si="111"/>
        <v>278084.47999999998</v>
      </c>
      <c r="M395" s="251">
        <f t="shared" si="121"/>
        <v>278084.47999999998</v>
      </c>
      <c r="N395" s="250">
        <f t="shared" si="112"/>
        <v>0</v>
      </c>
      <c r="O395" s="252">
        <v>45523</v>
      </c>
      <c r="P395" s="252">
        <f t="shared" si="123"/>
        <v>45523</v>
      </c>
      <c r="Q395" s="259" t="s">
        <v>840</v>
      </c>
      <c r="R395" s="250">
        <v>233728</v>
      </c>
      <c r="S395" s="250">
        <f t="shared" si="124"/>
        <v>6000</v>
      </c>
      <c r="T395" s="255" t="s">
        <v>91</v>
      </c>
      <c r="U395" s="256">
        <v>45586</v>
      </c>
      <c r="V395" s="255">
        <v>464334</v>
      </c>
      <c r="W395" s="255" t="s">
        <v>29</v>
      </c>
      <c r="X395" s="258" t="s">
        <v>368</v>
      </c>
      <c r="Y395" s="255" t="s">
        <v>91</v>
      </c>
      <c r="AB395" s="172"/>
    </row>
    <row r="396" spans="1:28" x14ac:dyDescent="0.25">
      <c r="A396" s="7">
        <f t="shared" si="113"/>
        <v>53</v>
      </c>
      <c r="B396" s="25" t="s">
        <v>94</v>
      </c>
      <c r="C396" s="9">
        <v>45505</v>
      </c>
      <c r="D396" s="8" t="s">
        <v>527</v>
      </c>
      <c r="E396" s="20">
        <v>45474</v>
      </c>
      <c r="F396" s="247" t="s">
        <v>804</v>
      </c>
      <c r="G396" s="253">
        <v>45522</v>
      </c>
      <c r="H396" s="249">
        <v>262569</v>
      </c>
      <c r="I396" s="250">
        <v>0</v>
      </c>
      <c r="J396" s="250">
        <f t="shared" si="109"/>
        <v>262569</v>
      </c>
      <c r="K396" s="251">
        <f t="shared" si="110"/>
        <v>5251.38</v>
      </c>
      <c r="L396" s="251">
        <f t="shared" si="111"/>
        <v>257317.62</v>
      </c>
      <c r="M396" s="251">
        <f t="shared" si="121"/>
        <v>257317.62</v>
      </c>
      <c r="N396" s="250">
        <f t="shared" si="112"/>
        <v>0</v>
      </c>
      <c r="O396" s="252">
        <v>45523</v>
      </c>
      <c r="P396" s="252">
        <f t="shared" si="123"/>
        <v>45523</v>
      </c>
      <c r="Q396" s="259" t="s">
        <v>842</v>
      </c>
      <c r="R396" s="250">
        <v>256569</v>
      </c>
      <c r="S396" s="250">
        <f t="shared" si="124"/>
        <v>6000</v>
      </c>
      <c r="T396" s="255" t="s">
        <v>91</v>
      </c>
      <c r="U396" s="256">
        <v>45586</v>
      </c>
      <c r="V396" s="255">
        <v>464334</v>
      </c>
      <c r="W396" s="255" t="s">
        <v>29</v>
      </c>
      <c r="X396" s="258" t="s">
        <v>368</v>
      </c>
      <c r="Y396" s="255" t="s">
        <v>91</v>
      </c>
      <c r="AB396" s="172"/>
    </row>
    <row r="397" spans="1:28" x14ac:dyDescent="0.25">
      <c r="A397" s="7">
        <f t="shared" si="113"/>
        <v>54</v>
      </c>
      <c r="B397" s="25" t="s">
        <v>94</v>
      </c>
      <c r="C397" s="9">
        <v>45505</v>
      </c>
      <c r="D397" s="8" t="s">
        <v>528</v>
      </c>
      <c r="E397" s="20">
        <v>45474</v>
      </c>
      <c r="F397" s="247" t="s">
        <v>805</v>
      </c>
      <c r="G397" s="253">
        <v>45522</v>
      </c>
      <c r="H397" s="249">
        <v>262569</v>
      </c>
      <c r="I397" s="250">
        <v>0</v>
      </c>
      <c r="J397" s="250">
        <f t="shared" si="109"/>
        <v>262569</v>
      </c>
      <c r="K397" s="251">
        <f t="shared" si="110"/>
        <v>5251.38</v>
      </c>
      <c r="L397" s="251">
        <f t="shared" si="111"/>
        <v>257317.62</v>
      </c>
      <c r="M397" s="251">
        <f t="shared" si="121"/>
        <v>257317.62</v>
      </c>
      <c r="N397" s="250">
        <f t="shared" si="112"/>
        <v>0</v>
      </c>
      <c r="O397" s="252">
        <v>45523</v>
      </c>
      <c r="P397" s="252">
        <f t="shared" si="123"/>
        <v>45523</v>
      </c>
      <c r="Q397" s="259" t="s">
        <v>843</v>
      </c>
      <c r="R397" s="250">
        <v>256569</v>
      </c>
      <c r="S397" s="250">
        <f t="shared" si="124"/>
        <v>6000</v>
      </c>
      <c r="T397" s="255" t="s">
        <v>91</v>
      </c>
      <c r="U397" s="256">
        <v>45586</v>
      </c>
      <c r="V397" s="255">
        <v>464334</v>
      </c>
      <c r="W397" s="255" t="s">
        <v>29</v>
      </c>
      <c r="X397" s="258" t="s">
        <v>368</v>
      </c>
      <c r="Y397" s="255" t="s">
        <v>91</v>
      </c>
      <c r="AB397" s="172"/>
    </row>
    <row r="398" spans="1:28" x14ac:dyDescent="0.25">
      <c r="A398" s="7">
        <f t="shared" si="113"/>
        <v>55</v>
      </c>
      <c r="B398" s="25" t="s">
        <v>94</v>
      </c>
      <c r="C398" s="9">
        <v>45505</v>
      </c>
      <c r="D398" s="8" t="s">
        <v>529</v>
      </c>
      <c r="E398" s="20">
        <v>45474</v>
      </c>
      <c r="F398" s="247" t="s">
        <v>806</v>
      </c>
      <c r="G398" s="253">
        <v>45522</v>
      </c>
      <c r="H398" s="249">
        <v>329500</v>
      </c>
      <c r="I398" s="250">
        <v>0</v>
      </c>
      <c r="J398" s="250">
        <f t="shared" si="109"/>
        <v>329500</v>
      </c>
      <c r="K398" s="251">
        <f t="shared" si="110"/>
        <v>6590</v>
      </c>
      <c r="L398" s="251">
        <f t="shared" si="111"/>
        <v>322910</v>
      </c>
      <c r="M398" s="251">
        <f t="shared" si="121"/>
        <v>322910</v>
      </c>
      <c r="N398" s="250">
        <f t="shared" si="112"/>
        <v>0</v>
      </c>
      <c r="O398" s="252">
        <v>45523</v>
      </c>
      <c r="P398" s="252">
        <f t="shared" si="123"/>
        <v>45523</v>
      </c>
      <c r="Q398" s="259" t="s">
        <v>839</v>
      </c>
      <c r="R398" s="250">
        <v>323500</v>
      </c>
      <c r="S398" s="250">
        <f t="shared" si="124"/>
        <v>6000</v>
      </c>
      <c r="T398" s="255" t="s">
        <v>91</v>
      </c>
      <c r="U398" s="256">
        <v>45586</v>
      </c>
      <c r="V398" s="255">
        <v>464334</v>
      </c>
      <c r="W398" s="255" t="s">
        <v>29</v>
      </c>
      <c r="X398" s="258" t="s">
        <v>368</v>
      </c>
      <c r="Y398" s="255" t="s">
        <v>91</v>
      </c>
      <c r="AB398" s="172"/>
    </row>
    <row r="399" spans="1:28" x14ac:dyDescent="0.25">
      <c r="A399" s="7">
        <f t="shared" si="113"/>
        <v>56</v>
      </c>
      <c r="B399" s="25" t="s">
        <v>94</v>
      </c>
      <c r="C399" s="9">
        <v>45505</v>
      </c>
      <c r="D399" s="8" t="s">
        <v>530</v>
      </c>
      <c r="E399" s="20">
        <v>45474</v>
      </c>
      <c r="F399" s="247" t="s">
        <v>807</v>
      </c>
      <c r="G399" s="253">
        <v>45522</v>
      </c>
      <c r="H399" s="249">
        <v>267849</v>
      </c>
      <c r="I399" s="250">
        <v>0</v>
      </c>
      <c r="J399" s="250">
        <f t="shared" si="109"/>
        <v>267849</v>
      </c>
      <c r="K399" s="251">
        <f t="shared" si="110"/>
        <v>5356.9800000000005</v>
      </c>
      <c r="L399" s="251">
        <f t="shared" si="111"/>
        <v>262492.02</v>
      </c>
      <c r="M399" s="251">
        <f t="shared" si="121"/>
        <v>262492.02</v>
      </c>
      <c r="N399" s="250">
        <f t="shared" si="112"/>
        <v>0</v>
      </c>
      <c r="O399" s="252">
        <v>45523</v>
      </c>
      <c r="P399" s="252">
        <f t="shared" si="123"/>
        <v>45523</v>
      </c>
      <c r="Q399" s="259" t="s">
        <v>841</v>
      </c>
      <c r="R399" s="250">
        <v>261849</v>
      </c>
      <c r="S399" s="250">
        <f t="shared" si="124"/>
        <v>6000</v>
      </c>
      <c r="T399" s="255" t="s">
        <v>91</v>
      </c>
      <c r="U399" s="256">
        <v>45586</v>
      </c>
      <c r="V399" s="255">
        <v>464334</v>
      </c>
      <c r="W399" s="255" t="s">
        <v>29</v>
      </c>
      <c r="X399" s="258" t="s">
        <v>368</v>
      </c>
      <c r="Y399" s="255" t="s">
        <v>91</v>
      </c>
      <c r="AB399" s="172"/>
    </row>
    <row r="400" spans="1:28" x14ac:dyDescent="0.25">
      <c r="A400" s="7">
        <f t="shared" si="113"/>
        <v>57</v>
      </c>
      <c r="B400" s="25" t="s">
        <v>94</v>
      </c>
      <c r="C400" s="9">
        <v>45505</v>
      </c>
      <c r="D400" s="8" t="s">
        <v>104</v>
      </c>
      <c r="E400" s="20">
        <v>45474</v>
      </c>
      <c r="F400" s="247" t="s">
        <v>808</v>
      </c>
      <c r="G400" s="253">
        <v>45522</v>
      </c>
      <c r="H400" s="249">
        <v>239728</v>
      </c>
      <c r="I400" s="250">
        <v>0</v>
      </c>
      <c r="J400" s="250">
        <f t="shared" si="109"/>
        <v>239728</v>
      </c>
      <c r="K400" s="251">
        <f t="shared" si="110"/>
        <v>4794.5600000000004</v>
      </c>
      <c r="L400" s="251">
        <f t="shared" si="111"/>
        <v>234933.44</v>
      </c>
      <c r="M400" s="251">
        <f t="shared" si="121"/>
        <v>234933.44</v>
      </c>
      <c r="N400" s="250">
        <f t="shared" si="112"/>
        <v>0</v>
      </c>
      <c r="O400" s="252">
        <v>45523</v>
      </c>
      <c r="P400" s="252">
        <f t="shared" si="123"/>
        <v>45523</v>
      </c>
      <c r="Q400" s="259" t="s">
        <v>833</v>
      </c>
      <c r="R400" s="250">
        <v>233728</v>
      </c>
      <c r="S400" s="250">
        <f t="shared" si="124"/>
        <v>6000</v>
      </c>
      <c r="T400" s="255" t="s">
        <v>91</v>
      </c>
      <c r="U400" s="256">
        <v>45586</v>
      </c>
      <c r="V400" s="255">
        <v>464334</v>
      </c>
      <c r="W400" s="255" t="s">
        <v>29</v>
      </c>
      <c r="X400" s="258" t="s">
        <v>368</v>
      </c>
      <c r="Y400" s="255" t="s">
        <v>91</v>
      </c>
      <c r="AB400" s="172"/>
    </row>
    <row r="401" spans="1:28" x14ac:dyDescent="0.25">
      <c r="A401" s="7">
        <f t="shared" si="113"/>
        <v>58</v>
      </c>
      <c r="B401" s="25" t="s">
        <v>2074</v>
      </c>
      <c r="C401" s="9">
        <v>45505</v>
      </c>
      <c r="D401" s="14" t="s">
        <v>259</v>
      </c>
      <c r="E401" s="9">
        <v>45413</v>
      </c>
      <c r="F401" s="247" t="s">
        <v>809</v>
      </c>
      <c r="G401" s="253">
        <v>45527</v>
      </c>
      <c r="H401" s="249">
        <v>521116.6</v>
      </c>
      <c r="I401" s="250">
        <f t="shared" ref="I401:I402" si="126">H401*18%</f>
        <v>93800.987999999998</v>
      </c>
      <c r="J401" s="250">
        <f t="shared" si="109"/>
        <v>614917.58799999999</v>
      </c>
      <c r="K401" s="251">
        <f t="shared" si="110"/>
        <v>10422.332</v>
      </c>
      <c r="L401" s="251">
        <f t="shared" si="111"/>
        <v>604495.25599999994</v>
      </c>
      <c r="M401" s="250">
        <v>604495</v>
      </c>
      <c r="N401" s="260">
        <f t="shared" si="112"/>
        <v>0.25599999993573874</v>
      </c>
      <c r="O401" s="252">
        <v>45530</v>
      </c>
      <c r="P401" s="252">
        <f>O401</f>
        <v>45530</v>
      </c>
      <c r="Q401" s="259" t="s">
        <v>898</v>
      </c>
      <c r="R401" s="250">
        <v>513103</v>
      </c>
      <c r="S401" s="250">
        <f>H401-R401</f>
        <v>8013.5999999999767</v>
      </c>
      <c r="T401" s="255" t="s">
        <v>890</v>
      </c>
      <c r="U401" s="256">
        <v>45541</v>
      </c>
      <c r="V401" s="255">
        <v>463561</v>
      </c>
      <c r="W401" s="255" t="s">
        <v>29</v>
      </c>
      <c r="X401" s="258" t="s">
        <v>368</v>
      </c>
      <c r="Y401" s="255" t="s">
        <v>91</v>
      </c>
      <c r="AB401" s="171"/>
    </row>
    <row r="402" spans="1:28" x14ac:dyDescent="0.25">
      <c r="A402" s="7">
        <f t="shared" si="113"/>
        <v>59</v>
      </c>
      <c r="B402" s="25" t="s">
        <v>2074</v>
      </c>
      <c r="C402" s="9">
        <v>45505</v>
      </c>
      <c r="D402" s="14" t="s">
        <v>272</v>
      </c>
      <c r="E402" s="9">
        <v>45413</v>
      </c>
      <c r="F402" s="247" t="s">
        <v>810</v>
      </c>
      <c r="G402" s="253">
        <v>45527</v>
      </c>
      <c r="H402" s="249">
        <v>447242.8</v>
      </c>
      <c r="I402" s="250">
        <f t="shared" si="126"/>
        <v>80503.703999999998</v>
      </c>
      <c r="J402" s="250">
        <f t="shared" si="109"/>
        <v>527746.50399999996</v>
      </c>
      <c r="K402" s="251">
        <f t="shared" si="110"/>
        <v>8944.8559999999998</v>
      </c>
      <c r="L402" s="251">
        <f t="shared" si="111"/>
        <v>518801.64799999993</v>
      </c>
      <c r="M402" s="250">
        <v>518802</v>
      </c>
      <c r="N402" s="260">
        <f t="shared" si="112"/>
        <v>-0.35200000007171184</v>
      </c>
      <c r="O402" s="252">
        <v>45528</v>
      </c>
      <c r="P402" s="252">
        <f>O402</f>
        <v>45528</v>
      </c>
      <c r="Q402" s="259" t="s">
        <v>899</v>
      </c>
      <c r="R402" s="250">
        <v>443207</v>
      </c>
      <c r="S402" s="250">
        <f t="shared" ref="S402:S405" si="127">H402-R402</f>
        <v>4035.7999999999884</v>
      </c>
      <c r="T402" s="255" t="s">
        <v>890</v>
      </c>
      <c r="U402" s="256">
        <v>45541</v>
      </c>
      <c r="V402" s="255">
        <v>463561</v>
      </c>
      <c r="W402" s="255" t="s">
        <v>29</v>
      </c>
      <c r="X402" s="258" t="s">
        <v>368</v>
      </c>
      <c r="Y402" s="255" t="s">
        <v>91</v>
      </c>
      <c r="AB402" s="21"/>
    </row>
    <row r="403" spans="1:28" x14ac:dyDescent="0.25">
      <c r="A403" s="7">
        <f t="shared" si="113"/>
        <v>60</v>
      </c>
      <c r="B403" s="25" t="s">
        <v>2074</v>
      </c>
      <c r="C403" s="9">
        <v>45505</v>
      </c>
      <c r="D403" s="14" t="s">
        <v>283</v>
      </c>
      <c r="E403" s="9">
        <v>45383</v>
      </c>
      <c r="F403" s="247" t="s">
        <v>811</v>
      </c>
      <c r="G403" s="253">
        <v>45527</v>
      </c>
      <c r="H403" s="249">
        <v>15657.39</v>
      </c>
      <c r="I403" s="250">
        <v>0</v>
      </c>
      <c r="J403" s="250">
        <f t="shared" si="109"/>
        <v>15657.39</v>
      </c>
      <c r="K403" s="251">
        <f t="shared" si="110"/>
        <v>313.14780000000002</v>
      </c>
      <c r="L403" s="251">
        <f t="shared" si="111"/>
        <v>15344.242199999999</v>
      </c>
      <c r="M403" s="250">
        <v>15344</v>
      </c>
      <c r="N403" s="260">
        <f t="shared" si="112"/>
        <v>0.24219999999877473</v>
      </c>
      <c r="O403" s="252">
        <v>45530</v>
      </c>
      <c r="P403" s="252">
        <f>O403</f>
        <v>45530</v>
      </c>
      <c r="Q403" s="259" t="s">
        <v>895</v>
      </c>
      <c r="R403" s="250">
        <v>15657</v>
      </c>
      <c r="S403" s="250">
        <f t="shared" si="127"/>
        <v>0.38999999999941792</v>
      </c>
      <c r="T403" s="255" t="s">
        <v>890</v>
      </c>
      <c r="U403" s="256">
        <v>45541</v>
      </c>
      <c r="V403" s="255">
        <v>463561</v>
      </c>
      <c r="W403" s="255" t="s">
        <v>29</v>
      </c>
      <c r="X403" s="258" t="s">
        <v>368</v>
      </c>
      <c r="Y403" s="255" t="s">
        <v>91</v>
      </c>
      <c r="AB403" s="21"/>
    </row>
    <row r="404" spans="1:28" x14ac:dyDescent="0.25">
      <c r="A404" s="7">
        <f t="shared" si="113"/>
        <v>61</v>
      </c>
      <c r="B404" s="25" t="s">
        <v>2074</v>
      </c>
      <c r="C404" s="9">
        <v>45505</v>
      </c>
      <c r="D404" s="14" t="s">
        <v>283</v>
      </c>
      <c r="E404" s="9">
        <v>45413</v>
      </c>
      <c r="F404" s="247" t="s">
        <v>812</v>
      </c>
      <c r="G404" s="253">
        <v>45527</v>
      </c>
      <c r="H404" s="249">
        <v>44735.4</v>
      </c>
      <c r="I404" s="250">
        <v>0</v>
      </c>
      <c r="J404" s="250">
        <f t="shared" si="109"/>
        <v>44735.4</v>
      </c>
      <c r="K404" s="251">
        <f t="shared" si="110"/>
        <v>894.70800000000008</v>
      </c>
      <c r="L404" s="251">
        <f t="shared" si="111"/>
        <v>43840.692000000003</v>
      </c>
      <c r="M404" s="250">
        <v>43841</v>
      </c>
      <c r="N404" s="260">
        <f t="shared" si="112"/>
        <v>-0.30799999999726424</v>
      </c>
      <c r="O404" s="252">
        <v>45530</v>
      </c>
      <c r="P404" s="252">
        <f>O404</f>
        <v>45530</v>
      </c>
      <c r="Q404" s="259" t="s">
        <v>896</v>
      </c>
      <c r="R404" s="250">
        <v>44735</v>
      </c>
      <c r="S404" s="250">
        <f t="shared" si="127"/>
        <v>0.40000000000145519</v>
      </c>
      <c r="T404" s="255" t="s">
        <v>890</v>
      </c>
      <c r="U404" s="256">
        <v>45541</v>
      </c>
      <c r="V404" s="255">
        <v>463561</v>
      </c>
      <c r="W404" s="255" t="s">
        <v>29</v>
      </c>
      <c r="X404" s="258" t="s">
        <v>368</v>
      </c>
      <c r="Y404" s="255" t="s">
        <v>91</v>
      </c>
      <c r="AB404" s="21"/>
    </row>
    <row r="405" spans="1:28" x14ac:dyDescent="0.25">
      <c r="A405" s="7">
        <f t="shared" si="113"/>
        <v>62</v>
      </c>
      <c r="B405" s="25" t="s">
        <v>2074</v>
      </c>
      <c r="C405" s="9">
        <v>45505</v>
      </c>
      <c r="D405" s="14" t="s">
        <v>283</v>
      </c>
      <c r="E405" s="9">
        <v>45444</v>
      </c>
      <c r="F405" s="247" t="s">
        <v>813</v>
      </c>
      <c r="G405" s="253">
        <v>45527</v>
      </c>
      <c r="H405" s="249">
        <v>44735.4</v>
      </c>
      <c r="I405" s="250">
        <v>0</v>
      </c>
      <c r="J405" s="250">
        <f t="shared" si="109"/>
        <v>44735.4</v>
      </c>
      <c r="K405" s="251">
        <f t="shared" si="110"/>
        <v>894.70800000000008</v>
      </c>
      <c r="L405" s="251">
        <f t="shared" si="111"/>
        <v>43840.692000000003</v>
      </c>
      <c r="M405" s="250">
        <v>43841</v>
      </c>
      <c r="N405" s="260">
        <f t="shared" si="112"/>
        <v>-0.30799999999726424</v>
      </c>
      <c r="O405" s="252">
        <v>45530</v>
      </c>
      <c r="P405" s="252">
        <f>O405</f>
        <v>45530</v>
      </c>
      <c r="Q405" s="259" t="s">
        <v>897</v>
      </c>
      <c r="R405" s="250">
        <v>42735</v>
      </c>
      <c r="S405" s="250">
        <f t="shared" si="127"/>
        <v>2000.4000000000015</v>
      </c>
      <c r="T405" s="255" t="s">
        <v>890</v>
      </c>
      <c r="U405" s="256">
        <v>45541</v>
      </c>
      <c r="V405" s="255">
        <v>463561</v>
      </c>
      <c r="W405" s="255" t="s">
        <v>29</v>
      </c>
      <c r="X405" s="258" t="s">
        <v>368</v>
      </c>
      <c r="Y405" s="255" t="s">
        <v>91</v>
      </c>
      <c r="AB405" s="21"/>
    </row>
    <row r="406" spans="1:28" s="18" customFormat="1" ht="12" x14ac:dyDescent="0.2">
      <c r="A406" s="38">
        <f t="shared" si="113"/>
        <v>63</v>
      </c>
      <c r="B406" s="39" t="s">
        <v>816</v>
      </c>
      <c r="C406" s="40">
        <v>45505</v>
      </c>
      <c r="D406" s="41" t="s">
        <v>511</v>
      </c>
      <c r="E406" s="40">
        <v>45413</v>
      </c>
      <c r="F406" s="226" t="s">
        <v>814</v>
      </c>
      <c r="G406" s="271">
        <v>45510</v>
      </c>
      <c r="H406" s="261">
        <v>16288.258064516129</v>
      </c>
      <c r="I406" s="265">
        <f t="shared" ref="I406:I407" si="128">H406*18%</f>
        <v>2931.8864516129029</v>
      </c>
      <c r="J406" s="265">
        <f t="shared" si="109"/>
        <v>19220.144516129032</v>
      </c>
      <c r="K406" s="266">
        <f t="shared" si="110"/>
        <v>325.76516129032257</v>
      </c>
      <c r="L406" s="266">
        <f t="shared" si="111"/>
        <v>18894.379354838711</v>
      </c>
      <c r="M406" s="265">
        <v>18894</v>
      </c>
      <c r="N406" s="272">
        <f t="shared" si="112"/>
        <v>0.37935483871115139</v>
      </c>
      <c r="O406" s="256">
        <v>45522</v>
      </c>
      <c r="P406" s="256">
        <f t="shared" ref="P406" si="129">O406</f>
        <v>45522</v>
      </c>
      <c r="Q406" s="267">
        <v>13</v>
      </c>
      <c r="R406" s="265">
        <v>16288</v>
      </c>
      <c r="S406" s="269">
        <f>H406-R406</f>
        <v>0.25806451612879755</v>
      </c>
      <c r="T406" s="255" t="s">
        <v>717</v>
      </c>
      <c r="U406" s="255" t="s">
        <v>496</v>
      </c>
      <c r="V406" s="255" t="s">
        <v>496</v>
      </c>
      <c r="W406" s="255" t="s">
        <v>496</v>
      </c>
      <c r="X406" s="255" t="s">
        <v>496</v>
      </c>
      <c r="Y406" s="255" t="s">
        <v>496</v>
      </c>
      <c r="AB406" s="21"/>
    </row>
    <row r="407" spans="1:28" x14ac:dyDescent="0.25">
      <c r="A407" s="7">
        <f t="shared" si="113"/>
        <v>64</v>
      </c>
      <c r="B407" s="25" t="s">
        <v>2074</v>
      </c>
      <c r="C407" s="9">
        <v>45505</v>
      </c>
      <c r="D407" s="14" t="s">
        <v>272</v>
      </c>
      <c r="E407" s="9">
        <v>45444</v>
      </c>
      <c r="F407" s="247" t="s">
        <v>815</v>
      </c>
      <c r="G407" s="253">
        <v>45510</v>
      </c>
      <c r="H407" s="249">
        <v>427095.4</v>
      </c>
      <c r="I407" s="250">
        <f t="shared" si="128"/>
        <v>76877.172000000006</v>
      </c>
      <c r="J407" s="250">
        <f t="shared" si="109"/>
        <v>503972.57200000004</v>
      </c>
      <c r="K407" s="251">
        <f t="shared" si="110"/>
        <v>8541.9080000000013</v>
      </c>
      <c r="L407" s="251">
        <f t="shared" si="111"/>
        <v>495430.66400000005</v>
      </c>
      <c r="M407" s="250">
        <v>495431</v>
      </c>
      <c r="N407" s="260">
        <f t="shared" si="112"/>
        <v>-0.33599999995203689</v>
      </c>
      <c r="O407" s="252">
        <v>45528</v>
      </c>
      <c r="P407" s="252">
        <f>O407</f>
        <v>45528</v>
      </c>
      <c r="Q407" s="259" t="s">
        <v>900</v>
      </c>
      <c r="R407" s="250">
        <v>419061</v>
      </c>
      <c r="S407" s="250">
        <f>H407-R407</f>
        <v>8034.4000000000233</v>
      </c>
      <c r="T407" s="255" t="s">
        <v>890</v>
      </c>
      <c r="U407" s="256">
        <v>45541</v>
      </c>
      <c r="V407" s="255">
        <v>463561</v>
      </c>
      <c r="W407" s="255" t="s">
        <v>29</v>
      </c>
      <c r="X407" s="258" t="s">
        <v>368</v>
      </c>
      <c r="Y407" s="255" t="s">
        <v>91</v>
      </c>
      <c r="AB407" s="21"/>
    </row>
    <row r="408" spans="1:28" x14ac:dyDescent="0.25">
      <c r="A408" s="7">
        <f t="shared" si="113"/>
        <v>65</v>
      </c>
      <c r="B408" s="25" t="s">
        <v>1462</v>
      </c>
      <c r="C408" s="9">
        <v>45536</v>
      </c>
      <c r="D408" s="14" t="s">
        <v>919</v>
      </c>
      <c r="E408" s="9">
        <v>45444</v>
      </c>
      <c r="F408" s="247" t="s">
        <v>969</v>
      </c>
      <c r="G408" s="253">
        <v>45551</v>
      </c>
      <c r="H408" s="249">
        <v>399840</v>
      </c>
      <c r="I408" s="250">
        <f>H408*18%</f>
        <v>71971.199999999997</v>
      </c>
      <c r="J408" s="250">
        <f>H408+I408</f>
        <v>471811.2</v>
      </c>
      <c r="K408" s="251">
        <f>H408*2%</f>
        <v>7996.8</v>
      </c>
      <c r="L408" s="251">
        <f>J408-K408</f>
        <v>463814.40000000002</v>
      </c>
      <c r="M408" s="250">
        <v>463814</v>
      </c>
      <c r="N408" s="260">
        <f t="shared" si="112"/>
        <v>0.40000000002328306</v>
      </c>
      <c r="O408" s="252">
        <v>45560</v>
      </c>
      <c r="P408" s="252">
        <f>O408</f>
        <v>45560</v>
      </c>
      <c r="Q408" s="259" t="s">
        <v>1024</v>
      </c>
      <c r="R408" s="250">
        <v>239904</v>
      </c>
      <c r="S408" s="250">
        <f>H408-R408</f>
        <v>159936</v>
      </c>
      <c r="T408" s="255" t="s">
        <v>1267</v>
      </c>
      <c r="U408" s="256">
        <v>45632</v>
      </c>
      <c r="V408" s="255">
        <v>464420</v>
      </c>
      <c r="W408" s="255" t="s">
        <v>29</v>
      </c>
      <c r="X408" s="258" t="s">
        <v>368</v>
      </c>
      <c r="Y408" s="255" t="s">
        <v>91</v>
      </c>
      <c r="Z408" s="17" t="s">
        <v>1241</v>
      </c>
      <c r="AB408" s="21"/>
    </row>
    <row r="409" spans="1:28" x14ac:dyDescent="0.25">
      <c r="A409" s="7">
        <f>A408+1</f>
        <v>66</v>
      </c>
      <c r="B409" s="25" t="s">
        <v>918</v>
      </c>
      <c r="C409" s="9">
        <v>45536</v>
      </c>
      <c r="D409" s="14" t="s">
        <v>920</v>
      </c>
      <c r="E409" s="9">
        <v>45383</v>
      </c>
      <c r="F409" s="247" t="s">
        <v>970</v>
      </c>
      <c r="G409" s="253">
        <v>45514</v>
      </c>
      <c r="H409" s="249">
        <v>18000</v>
      </c>
      <c r="I409" s="250">
        <v>0</v>
      </c>
      <c r="J409" s="250">
        <f t="shared" ref="J409:J463" si="130">H409+I409</f>
        <v>18000</v>
      </c>
      <c r="K409" s="251">
        <f t="shared" ref="K409:K463" si="131">H409*2%</f>
        <v>360</v>
      </c>
      <c r="L409" s="251">
        <f t="shared" ref="L409:L463" si="132">J409-K409</f>
        <v>17640</v>
      </c>
      <c r="M409" s="251">
        <f t="shared" ref="M409:M410" si="133">L409</f>
        <v>17640</v>
      </c>
      <c r="N409" s="260">
        <f t="shared" ref="N409:N463" si="134">L409-M409</f>
        <v>0</v>
      </c>
      <c r="O409" s="252">
        <v>45548</v>
      </c>
      <c r="P409" s="252">
        <f>O409</f>
        <v>45548</v>
      </c>
      <c r="Q409" s="259" t="s">
        <v>1025</v>
      </c>
      <c r="R409" s="250">
        <v>15000</v>
      </c>
      <c r="S409" s="250">
        <f t="shared" ref="S409:S440" si="135">H409-R409</f>
        <v>3000</v>
      </c>
      <c r="T409" s="255" t="s">
        <v>1103</v>
      </c>
      <c r="U409" s="256">
        <v>45562</v>
      </c>
      <c r="V409" s="255">
        <v>463607</v>
      </c>
      <c r="W409" s="255" t="s">
        <v>29</v>
      </c>
      <c r="X409" s="258" t="s">
        <v>368</v>
      </c>
      <c r="Y409" s="255" t="s">
        <v>91</v>
      </c>
      <c r="Z409" s="18"/>
      <c r="AB409" s="21"/>
    </row>
    <row r="410" spans="1:28" x14ac:dyDescent="0.25">
      <c r="A410" s="7">
        <f t="shared" ref="A410:A471" si="136">A409+1</f>
        <v>67</v>
      </c>
      <c r="B410" s="15" t="s">
        <v>1500</v>
      </c>
      <c r="C410" s="9">
        <v>45536</v>
      </c>
      <c r="D410" s="14" t="s">
        <v>921</v>
      </c>
      <c r="E410" s="9">
        <v>45505</v>
      </c>
      <c r="F410" s="247" t="s">
        <v>971</v>
      </c>
      <c r="G410" s="253">
        <v>45555</v>
      </c>
      <c r="H410" s="249">
        <v>320400</v>
      </c>
      <c r="I410" s="250">
        <v>0</v>
      </c>
      <c r="J410" s="250">
        <f t="shared" si="130"/>
        <v>320400</v>
      </c>
      <c r="K410" s="251">
        <f t="shared" si="131"/>
        <v>6408</v>
      </c>
      <c r="L410" s="251">
        <f t="shared" si="132"/>
        <v>313992</v>
      </c>
      <c r="M410" s="251">
        <f t="shared" si="133"/>
        <v>313992</v>
      </c>
      <c r="N410" s="260">
        <f t="shared" si="134"/>
        <v>0</v>
      </c>
      <c r="O410" s="252">
        <v>45551</v>
      </c>
      <c r="P410" s="252">
        <f>O410</f>
        <v>45551</v>
      </c>
      <c r="Q410" s="259" t="s">
        <v>1026</v>
      </c>
      <c r="R410" s="250">
        <v>314400</v>
      </c>
      <c r="S410" s="250">
        <f t="shared" si="135"/>
        <v>6000</v>
      </c>
      <c r="T410" s="255" t="s">
        <v>91</v>
      </c>
      <c r="U410" s="256">
        <v>45586</v>
      </c>
      <c r="V410" s="255">
        <v>464335</v>
      </c>
      <c r="W410" s="255" t="s">
        <v>29</v>
      </c>
      <c r="X410" s="258" t="s">
        <v>368</v>
      </c>
      <c r="Y410" s="255" t="s">
        <v>91</v>
      </c>
      <c r="Z410" s="17" t="s">
        <v>1241</v>
      </c>
      <c r="AB410" s="21"/>
    </row>
    <row r="411" spans="1:28" x14ac:dyDescent="0.25">
      <c r="A411" s="7">
        <f t="shared" si="136"/>
        <v>68</v>
      </c>
      <c r="B411" s="10" t="s">
        <v>1275</v>
      </c>
      <c r="C411" s="9">
        <v>45536</v>
      </c>
      <c r="D411" s="14" t="s">
        <v>922</v>
      </c>
      <c r="E411" s="9">
        <v>45505</v>
      </c>
      <c r="F411" s="247" t="s">
        <v>972</v>
      </c>
      <c r="G411" s="253">
        <v>45555</v>
      </c>
      <c r="H411" s="249">
        <v>779424.45</v>
      </c>
      <c r="I411" s="250">
        <v>0</v>
      </c>
      <c r="J411" s="250">
        <f t="shared" si="130"/>
        <v>779424.45</v>
      </c>
      <c r="K411" s="251">
        <f t="shared" si="131"/>
        <v>15588.489</v>
      </c>
      <c r="L411" s="251">
        <f t="shared" si="132"/>
        <v>763835.96100000001</v>
      </c>
      <c r="M411" s="250">
        <v>763836</v>
      </c>
      <c r="N411" s="260">
        <f t="shared" si="134"/>
        <v>-3.8999999989755452E-2</v>
      </c>
      <c r="O411" s="252">
        <v>45545</v>
      </c>
      <c r="P411" s="252">
        <f>O411</f>
        <v>45545</v>
      </c>
      <c r="Q411" s="259" t="s">
        <v>1027</v>
      </c>
      <c r="R411" s="250">
        <v>773424</v>
      </c>
      <c r="S411" s="250">
        <f t="shared" si="135"/>
        <v>6000.4499999999534</v>
      </c>
      <c r="T411" s="255" t="s">
        <v>91</v>
      </c>
      <c r="U411" s="256">
        <v>45583</v>
      </c>
      <c r="V411" s="255">
        <v>463671</v>
      </c>
      <c r="W411" s="255" t="s">
        <v>29</v>
      </c>
      <c r="X411" s="258" t="s">
        <v>368</v>
      </c>
      <c r="Y411" s="255" t="s">
        <v>91</v>
      </c>
      <c r="Z411" s="17" t="s">
        <v>1241</v>
      </c>
      <c r="AB411" s="21"/>
    </row>
    <row r="412" spans="1:28" x14ac:dyDescent="0.25">
      <c r="A412" s="7">
        <f t="shared" si="136"/>
        <v>69</v>
      </c>
      <c r="B412" s="10" t="s">
        <v>1275</v>
      </c>
      <c r="C412" s="9">
        <v>45536</v>
      </c>
      <c r="D412" s="14" t="s">
        <v>923</v>
      </c>
      <c r="E412" s="9">
        <v>45505</v>
      </c>
      <c r="F412" s="247" t="s">
        <v>973</v>
      </c>
      <c r="G412" s="253">
        <v>45555</v>
      </c>
      <c r="H412" s="249">
        <v>577910.6</v>
      </c>
      <c r="I412" s="250">
        <v>0</v>
      </c>
      <c r="J412" s="250">
        <f t="shared" si="130"/>
        <v>577910.6</v>
      </c>
      <c r="K412" s="251">
        <f t="shared" si="131"/>
        <v>11558.212</v>
      </c>
      <c r="L412" s="251">
        <f t="shared" si="132"/>
        <v>566352.38800000004</v>
      </c>
      <c r="M412" s="250">
        <v>566352</v>
      </c>
      <c r="N412" s="260">
        <f t="shared" si="134"/>
        <v>0.38800000003539026</v>
      </c>
      <c r="O412" s="252">
        <v>45545</v>
      </c>
      <c r="P412" s="252">
        <f t="shared" ref="P412:P413" si="137">O412</f>
        <v>45545</v>
      </c>
      <c r="Q412" s="259" t="s">
        <v>1028</v>
      </c>
      <c r="R412" s="250">
        <v>571911</v>
      </c>
      <c r="S412" s="250">
        <f t="shared" si="135"/>
        <v>5999.5999999999767</v>
      </c>
      <c r="T412" s="255" t="s">
        <v>91</v>
      </c>
      <c r="U412" s="256">
        <v>45583</v>
      </c>
      <c r="V412" s="255">
        <v>463671</v>
      </c>
      <c r="W412" s="255" t="s">
        <v>29</v>
      </c>
      <c r="X412" s="258" t="s">
        <v>368</v>
      </c>
      <c r="Y412" s="255" t="s">
        <v>91</v>
      </c>
      <c r="AB412" s="21"/>
    </row>
    <row r="413" spans="1:28" x14ac:dyDescent="0.25">
      <c r="A413" s="7">
        <f t="shared" si="136"/>
        <v>70</v>
      </c>
      <c r="B413" s="10" t="s">
        <v>1275</v>
      </c>
      <c r="C413" s="9">
        <v>45536</v>
      </c>
      <c r="D413" s="14" t="s">
        <v>924</v>
      </c>
      <c r="E413" s="9">
        <v>45505</v>
      </c>
      <c r="F413" s="247" t="s">
        <v>974</v>
      </c>
      <c r="G413" s="253">
        <v>45555</v>
      </c>
      <c r="H413" s="249">
        <v>346106.83354838711</v>
      </c>
      <c r="I413" s="250">
        <f>H413*18%</f>
        <v>62299.230038709677</v>
      </c>
      <c r="J413" s="250">
        <f t="shared" si="130"/>
        <v>408406.06358709675</v>
      </c>
      <c r="K413" s="251">
        <f t="shared" si="131"/>
        <v>6922.1366709677422</v>
      </c>
      <c r="L413" s="251">
        <f t="shared" si="132"/>
        <v>401483.92691612901</v>
      </c>
      <c r="M413" s="250">
        <v>401484</v>
      </c>
      <c r="N413" s="260">
        <f t="shared" si="134"/>
        <v>-7.3083870986010879E-2</v>
      </c>
      <c r="O413" s="252">
        <v>45545</v>
      </c>
      <c r="P413" s="252">
        <f t="shared" si="137"/>
        <v>45545</v>
      </c>
      <c r="Q413" s="259" t="s">
        <v>1029</v>
      </c>
      <c r="R413" s="250">
        <v>341075</v>
      </c>
      <c r="S413" s="250">
        <f t="shared" si="135"/>
        <v>5031.8335483871051</v>
      </c>
      <c r="T413" s="255" t="s">
        <v>91</v>
      </c>
      <c r="U413" s="256">
        <v>45583</v>
      </c>
      <c r="V413" s="255">
        <v>463671</v>
      </c>
      <c r="W413" s="255" t="s">
        <v>29</v>
      </c>
      <c r="X413" s="258" t="s">
        <v>368</v>
      </c>
      <c r="Y413" s="255" t="s">
        <v>91</v>
      </c>
      <c r="AB413" s="21"/>
    </row>
    <row r="414" spans="1:28" x14ac:dyDescent="0.25">
      <c r="A414" s="7">
        <f t="shared" si="136"/>
        <v>71</v>
      </c>
      <c r="B414" s="35" t="s">
        <v>34</v>
      </c>
      <c r="C414" s="9">
        <v>45536</v>
      </c>
      <c r="D414" s="14" t="s">
        <v>925</v>
      </c>
      <c r="E414" s="9">
        <v>45505</v>
      </c>
      <c r="F414" s="247" t="s">
        <v>975</v>
      </c>
      <c r="G414" s="253">
        <v>45556</v>
      </c>
      <c r="H414" s="249">
        <v>210333</v>
      </c>
      <c r="I414" s="250">
        <v>0</v>
      </c>
      <c r="J414" s="250">
        <f t="shared" si="130"/>
        <v>210333</v>
      </c>
      <c r="K414" s="251">
        <f t="shared" si="131"/>
        <v>4206.66</v>
      </c>
      <c r="L414" s="251">
        <f t="shared" si="132"/>
        <v>206126.34</v>
      </c>
      <c r="M414" s="250">
        <v>206126</v>
      </c>
      <c r="N414" s="260">
        <f t="shared" si="134"/>
        <v>0.33999999999650754</v>
      </c>
      <c r="O414" s="253">
        <v>45544</v>
      </c>
      <c r="P414" s="253">
        <f>O414</f>
        <v>45544</v>
      </c>
      <c r="Q414" s="259">
        <v>2106</v>
      </c>
      <c r="R414" s="250">
        <v>204332</v>
      </c>
      <c r="S414" s="250">
        <f t="shared" si="135"/>
        <v>6001</v>
      </c>
      <c r="T414" s="255" t="s">
        <v>91</v>
      </c>
      <c r="U414" s="256">
        <v>45594</v>
      </c>
      <c r="V414" s="255">
        <v>463683</v>
      </c>
      <c r="W414" s="255" t="s">
        <v>29</v>
      </c>
      <c r="X414" s="258" t="s">
        <v>368</v>
      </c>
      <c r="Y414" s="255" t="s">
        <v>91</v>
      </c>
      <c r="AB414" s="21"/>
    </row>
    <row r="415" spans="1:28" x14ac:dyDescent="0.25">
      <c r="A415" s="7">
        <f t="shared" si="136"/>
        <v>72</v>
      </c>
      <c r="B415" s="35" t="s">
        <v>34</v>
      </c>
      <c r="C415" s="9">
        <v>45536</v>
      </c>
      <c r="D415" s="14" t="s">
        <v>926</v>
      </c>
      <c r="E415" s="9">
        <v>45505</v>
      </c>
      <c r="F415" s="247" t="s">
        <v>976</v>
      </c>
      <c r="G415" s="253">
        <v>45556</v>
      </c>
      <c r="H415" s="249">
        <v>121616</v>
      </c>
      <c r="I415" s="250">
        <v>0</v>
      </c>
      <c r="J415" s="250">
        <f t="shared" si="130"/>
        <v>121616</v>
      </c>
      <c r="K415" s="251">
        <f t="shared" si="131"/>
        <v>2432.3200000000002</v>
      </c>
      <c r="L415" s="251">
        <f t="shared" si="132"/>
        <v>119183.67999999999</v>
      </c>
      <c r="M415" s="250">
        <v>119184</v>
      </c>
      <c r="N415" s="260">
        <f t="shared" si="134"/>
        <v>-0.32000000000698492</v>
      </c>
      <c r="O415" s="253">
        <v>45544</v>
      </c>
      <c r="P415" s="253">
        <f>O415</f>
        <v>45544</v>
      </c>
      <c r="Q415" s="259">
        <v>2107</v>
      </c>
      <c r="R415" s="250">
        <v>115616</v>
      </c>
      <c r="S415" s="250">
        <f t="shared" si="135"/>
        <v>6000</v>
      </c>
      <c r="T415" s="255" t="s">
        <v>91</v>
      </c>
      <c r="U415" s="256">
        <v>45594</v>
      </c>
      <c r="V415" s="255">
        <v>463683</v>
      </c>
      <c r="W415" s="255" t="s">
        <v>29</v>
      </c>
      <c r="X415" s="258" t="s">
        <v>368</v>
      </c>
      <c r="Y415" s="255" t="s">
        <v>91</v>
      </c>
      <c r="AB415" s="21"/>
    </row>
    <row r="416" spans="1:28" x14ac:dyDescent="0.25">
      <c r="A416" s="7">
        <f t="shared" si="136"/>
        <v>73</v>
      </c>
      <c r="B416" s="10" t="s">
        <v>1274</v>
      </c>
      <c r="C416" s="9">
        <v>45536</v>
      </c>
      <c r="D416" s="14" t="s">
        <v>927</v>
      </c>
      <c r="E416" s="9">
        <v>45505</v>
      </c>
      <c r="F416" s="247" t="s">
        <v>977</v>
      </c>
      <c r="G416" s="253">
        <v>45555</v>
      </c>
      <c r="H416" s="249">
        <v>318193.59999999998</v>
      </c>
      <c r="I416" s="250">
        <v>0</v>
      </c>
      <c r="J416" s="250">
        <f t="shared" si="130"/>
        <v>318193.59999999998</v>
      </c>
      <c r="K416" s="251">
        <f t="shared" si="131"/>
        <v>6363.8719999999994</v>
      </c>
      <c r="L416" s="251">
        <f t="shared" si="132"/>
        <v>311829.728</v>
      </c>
      <c r="M416" s="251">
        <f t="shared" ref="M416:M424" si="138">L416</f>
        <v>311829.728</v>
      </c>
      <c r="N416" s="260">
        <f t="shared" si="134"/>
        <v>0</v>
      </c>
      <c r="O416" s="253">
        <v>45552</v>
      </c>
      <c r="P416" s="253">
        <f t="shared" ref="P416:P421" si="139">O416</f>
        <v>45552</v>
      </c>
      <c r="Q416" s="259" t="s">
        <v>1030</v>
      </c>
      <c r="R416" s="250">
        <v>310193</v>
      </c>
      <c r="S416" s="250">
        <f t="shared" si="135"/>
        <v>8000.5999999999767</v>
      </c>
      <c r="T416" s="255" t="s">
        <v>91</v>
      </c>
      <c r="U416" s="256">
        <v>45586</v>
      </c>
      <c r="V416" s="255">
        <v>464333</v>
      </c>
      <c r="W416" s="255" t="s">
        <v>29</v>
      </c>
      <c r="X416" s="258" t="s">
        <v>368</v>
      </c>
      <c r="Y416" s="255" t="s">
        <v>91</v>
      </c>
      <c r="AB416" s="21"/>
    </row>
    <row r="417" spans="1:28" x14ac:dyDescent="0.25">
      <c r="A417" s="7">
        <f t="shared" si="136"/>
        <v>74</v>
      </c>
      <c r="B417" s="10" t="s">
        <v>1274</v>
      </c>
      <c r="C417" s="9">
        <v>45536</v>
      </c>
      <c r="D417" s="14" t="s">
        <v>928</v>
      </c>
      <c r="E417" s="9">
        <v>45505</v>
      </c>
      <c r="F417" s="247" t="s">
        <v>978</v>
      </c>
      <c r="G417" s="253">
        <v>45555</v>
      </c>
      <c r="H417" s="249">
        <v>318193.59999999998</v>
      </c>
      <c r="I417" s="250">
        <v>0</v>
      </c>
      <c r="J417" s="250">
        <f t="shared" si="130"/>
        <v>318193.59999999998</v>
      </c>
      <c r="K417" s="251">
        <f t="shared" si="131"/>
        <v>6363.8719999999994</v>
      </c>
      <c r="L417" s="251">
        <f t="shared" si="132"/>
        <v>311829.728</v>
      </c>
      <c r="M417" s="251">
        <f t="shared" si="138"/>
        <v>311829.728</v>
      </c>
      <c r="N417" s="260">
        <f t="shared" si="134"/>
        <v>0</v>
      </c>
      <c r="O417" s="253">
        <v>45552</v>
      </c>
      <c r="P417" s="253">
        <f t="shared" si="139"/>
        <v>45552</v>
      </c>
      <c r="Q417" s="259" t="s">
        <v>1031</v>
      </c>
      <c r="R417" s="250">
        <v>310193</v>
      </c>
      <c r="S417" s="250">
        <f t="shared" si="135"/>
        <v>8000.5999999999767</v>
      </c>
      <c r="T417" s="255" t="s">
        <v>91</v>
      </c>
      <c r="U417" s="256">
        <v>45586</v>
      </c>
      <c r="V417" s="255">
        <v>464333</v>
      </c>
      <c r="W417" s="255" t="s">
        <v>29</v>
      </c>
      <c r="X417" s="258" t="s">
        <v>368</v>
      </c>
      <c r="Y417" s="255" t="s">
        <v>91</v>
      </c>
      <c r="AB417" s="21"/>
    </row>
    <row r="418" spans="1:28" x14ac:dyDescent="0.25">
      <c r="A418" s="7">
        <f t="shared" si="136"/>
        <v>75</v>
      </c>
      <c r="B418" s="10" t="s">
        <v>1274</v>
      </c>
      <c r="C418" s="9">
        <v>45536</v>
      </c>
      <c r="D418" s="14" t="s">
        <v>929</v>
      </c>
      <c r="E418" s="9">
        <v>45505</v>
      </c>
      <c r="F418" s="247" t="s">
        <v>979</v>
      </c>
      <c r="G418" s="253">
        <v>45555</v>
      </c>
      <c r="H418" s="249">
        <v>318193.59999999998</v>
      </c>
      <c r="I418" s="250">
        <v>0</v>
      </c>
      <c r="J418" s="250">
        <f t="shared" si="130"/>
        <v>318193.59999999998</v>
      </c>
      <c r="K418" s="251">
        <f t="shared" si="131"/>
        <v>6363.8719999999994</v>
      </c>
      <c r="L418" s="251">
        <f t="shared" si="132"/>
        <v>311829.728</v>
      </c>
      <c r="M418" s="251">
        <f t="shared" si="138"/>
        <v>311829.728</v>
      </c>
      <c r="N418" s="260">
        <f t="shared" si="134"/>
        <v>0</v>
      </c>
      <c r="O418" s="253">
        <v>45552</v>
      </c>
      <c r="P418" s="253">
        <f t="shared" si="139"/>
        <v>45552</v>
      </c>
      <c r="Q418" s="259" t="s">
        <v>1032</v>
      </c>
      <c r="R418" s="250">
        <v>310193</v>
      </c>
      <c r="S418" s="250">
        <f t="shared" si="135"/>
        <v>8000.5999999999767</v>
      </c>
      <c r="T418" s="255" t="s">
        <v>91</v>
      </c>
      <c r="U418" s="256">
        <v>45586</v>
      </c>
      <c r="V418" s="255">
        <v>464333</v>
      </c>
      <c r="W418" s="255" t="s">
        <v>29</v>
      </c>
      <c r="X418" s="258" t="s">
        <v>368</v>
      </c>
      <c r="Y418" s="255" t="s">
        <v>91</v>
      </c>
      <c r="AB418" s="21"/>
    </row>
    <row r="419" spans="1:28" x14ac:dyDescent="0.25">
      <c r="A419" s="7">
        <f t="shared" si="136"/>
        <v>76</v>
      </c>
      <c r="B419" s="10" t="s">
        <v>1274</v>
      </c>
      <c r="C419" s="9">
        <v>45536</v>
      </c>
      <c r="D419" s="14" t="s">
        <v>535</v>
      </c>
      <c r="E419" s="9">
        <v>45505</v>
      </c>
      <c r="F419" s="247" t="s">
        <v>980</v>
      </c>
      <c r="G419" s="253">
        <v>45555</v>
      </c>
      <c r="H419" s="249">
        <v>318193.59999999998</v>
      </c>
      <c r="I419" s="250">
        <v>0</v>
      </c>
      <c r="J419" s="250">
        <f t="shared" si="130"/>
        <v>318193.59999999998</v>
      </c>
      <c r="K419" s="251">
        <f t="shared" si="131"/>
        <v>6363.8719999999994</v>
      </c>
      <c r="L419" s="251">
        <f t="shared" si="132"/>
        <v>311829.728</v>
      </c>
      <c r="M419" s="251">
        <f t="shared" si="138"/>
        <v>311829.728</v>
      </c>
      <c r="N419" s="260">
        <f t="shared" si="134"/>
        <v>0</v>
      </c>
      <c r="O419" s="253">
        <v>45552</v>
      </c>
      <c r="P419" s="253">
        <f t="shared" si="139"/>
        <v>45552</v>
      </c>
      <c r="Q419" s="259" t="s">
        <v>1033</v>
      </c>
      <c r="R419" s="250">
        <v>310193</v>
      </c>
      <c r="S419" s="250">
        <f t="shared" si="135"/>
        <v>8000.5999999999767</v>
      </c>
      <c r="T419" s="255" t="s">
        <v>91</v>
      </c>
      <c r="U419" s="256">
        <v>45586</v>
      </c>
      <c r="V419" s="255">
        <v>464333</v>
      </c>
      <c r="W419" s="255" t="s">
        <v>29</v>
      </c>
      <c r="X419" s="258" t="s">
        <v>368</v>
      </c>
      <c r="Y419" s="255" t="s">
        <v>91</v>
      </c>
      <c r="AB419" s="21"/>
    </row>
    <row r="420" spans="1:28" x14ac:dyDescent="0.25">
      <c r="A420" s="7">
        <f t="shared" si="136"/>
        <v>77</v>
      </c>
      <c r="B420" s="10" t="s">
        <v>1274</v>
      </c>
      <c r="C420" s="9">
        <v>45536</v>
      </c>
      <c r="D420" s="14" t="s">
        <v>930</v>
      </c>
      <c r="E420" s="9">
        <v>45505</v>
      </c>
      <c r="F420" s="247" t="s">
        <v>981</v>
      </c>
      <c r="G420" s="253">
        <v>45555</v>
      </c>
      <c r="H420" s="249">
        <v>318193.59999999998</v>
      </c>
      <c r="I420" s="250">
        <v>0</v>
      </c>
      <c r="J420" s="250">
        <f t="shared" si="130"/>
        <v>318193.59999999998</v>
      </c>
      <c r="K420" s="251">
        <f t="shared" si="131"/>
        <v>6363.8719999999994</v>
      </c>
      <c r="L420" s="251">
        <f t="shared" si="132"/>
        <v>311829.728</v>
      </c>
      <c r="M420" s="251">
        <f t="shared" si="138"/>
        <v>311829.728</v>
      </c>
      <c r="N420" s="260">
        <f t="shared" si="134"/>
        <v>0</v>
      </c>
      <c r="O420" s="253">
        <v>45552</v>
      </c>
      <c r="P420" s="253">
        <f t="shared" si="139"/>
        <v>45552</v>
      </c>
      <c r="Q420" s="259" t="s">
        <v>1034</v>
      </c>
      <c r="R420" s="250">
        <v>310193</v>
      </c>
      <c r="S420" s="250">
        <f t="shared" si="135"/>
        <v>8000.5999999999767</v>
      </c>
      <c r="T420" s="255" t="s">
        <v>91</v>
      </c>
      <c r="U420" s="256">
        <v>45586</v>
      </c>
      <c r="V420" s="255">
        <v>464333</v>
      </c>
      <c r="W420" s="255" t="s">
        <v>29</v>
      </c>
      <c r="X420" s="258" t="s">
        <v>368</v>
      </c>
      <c r="Y420" s="255" t="s">
        <v>91</v>
      </c>
      <c r="AB420" s="21"/>
    </row>
    <row r="421" spans="1:28" x14ac:dyDescent="0.25">
      <c r="A421" s="7">
        <f t="shared" si="136"/>
        <v>78</v>
      </c>
      <c r="B421" s="10" t="s">
        <v>1274</v>
      </c>
      <c r="C421" s="9">
        <v>45536</v>
      </c>
      <c r="D421" s="14" t="s">
        <v>931</v>
      </c>
      <c r="E421" s="9">
        <v>45505</v>
      </c>
      <c r="F421" s="247" t="s">
        <v>982</v>
      </c>
      <c r="G421" s="253">
        <v>45555</v>
      </c>
      <c r="H421" s="249">
        <v>318193.59999999998</v>
      </c>
      <c r="I421" s="250">
        <v>0</v>
      </c>
      <c r="J421" s="250">
        <f t="shared" si="130"/>
        <v>318193.59999999998</v>
      </c>
      <c r="K421" s="251">
        <f t="shared" si="131"/>
        <v>6363.8719999999994</v>
      </c>
      <c r="L421" s="251">
        <f t="shared" si="132"/>
        <v>311829.728</v>
      </c>
      <c r="M421" s="251">
        <f t="shared" si="138"/>
        <v>311829.728</v>
      </c>
      <c r="N421" s="260">
        <f t="shared" si="134"/>
        <v>0</v>
      </c>
      <c r="O421" s="253">
        <v>45552</v>
      </c>
      <c r="P421" s="253">
        <f t="shared" si="139"/>
        <v>45552</v>
      </c>
      <c r="Q421" s="259" t="s">
        <v>1035</v>
      </c>
      <c r="R421" s="250">
        <v>310193</v>
      </c>
      <c r="S421" s="250">
        <f t="shared" si="135"/>
        <v>8000.5999999999767</v>
      </c>
      <c r="T421" s="255" t="s">
        <v>91</v>
      </c>
      <c r="U421" s="256">
        <v>45586</v>
      </c>
      <c r="V421" s="255">
        <v>464333</v>
      </c>
      <c r="W421" s="255" t="s">
        <v>29</v>
      </c>
      <c r="X421" s="258" t="s">
        <v>368</v>
      </c>
      <c r="Y421" s="255" t="s">
        <v>91</v>
      </c>
      <c r="AB421" s="21"/>
    </row>
    <row r="422" spans="1:28" x14ac:dyDescent="0.25">
      <c r="A422" s="7">
        <f t="shared" si="136"/>
        <v>79</v>
      </c>
      <c r="B422" s="10" t="s">
        <v>1274</v>
      </c>
      <c r="C422" s="9">
        <v>45536</v>
      </c>
      <c r="D422" s="14" t="s">
        <v>932</v>
      </c>
      <c r="E422" s="9">
        <v>45505</v>
      </c>
      <c r="F422" s="247" t="s">
        <v>983</v>
      </c>
      <c r="G422" s="253">
        <v>45555</v>
      </c>
      <c r="H422" s="249">
        <v>307929.29032258061</v>
      </c>
      <c r="I422" s="250">
        <v>0</v>
      </c>
      <c r="J422" s="250">
        <f t="shared" si="130"/>
        <v>307929.29032258061</v>
      </c>
      <c r="K422" s="251">
        <f t="shared" si="131"/>
        <v>6158.5858064516124</v>
      </c>
      <c r="L422" s="251">
        <f t="shared" si="132"/>
        <v>301770.70451612899</v>
      </c>
      <c r="M422" s="251">
        <f t="shared" si="138"/>
        <v>301770.70451612899</v>
      </c>
      <c r="N422" s="260">
        <f t="shared" si="134"/>
        <v>0</v>
      </c>
      <c r="O422" s="253">
        <v>45552</v>
      </c>
      <c r="P422" s="253">
        <f>O422</f>
        <v>45552</v>
      </c>
      <c r="Q422" s="259" t="s">
        <v>1036</v>
      </c>
      <c r="R422" s="250">
        <v>300187</v>
      </c>
      <c r="S422" s="250">
        <f t="shared" si="135"/>
        <v>7742.2903225806076</v>
      </c>
      <c r="T422" s="255" t="s">
        <v>91</v>
      </c>
      <c r="U422" s="256">
        <v>45586</v>
      </c>
      <c r="V422" s="255">
        <v>464333</v>
      </c>
      <c r="W422" s="255" t="s">
        <v>29</v>
      </c>
      <c r="X422" s="258" t="s">
        <v>368</v>
      </c>
      <c r="Y422" s="255" t="s">
        <v>91</v>
      </c>
      <c r="AB422" s="17"/>
    </row>
    <row r="423" spans="1:28" x14ac:dyDescent="0.25">
      <c r="A423" s="7">
        <f t="shared" si="136"/>
        <v>80</v>
      </c>
      <c r="B423" s="10" t="s">
        <v>1274</v>
      </c>
      <c r="C423" s="9">
        <v>45536</v>
      </c>
      <c r="D423" s="14" t="s">
        <v>933</v>
      </c>
      <c r="E423" s="9">
        <v>45505</v>
      </c>
      <c r="F423" s="247" t="s">
        <v>984</v>
      </c>
      <c r="G423" s="253">
        <v>45555</v>
      </c>
      <c r="H423" s="249">
        <v>307929.29032258061</v>
      </c>
      <c r="I423" s="250">
        <v>0</v>
      </c>
      <c r="J423" s="250">
        <f t="shared" si="130"/>
        <v>307929.29032258061</v>
      </c>
      <c r="K423" s="251">
        <f t="shared" si="131"/>
        <v>6158.5858064516124</v>
      </c>
      <c r="L423" s="251">
        <f t="shared" si="132"/>
        <v>301770.70451612899</v>
      </c>
      <c r="M423" s="251">
        <f t="shared" si="138"/>
        <v>301770.70451612899</v>
      </c>
      <c r="N423" s="260">
        <f t="shared" si="134"/>
        <v>0</v>
      </c>
      <c r="O423" s="253">
        <v>45552</v>
      </c>
      <c r="P423" s="253">
        <f t="shared" ref="P423:P425" si="140">O423</f>
        <v>45552</v>
      </c>
      <c r="Q423" s="259" t="s">
        <v>1037</v>
      </c>
      <c r="R423" s="250">
        <v>300187</v>
      </c>
      <c r="S423" s="250">
        <f t="shared" si="135"/>
        <v>7742.2903225806076</v>
      </c>
      <c r="T423" s="255" t="s">
        <v>91</v>
      </c>
      <c r="U423" s="256">
        <v>45586</v>
      </c>
      <c r="V423" s="255">
        <v>464333</v>
      </c>
      <c r="W423" s="255" t="s">
        <v>29</v>
      </c>
      <c r="X423" s="258" t="s">
        <v>368</v>
      </c>
      <c r="Y423" s="255" t="s">
        <v>91</v>
      </c>
      <c r="AB423" s="17"/>
    </row>
    <row r="424" spans="1:28" x14ac:dyDescent="0.25">
      <c r="A424" s="7">
        <f t="shared" si="136"/>
        <v>81</v>
      </c>
      <c r="B424" s="10" t="s">
        <v>1274</v>
      </c>
      <c r="C424" s="9">
        <v>45536</v>
      </c>
      <c r="D424" s="14" t="s">
        <v>934</v>
      </c>
      <c r="E424" s="9">
        <v>45505</v>
      </c>
      <c r="F424" s="247" t="s">
        <v>985</v>
      </c>
      <c r="G424" s="253">
        <v>45555</v>
      </c>
      <c r="H424" s="249">
        <v>318193.59999999998</v>
      </c>
      <c r="I424" s="250">
        <v>0</v>
      </c>
      <c r="J424" s="250">
        <f t="shared" si="130"/>
        <v>318193.59999999998</v>
      </c>
      <c r="K424" s="251">
        <f t="shared" si="131"/>
        <v>6363.8719999999994</v>
      </c>
      <c r="L424" s="251">
        <f t="shared" si="132"/>
        <v>311829.728</v>
      </c>
      <c r="M424" s="251">
        <f t="shared" si="138"/>
        <v>311829.728</v>
      </c>
      <c r="N424" s="260">
        <f t="shared" si="134"/>
        <v>0</v>
      </c>
      <c r="O424" s="253">
        <v>45552</v>
      </c>
      <c r="P424" s="253">
        <f t="shared" si="140"/>
        <v>45552</v>
      </c>
      <c r="Q424" s="259" t="s">
        <v>1038</v>
      </c>
      <c r="R424" s="250">
        <v>310193</v>
      </c>
      <c r="S424" s="250">
        <f t="shared" si="135"/>
        <v>8000.5999999999767</v>
      </c>
      <c r="T424" s="255" t="s">
        <v>91</v>
      </c>
      <c r="U424" s="256">
        <v>45586</v>
      </c>
      <c r="V424" s="255">
        <v>464333</v>
      </c>
      <c r="W424" s="255" t="s">
        <v>29</v>
      </c>
      <c r="X424" s="258" t="s">
        <v>368</v>
      </c>
      <c r="Y424" s="255" t="s">
        <v>91</v>
      </c>
      <c r="AB424" s="17"/>
    </row>
    <row r="425" spans="1:28" x14ac:dyDescent="0.25">
      <c r="A425" s="38">
        <f t="shared" si="136"/>
        <v>82</v>
      </c>
      <c r="B425" s="177" t="s">
        <v>1274</v>
      </c>
      <c r="C425" s="40">
        <v>45536</v>
      </c>
      <c r="D425" s="41" t="s">
        <v>935</v>
      </c>
      <c r="E425" s="40">
        <v>45505</v>
      </c>
      <c r="F425" s="226" t="s">
        <v>986</v>
      </c>
      <c r="G425" s="271">
        <v>45555</v>
      </c>
      <c r="H425" s="261">
        <v>112907.4064516129</v>
      </c>
      <c r="I425" s="265">
        <v>0</v>
      </c>
      <c r="J425" s="265">
        <f t="shared" si="130"/>
        <v>112907.4064516129</v>
      </c>
      <c r="K425" s="266">
        <f t="shared" si="131"/>
        <v>2258.1481290322581</v>
      </c>
      <c r="L425" s="266">
        <f t="shared" si="132"/>
        <v>110649.25832258064</v>
      </c>
      <c r="M425" s="265">
        <v>110649</v>
      </c>
      <c r="N425" s="272">
        <f t="shared" si="134"/>
        <v>0.25832258064474445</v>
      </c>
      <c r="O425" s="271">
        <v>45552</v>
      </c>
      <c r="P425" s="271">
        <f t="shared" si="140"/>
        <v>45552</v>
      </c>
      <c r="Q425" s="267" t="s">
        <v>1039</v>
      </c>
      <c r="R425" s="265">
        <v>110068</v>
      </c>
      <c r="S425" s="265">
        <f t="shared" si="135"/>
        <v>2839.4064516129001</v>
      </c>
      <c r="T425" s="255" t="s">
        <v>91</v>
      </c>
      <c r="U425" s="255" t="s">
        <v>462</v>
      </c>
      <c r="V425" s="255" t="s">
        <v>462</v>
      </c>
      <c r="W425" s="255" t="s">
        <v>496</v>
      </c>
      <c r="X425" s="258" t="s">
        <v>496</v>
      </c>
      <c r="Y425" s="255" t="s">
        <v>496</v>
      </c>
      <c r="AB425" s="17"/>
    </row>
    <row r="426" spans="1:28" x14ac:dyDescent="0.25">
      <c r="A426" s="7">
        <f t="shared" si="136"/>
        <v>83</v>
      </c>
      <c r="B426" s="25" t="s">
        <v>94</v>
      </c>
      <c r="C426" s="9">
        <v>45536</v>
      </c>
      <c r="D426" s="14" t="s">
        <v>936</v>
      </c>
      <c r="E426" s="9">
        <v>45505</v>
      </c>
      <c r="F426" s="247" t="s">
        <v>987</v>
      </c>
      <c r="G426" s="253">
        <v>45555</v>
      </c>
      <c r="H426" s="249">
        <v>256000</v>
      </c>
      <c r="I426" s="250">
        <v>0</v>
      </c>
      <c r="J426" s="250">
        <f t="shared" si="130"/>
        <v>256000</v>
      </c>
      <c r="K426" s="251">
        <f t="shared" si="131"/>
        <v>5120</v>
      </c>
      <c r="L426" s="251">
        <f t="shared" si="132"/>
        <v>250880</v>
      </c>
      <c r="M426" s="251">
        <f>L426</f>
        <v>250880</v>
      </c>
      <c r="N426" s="260">
        <f t="shared" si="134"/>
        <v>0</v>
      </c>
      <c r="O426" s="253">
        <v>45554</v>
      </c>
      <c r="P426" s="253">
        <f t="shared" ref="P426:P440" si="141">O426</f>
        <v>45554</v>
      </c>
      <c r="Q426" s="259" t="s">
        <v>1040</v>
      </c>
      <c r="R426" s="250">
        <v>250000</v>
      </c>
      <c r="S426" s="250">
        <f t="shared" si="135"/>
        <v>6000</v>
      </c>
      <c r="T426" s="255" t="s">
        <v>91</v>
      </c>
      <c r="U426" s="256">
        <v>45632</v>
      </c>
      <c r="V426" s="255">
        <v>464418</v>
      </c>
      <c r="W426" s="255" t="s">
        <v>29</v>
      </c>
      <c r="X426" s="258" t="s">
        <v>368</v>
      </c>
      <c r="Y426" s="255" t="s">
        <v>91</v>
      </c>
    </row>
    <row r="427" spans="1:28" x14ac:dyDescent="0.25">
      <c r="A427" s="7">
        <f t="shared" si="136"/>
        <v>84</v>
      </c>
      <c r="B427" s="25" t="s">
        <v>94</v>
      </c>
      <c r="C427" s="9">
        <v>45536</v>
      </c>
      <c r="D427" s="14" t="s">
        <v>937</v>
      </c>
      <c r="E427" s="9">
        <v>45505</v>
      </c>
      <c r="F427" s="247" t="s">
        <v>1499</v>
      </c>
      <c r="G427" s="253">
        <v>45555</v>
      </c>
      <c r="H427" s="249">
        <v>336000</v>
      </c>
      <c r="I427" s="250">
        <v>0</v>
      </c>
      <c r="J427" s="250">
        <f t="shared" si="130"/>
        <v>336000</v>
      </c>
      <c r="K427" s="251">
        <f t="shared" si="131"/>
        <v>6720</v>
      </c>
      <c r="L427" s="251">
        <f t="shared" si="132"/>
        <v>329280</v>
      </c>
      <c r="M427" s="250">
        <v>318658</v>
      </c>
      <c r="N427" s="260">
        <v>0</v>
      </c>
      <c r="O427" s="253">
        <v>45554</v>
      </c>
      <c r="P427" s="253">
        <f t="shared" si="141"/>
        <v>45554</v>
      </c>
      <c r="Q427" s="259" t="s">
        <v>1041</v>
      </c>
      <c r="R427" s="250">
        <v>319355</v>
      </c>
      <c r="S427" s="250">
        <f t="shared" si="135"/>
        <v>16645</v>
      </c>
      <c r="T427" s="255" t="s">
        <v>91</v>
      </c>
      <c r="U427" s="256">
        <v>45639</v>
      </c>
      <c r="V427" s="255">
        <v>464429</v>
      </c>
      <c r="W427" s="255" t="s">
        <v>29</v>
      </c>
      <c r="X427" s="258" t="s">
        <v>368</v>
      </c>
      <c r="Y427" s="255" t="s">
        <v>91</v>
      </c>
    </row>
    <row r="428" spans="1:28" x14ac:dyDescent="0.25">
      <c r="A428" s="7">
        <f t="shared" si="136"/>
        <v>85</v>
      </c>
      <c r="B428" s="25" t="s">
        <v>94</v>
      </c>
      <c r="C428" s="9">
        <v>45536</v>
      </c>
      <c r="D428" s="14" t="s">
        <v>938</v>
      </c>
      <c r="E428" s="9">
        <v>45505</v>
      </c>
      <c r="F428" s="247" t="s">
        <v>988</v>
      </c>
      <c r="G428" s="253">
        <v>45555</v>
      </c>
      <c r="H428" s="249">
        <v>226000</v>
      </c>
      <c r="I428" s="250">
        <v>40680</v>
      </c>
      <c r="J428" s="250">
        <f t="shared" si="130"/>
        <v>266680</v>
      </c>
      <c r="K428" s="251">
        <f t="shared" si="131"/>
        <v>4520</v>
      </c>
      <c r="L428" s="251">
        <f t="shared" si="132"/>
        <v>262160</v>
      </c>
      <c r="M428" s="251">
        <f t="shared" ref="M428:M436" si="142">L428</f>
        <v>262160</v>
      </c>
      <c r="N428" s="260">
        <f t="shared" si="134"/>
        <v>0</v>
      </c>
      <c r="O428" s="253">
        <v>45554</v>
      </c>
      <c r="P428" s="253">
        <f t="shared" si="141"/>
        <v>45554</v>
      </c>
      <c r="Q428" s="259" t="s">
        <v>1042</v>
      </c>
      <c r="R428" s="250">
        <v>220000</v>
      </c>
      <c r="S428" s="250">
        <f t="shared" si="135"/>
        <v>6000</v>
      </c>
      <c r="T428" s="255" t="s">
        <v>91</v>
      </c>
      <c r="U428" s="256">
        <v>45632</v>
      </c>
      <c r="V428" s="255">
        <v>464418</v>
      </c>
      <c r="W428" s="255" t="s">
        <v>29</v>
      </c>
      <c r="X428" s="258" t="s">
        <v>368</v>
      </c>
      <c r="Y428" s="255" t="s">
        <v>91</v>
      </c>
    </row>
    <row r="429" spans="1:28" x14ac:dyDescent="0.25">
      <c r="A429" s="7">
        <f t="shared" si="136"/>
        <v>86</v>
      </c>
      <c r="B429" s="25" t="s">
        <v>94</v>
      </c>
      <c r="C429" s="9">
        <v>45536</v>
      </c>
      <c r="D429" s="14" t="s">
        <v>939</v>
      </c>
      <c r="E429" s="9">
        <v>45505</v>
      </c>
      <c r="F429" s="247" t="s">
        <v>989</v>
      </c>
      <c r="G429" s="253">
        <v>45555</v>
      </c>
      <c r="H429" s="249">
        <v>239728</v>
      </c>
      <c r="I429" s="250">
        <v>43151.040000000001</v>
      </c>
      <c r="J429" s="250">
        <f t="shared" si="130"/>
        <v>282879.03999999998</v>
      </c>
      <c r="K429" s="251">
        <f t="shared" si="131"/>
        <v>4794.5600000000004</v>
      </c>
      <c r="L429" s="251">
        <f t="shared" si="132"/>
        <v>278084.47999999998</v>
      </c>
      <c r="M429" s="251">
        <f t="shared" si="142"/>
        <v>278084.47999999998</v>
      </c>
      <c r="N429" s="260">
        <f t="shared" si="134"/>
        <v>0</v>
      </c>
      <c r="O429" s="253">
        <v>45554</v>
      </c>
      <c r="P429" s="253">
        <f t="shared" si="141"/>
        <v>45554</v>
      </c>
      <c r="Q429" s="259" t="s">
        <v>1043</v>
      </c>
      <c r="R429" s="250">
        <v>233728</v>
      </c>
      <c r="S429" s="250">
        <f t="shared" si="135"/>
        <v>6000</v>
      </c>
      <c r="T429" s="255" t="s">
        <v>91</v>
      </c>
      <c r="U429" s="256">
        <v>45632</v>
      </c>
      <c r="V429" s="255">
        <v>464418</v>
      </c>
      <c r="W429" s="255" t="s">
        <v>29</v>
      </c>
      <c r="X429" s="258" t="s">
        <v>368</v>
      </c>
      <c r="Y429" s="255" t="s">
        <v>91</v>
      </c>
    </row>
    <row r="430" spans="1:28" x14ac:dyDescent="0.25">
      <c r="A430" s="7">
        <f t="shared" si="136"/>
        <v>87</v>
      </c>
      <c r="B430" s="25" t="s">
        <v>94</v>
      </c>
      <c r="C430" s="9">
        <v>45536</v>
      </c>
      <c r="D430" s="14" t="s">
        <v>940</v>
      </c>
      <c r="E430" s="9">
        <v>45505</v>
      </c>
      <c r="F430" s="247" t="s">
        <v>990</v>
      </c>
      <c r="G430" s="253">
        <v>45555</v>
      </c>
      <c r="H430" s="249">
        <v>239728</v>
      </c>
      <c r="I430" s="250">
        <v>43151.040000000001</v>
      </c>
      <c r="J430" s="250">
        <f t="shared" si="130"/>
        <v>282879.03999999998</v>
      </c>
      <c r="K430" s="251">
        <f t="shared" si="131"/>
        <v>4794.5600000000004</v>
      </c>
      <c r="L430" s="251">
        <f t="shared" si="132"/>
        <v>278084.47999999998</v>
      </c>
      <c r="M430" s="251">
        <f t="shared" si="142"/>
        <v>278084.47999999998</v>
      </c>
      <c r="N430" s="260">
        <f t="shared" si="134"/>
        <v>0</v>
      </c>
      <c r="O430" s="253">
        <v>45554</v>
      </c>
      <c r="P430" s="253">
        <f t="shared" si="141"/>
        <v>45554</v>
      </c>
      <c r="Q430" s="259" t="s">
        <v>1044</v>
      </c>
      <c r="R430" s="250">
        <v>233728</v>
      </c>
      <c r="S430" s="250">
        <f t="shared" si="135"/>
        <v>6000</v>
      </c>
      <c r="T430" s="255" t="s">
        <v>91</v>
      </c>
      <c r="U430" s="256">
        <v>45632</v>
      </c>
      <c r="V430" s="255">
        <v>464418</v>
      </c>
      <c r="W430" s="255" t="s">
        <v>29</v>
      </c>
      <c r="X430" s="258" t="s">
        <v>368</v>
      </c>
      <c r="Y430" s="255" t="s">
        <v>91</v>
      </c>
    </row>
    <row r="431" spans="1:28" x14ac:dyDescent="0.25">
      <c r="A431" s="7">
        <f t="shared" si="136"/>
        <v>88</v>
      </c>
      <c r="B431" s="25" t="s">
        <v>94</v>
      </c>
      <c r="C431" s="9">
        <v>45536</v>
      </c>
      <c r="D431" s="14" t="s">
        <v>941</v>
      </c>
      <c r="E431" s="9">
        <v>45505</v>
      </c>
      <c r="F431" s="247" t="s">
        <v>991</v>
      </c>
      <c r="G431" s="253">
        <v>45555</v>
      </c>
      <c r="H431" s="249">
        <v>239728</v>
      </c>
      <c r="I431" s="250">
        <v>43151.040000000001</v>
      </c>
      <c r="J431" s="250">
        <f t="shared" si="130"/>
        <v>282879.03999999998</v>
      </c>
      <c r="K431" s="251">
        <f t="shared" si="131"/>
        <v>4794.5600000000004</v>
      </c>
      <c r="L431" s="251">
        <f t="shared" si="132"/>
        <v>278084.47999999998</v>
      </c>
      <c r="M431" s="251">
        <f t="shared" si="142"/>
        <v>278084.47999999998</v>
      </c>
      <c r="N431" s="260">
        <f t="shared" si="134"/>
        <v>0</v>
      </c>
      <c r="O431" s="253">
        <v>45554</v>
      </c>
      <c r="P431" s="253">
        <f t="shared" si="141"/>
        <v>45554</v>
      </c>
      <c r="Q431" s="259" t="s">
        <v>1045</v>
      </c>
      <c r="R431" s="250">
        <v>233728</v>
      </c>
      <c r="S431" s="250">
        <f t="shared" si="135"/>
        <v>6000</v>
      </c>
      <c r="T431" s="255" t="s">
        <v>91</v>
      </c>
      <c r="U431" s="256">
        <v>45632</v>
      </c>
      <c r="V431" s="255">
        <v>464418</v>
      </c>
      <c r="W431" s="255" t="s">
        <v>29</v>
      </c>
      <c r="X431" s="258" t="s">
        <v>368</v>
      </c>
      <c r="Y431" s="255" t="s">
        <v>91</v>
      </c>
    </row>
    <row r="432" spans="1:28" x14ac:dyDescent="0.25">
      <c r="A432" s="7">
        <f t="shared" si="136"/>
        <v>89</v>
      </c>
      <c r="B432" s="25" t="s">
        <v>94</v>
      </c>
      <c r="C432" s="9">
        <v>45536</v>
      </c>
      <c r="D432" s="14" t="s">
        <v>942</v>
      </c>
      <c r="E432" s="9">
        <v>45505</v>
      </c>
      <c r="F432" s="247" t="s">
        <v>992</v>
      </c>
      <c r="G432" s="253">
        <v>45555</v>
      </c>
      <c r="H432" s="249">
        <v>239728</v>
      </c>
      <c r="I432" s="250">
        <v>43151.040000000001</v>
      </c>
      <c r="J432" s="250">
        <f t="shared" si="130"/>
        <v>282879.03999999998</v>
      </c>
      <c r="K432" s="251">
        <f t="shared" si="131"/>
        <v>4794.5600000000004</v>
      </c>
      <c r="L432" s="251">
        <f t="shared" si="132"/>
        <v>278084.47999999998</v>
      </c>
      <c r="M432" s="251">
        <f t="shared" si="142"/>
        <v>278084.47999999998</v>
      </c>
      <c r="N432" s="260">
        <f t="shared" si="134"/>
        <v>0</v>
      </c>
      <c r="O432" s="253">
        <v>45554</v>
      </c>
      <c r="P432" s="253">
        <f t="shared" si="141"/>
        <v>45554</v>
      </c>
      <c r="Q432" s="259" t="s">
        <v>1046</v>
      </c>
      <c r="R432" s="250">
        <v>233728</v>
      </c>
      <c r="S432" s="250">
        <f t="shared" si="135"/>
        <v>6000</v>
      </c>
      <c r="T432" s="255" t="s">
        <v>91</v>
      </c>
      <c r="U432" s="256">
        <v>45632</v>
      </c>
      <c r="V432" s="255">
        <v>464418</v>
      </c>
      <c r="W432" s="255" t="s">
        <v>29</v>
      </c>
      <c r="X432" s="258" t="s">
        <v>368</v>
      </c>
      <c r="Y432" s="255" t="s">
        <v>91</v>
      </c>
    </row>
    <row r="433" spans="1:28" x14ac:dyDescent="0.25">
      <c r="A433" s="7">
        <f t="shared" si="136"/>
        <v>90</v>
      </c>
      <c r="B433" s="25" t="s">
        <v>94</v>
      </c>
      <c r="C433" s="9">
        <v>45536</v>
      </c>
      <c r="D433" s="14" t="s">
        <v>943</v>
      </c>
      <c r="E433" s="9">
        <v>45505</v>
      </c>
      <c r="F433" s="247" t="s">
        <v>993</v>
      </c>
      <c r="G433" s="253">
        <v>45555</v>
      </c>
      <c r="H433" s="249">
        <v>262569</v>
      </c>
      <c r="I433" s="250">
        <v>0</v>
      </c>
      <c r="J433" s="250">
        <f t="shared" si="130"/>
        <v>262569</v>
      </c>
      <c r="K433" s="251">
        <f t="shared" si="131"/>
        <v>5251.38</v>
      </c>
      <c r="L433" s="251">
        <f t="shared" si="132"/>
        <v>257317.62</v>
      </c>
      <c r="M433" s="251">
        <f t="shared" si="142"/>
        <v>257317.62</v>
      </c>
      <c r="N433" s="260">
        <f t="shared" si="134"/>
        <v>0</v>
      </c>
      <c r="O433" s="253">
        <v>45554</v>
      </c>
      <c r="P433" s="253">
        <f t="shared" si="141"/>
        <v>45554</v>
      </c>
      <c r="Q433" s="259" t="s">
        <v>1047</v>
      </c>
      <c r="R433" s="250">
        <v>256569</v>
      </c>
      <c r="S433" s="250">
        <f t="shared" si="135"/>
        <v>6000</v>
      </c>
      <c r="T433" s="255" t="s">
        <v>91</v>
      </c>
      <c r="U433" s="256">
        <v>45632</v>
      </c>
      <c r="V433" s="255">
        <v>464418</v>
      </c>
      <c r="W433" s="255" t="s">
        <v>29</v>
      </c>
      <c r="X433" s="258" t="s">
        <v>368</v>
      </c>
      <c r="Y433" s="255" t="s">
        <v>91</v>
      </c>
    </row>
    <row r="434" spans="1:28" x14ac:dyDescent="0.25">
      <c r="A434" s="7">
        <f t="shared" si="136"/>
        <v>91</v>
      </c>
      <c r="B434" s="25" t="s">
        <v>94</v>
      </c>
      <c r="C434" s="9">
        <v>45536</v>
      </c>
      <c r="D434" s="14" t="s">
        <v>944</v>
      </c>
      <c r="E434" s="9">
        <v>45505</v>
      </c>
      <c r="F434" s="247" t="s">
        <v>994</v>
      </c>
      <c r="G434" s="253">
        <v>45555</v>
      </c>
      <c r="H434" s="249">
        <v>262569</v>
      </c>
      <c r="I434" s="250">
        <v>0</v>
      </c>
      <c r="J434" s="250">
        <f t="shared" si="130"/>
        <v>262569</v>
      </c>
      <c r="K434" s="251">
        <f t="shared" si="131"/>
        <v>5251.38</v>
      </c>
      <c r="L434" s="251">
        <f t="shared" si="132"/>
        <v>257317.62</v>
      </c>
      <c r="M434" s="251">
        <f t="shared" si="142"/>
        <v>257317.62</v>
      </c>
      <c r="N434" s="260">
        <f t="shared" si="134"/>
        <v>0</v>
      </c>
      <c r="O434" s="253">
        <v>45554</v>
      </c>
      <c r="P434" s="253">
        <f t="shared" si="141"/>
        <v>45554</v>
      </c>
      <c r="Q434" s="259" t="s">
        <v>1048</v>
      </c>
      <c r="R434" s="250">
        <v>256569</v>
      </c>
      <c r="S434" s="250">
        <f t="shared" si="135"/>
        <v>6000</v>
      </c>
      <c r="T434" s="255" t="s">
        <v>91</v>
      </c>
      <c r="U434" s="256">
        <v>45632</v>
      </c>
      <c r="V434" s="255">
        <v>464418</v>
      </c>
      <c r="W434" s="255" t="s">
        <v>29</v>
      </c>
      <c r="X434" s="258" t="s">
        <v>368</v>
      </c>
      <c r="Y434" s="255" t="s">
        <v>91</v>
      </c>
    </row>
    <row r="435" spans="1:28" x14ac:dyDescent="0.25">
      <c r="A435" s="7">
        <f t="shared" si="136"/>
        <v>92</v>
      </c>
      <c r="B435" s="25" t="s">
        <v>94</v>
      </c>
      <c r="C435" s="9">
        <v>45536</v>
      </c>
      <c r="D435" s="14" t="s">
        <v>945</v>
      </c>
      <c r="E435" s="9">
        <v>45505</v>
      </c>
      <c r="F435" s="247" t="s">
        <v>995</v>
      </c>
      <c r="G435" s="253">
        <v>45555</v>
      </c>
      <c r="H435" s="249">
        <v>329500</v>
      </c>
      <c r="I435" s="250">
        <v>0</v>
      </c>
      <c r="J435" s="250">
        <f t="shared" si="130"/>
        <v>329500</v>
      </c>
      <c r="K435" s="251">
        <f t="shared" si="131"/>
        <v>6590</v>
      </c>
      <c r="L435" s="251">
        <f t="shared" si="132"/>
        <v>322910</v>
      </c>
      <c r="M435" s="251">
        <f t="shared" si="142"/>
        <v>322910</v>
      </c>
      <c r="N435" s="260">
        <f t="shared" si="134"/>
        <v>0</v>
      </c>
      <c r="O435" s="253">
        <v>45554</v>
      </c>
      <c r="P435" s="253">
        <f t="shared" si="141"/>
        <v>45554</v>
      </c>
      <c r="Q435" s="259" t="s">
        <v>1049</v>
      </c>
      <c r="R435" s="250">
        <v>323500</v>
      </c>
      <c r="S435" s="250">
        <f t="shared" si="135"/>
        <v>6000</v>
      </c>
      <c r="T435" s="255" t="s">
        <v>91</v>
      </c>
      <c r="U435" s="256">
        <v>45632</v>
      </c>
      <c r="V435" s="255">
        <v>464418</v>
      </c>
      <c r="W435" s="255" t="s">
        <v>29</v>
      </c>
      <c r="X435" s="258" t="s">
        <v>368</v>
      </c>
      <c r="Y435" s="255" t="s">
        <v>91</v>
      </c>
    </row>
    <row r="436" spans="1:28" x14ac:dyDescent="0.25">
      <c r="A436" s="7">
        <f t="shared" si="136"/>
        <v>93</v>
      </c>
      <c r="B436" s="25" t="s">
        <v>94</v>
      </c>
      <c r="C436" s="9">
        <v>45536</v>
      </c>
      <c r="D436" s="14" t="s">
        <v>946</v>
      </c>
      <c r="E436" s="9">
        <v>45505</v>
      </c>
      <c r="F436" s="247" t="s">
        <v>996</v>
      </c>
      <c r="G436" s="253">
        <v>45555</v>
      </c>
      <c r="H436" s="249">
        <v>267849</v>
      </c>
      <c r="I436" s="250">
        <v>0</v>
      </c>
      <c r="J436" s="250">
        <f t="shared" si="130"/>
        <v>267849</v>
      </c>
      <c r="K436" s="251">
        <f t="shared" si="131"/>
        <v>5356.9800000000005</v>
      </c>
      <c r="L436" s="251">
        <f t="shared" si="132"/>
        <v>262492.02</v>
      </c>
      <c r="M436" s="251">
        <f t="shared" si="142"/>
        <v>262492.02</v>
      </c>
      <c r="N436" s="260">
        <f t="shared" si="134"/>
        <v>0</v>
      </c>
      <c r="O436" s="253">
        <v>45554</v>
      </c>
      <c r="P436" s="253">
        <f t="shared" si="141"/>
        <v>45554</v>
      </c>
      <c r="Q436" s="259" t="s">
        <v>1050</v>
      </c>
      <c r="R436" s="250">
        <v>261849</v>
      </c>
      <c r="S436" s="250">
        <f t="shared" si="135"/>
        <v>6000</v>
      </c>
      <c r="T436" s="255" t="s">
        <v>91</v>
      </c>
      <c r="U436" s="256">
        <v>45632</v>
      </c>
      <c r="V436" s="255">
        <v>464418</v>
      </c>
      <c r="W436" s="255" t="s">
        <v>29</v>
      </c>
      <c r="X436" s="258" t="s">
        <v>368</v>
      </c>
      <c r="Y436" s="255" t="s">
        <v>91</v>
      </c>
    </row>
    <row r="437" spans="1:28" x14ac:dyDescent="0.25">
      <c r="A437" s="7">
        <f t="shared" si="136"/>
        <v>94</v>
      </c>
      <c r="B437" s="25" t="s">
        <v>94</v>
      </c>
      <c r="C437" s="9">
        <v>45536</v>
      </c>
      <c r="D437" s="14" t="s">
        <v>947</v>
      </c>
      <c r="E437" s="9">
        <v>45505</v>
      </c>
      <c r="F437" s="247" t="s">
        <v>997</v>
      </c>
      <c r="G437" s="253">
        <v>45560</v>
      </c>
      <c r="H437" s="249">
        <v>239728</v>
      </c>
      <c r="I437" s="250">
        <v>43151.040000000001</v>
      </c>
      <c r="J437" s="250">
        <f t="shared" si="130"/>
        <v>282879.03999999998</v>
      </c>
      <c r="K437" s="251">
        <f t="shared" si="131"/>
        <v>4794.5600000000004</v>
      </c>
      <c r="L437" s="251">
        <f t="shared" si="132"/>
        <v>278084.47999999998</v>
      </c>
      <c r="M437" s="250">
        <v>278084</v>
      </c>
      <c r="N437" s="260">
        <f t="shared" si="134"/>
        <v>0.47999999998137355</v>
      </c>
      <c r="O437" s="253">
        <v>45554</v>
      </c>
      <c r="P437" s="253">
        <f t="shared" si="141"/>
        <v>45554</v>
      </c>
      <c r="Q437" s="259" t="s">
        <v>1051</v>
      </c>
      <c r="R437" s="250">
        <v>233728</v>
      </c>
      <c r="S437" s="250">
        <f t="shared" si="135"/>
        <v>6000</v>
      </c>
      <c r="T437" s="255" t="s">
        <v>91</v>
      </c>
      <c r="U437" s="256">
        <v>45595</v>
      </c>
      <c r="V437" s="255">
        <v>463686</v>
      </c>
      <c r="W437" s="255" t="s">
        <v>29</v>
      </c>
      <c r="X437" s="258" t="s">
        <v>368</v>
      </c>
      <c r="Y437" s="255" t="s">
        <v>91</v>
      </c>
    </row>
    <row r="438" spans="1:28" x14ac:dyDescent="0.25">
      <c r="A438" s="7">
        <f t="shared" si="136"/>
        <v>95</v>
      </c>
      <c r="B438" s="25" t="s">
        <v>94</v>
      </c>
      <c r="C438" s="9">
        <v>45536</v>
      </c>
      <c r="D438" s="14" t="s">
        <v>948</v>
      </c>
      <c r="E438" s="9">
        <v>45505</v>
      </c>
      <c r="F438" s="247" t="s">
        <v>998</v>
      </c>
      <c r="G438" s="253">
        <v>45560</v>
      </c>
      <c r="H438" s="249">
        <v>239728</v>
      </c>
      <c r="I438" s="250">
        <v>43151.040000000001</v>
      </c>
      <c r="J438" s="250">
        <f t="shared" si="130"/>
        <v>282879.03999999998</v>
      </c>
      <c r="K438" s="251">
        <f t="shared" si="131"/>
        <v>4794.5600000000004</v>
      </c>
      <c r="L438" s="251">
        <f t="shared" si="132"/>
        <v>278084.47999999998</v>
      </c>
      <c r="M438" s="250">
        <v>278084</v>
      </c>
      <c r="N438" s="260">
        <f t="shared" si="134"/>
        <v>0.47999999998137355</v>
      </c>
      <c r="O438" s="253">
        <v>45554</v>
      </c>
      <c r="P438" s="253">
        <f t="shared" si="141"/>
        <v>45554</v>
      </c>
      <c r="Q438" s="259" t="s">
        <v>1052</v>
      </c>
      <c r="R438" s="250">
        <v>233728</v>
      </c>
      <c r="S438" s="250">
        <f t="shared" si="135"/>
        <v>6000</v>
      </c>
      <c r="T438" s="255" t="s">
        <v>91</v>
      </c>
      <c r="U438" s="256">
        <v>45595</v>
      </c>
      <c r="V438" s="255">
        <v>463686</v>
      </c>
      <c r="W438" s="255" t="s">
        <v>29</v>
      </c>
      <c r="X438" s="258" t="s">
        <v>368</v>
      </c>
      <c r="Y438" s="255" t="s">
        <v>91</v>
      </c>
    </row>
    <row r="439" spans="1:28" x14ac:dyDescent="0.25">
      <c r="A439" s="7">
        <f t="shared" si="136"/>
        <v>96</v>
      </c>
      <c r="B439" s="25" t="s">
        <v>94</v>
      </c>
      <c r="C439" s="9">
        <v>45536</v>
      </c>
      <c r="D439" s="14" t="s">
        <v>949</v>
      </c>
      <c r="E439" s="9">
        <v>45505</v>
      </c>
      <c r="F439" s="247" t="s">
        <v>999</v>
      </c>
      <c r="G439" s="253">
        <v>45560</v>
      </c>
      <c r="H439" s="249">
        <v>239728</v>
      </c>
      <c r="I439" s="250">
        <v>0</v>
      </c>
      <c r="J439" s="250">
        <f t="shared" si="130"/>
        <v>239728</v>
      </c>
      <c r="K439" s="251">
        <f t="shared" si="131"/>
        <v>4794.5600000000004</v>
      </c>
      <c r="L439" s="251">
        <f t="shared" si="132"/>
        <v>234933.44</v>
      </c>
      <c r="M439" s="250">
        <v>234933</v>
      </c>
      <c r="N439" s="260">
        <f t="shared" si="134"/>
        <v>0.44000000000232831</v>
      </c>
      <c r="O439" s="253">
        <v>45554</v>
      </c>
      <c r="P439" s="253">
        <f t="shared" si="141"/>
        <v>45554</v>
      </c>
      <c r="Q439" s="259" t="s">
        <v>1053</v>
      </c>
      <c r="R439" s="250">
        <v>233728</v>
      </c>
      <c r="S439" s="250">
        <f t="shared" si="135"/>
        <v>6000</v>
      </c>
      <c r="T439" s="255" t="s">
        <v>91</v>
      </c>
      <c r="U439" s="256">
        <v>45595</v>
      </c>
      <c r="V439" s="255">
        <v>463686</v>
      </c>
      <c r="W439" s="255" t="s">
        <v>29</v>
      </c>
      <c r="X439" s="258" t="s">
        <v>368</v>
      </c>
      <c r="Y439" s="255" t="s">
        <v>91</v>
      </c>
    </row>
    <row r="440" spans="1:28" x14ac:dyDescent="0.25">
      <c r="A440" s="7">
        <f t="shared" si="136"/>
        <v>97</v>
      </c>
      <c r="B440" s="25" t="s">
        <v>94</v>
      </c>
      <c r="C440" s="9">
        <v>45536</v>
      </c>
      <c r="D440" s="14" t="s">
        <v>950</v>
      </c>
      <c r="E440" s="9">
        <v>45505</v>
      </c>
      <c r="F440" s="247" t="s">
        <v>1000</v>
      </c>
      <c r="G440" s="253">
        <v>45560</v>
      </c>
      <c r="H440" s="249">
        <v>239728</v>
      </c>
      <c r="I440" s="250">
        <v>43151.040000000001</v>
      </c>
      <c r="J440" s="250">
        <f t="shared" si="130"/>
        <v>282879.03999999998</v>
      </c>
      <c r="K440" s="251">
        <f t="shared" si="131"/>
        <v>4794.5600000000004</v>
      </c>
      <c r="L440" s="251">
        <f t="shared" si="132"/>
        <v>278084.47999999998</v>
      </c>
      <c r="M440" s="250">
        <v>278084</v>
      </c>
      <c r="N440" s="260">
        <f t="shared" si="134"/>
        <v>0.47999999998137355</v>
      </c>
      <c r="O440" s="253">
        <v>45554</v>
      </c>
      <c r="P440" s="253">
        <f t="shared" si="141"/>
        <v>45554</v>
      </c>
      <c r="Q440" s="259" t="s">
        <v>1054</v>
      </c>
      <c r="R440" s="250">
        <v>233728</v>
      </c>
      <c r="S440" s="250">
        <f t="shared" si="135"/>
        <v>6000</v>
      </c>
      <c r="T440" s="255" t="s">
        <v>91</v>
      </c>
      <c r="U440" s="256">
        <v>45595</v>
      </c>
      <c r="V440" s="255">
        <v>463686</v>
      </c>
      <c r="W440" s="255" t="s">
        <v>29</v>
      </c>
      <c r="X440" s="258" t="s">
        <v>368</v>
      </c>
      <c r="Y440" s="255" t="s">
        <v>91</v>
      </c>
    </row>
    <row r="441" spans="1:28" x14ac:dyDescent="0.25">
      <c r="A441" s="7">
        <f>A440+1</f>
        <v>98</v>
      </c>
      <c r="B441" s="25" t="s">
        <v>24</v>
      </c>
      <c r="C441" s="9">
        <v>45536</v>
      </c>
      <c r="D441" s="14" t="s">
        <v>951</v>
      </c>
      <c r="E441" s="9">
        <v>45505</v>
      </c>
      <c r="F441" s="247" t="s">
        <v>1003</v>
      </c>
      <c r="G441" s="253">
        <v>45555</v>
      </c>
      <c r="H441" s="249">
        <v>361080</v>
      </c>
      <c r="I441" s="250">
        <f>H441*18%</f>
        <v>64994.399999999994</v>
      </c>
      <c r="J441" s="250">
        <f t="shared" si="130"/>
        <v>426074.4</v>
      </c>
      <c r="K441" s="251">
        <f t="shared" si="131"/>
        <v>7221.6</v>
      </c>
      <c r="L441" s="251">
        <f t="shared" si="132"/>
        <v>418852.80000000005</v>
      </c>
      <c r="M441" s="250">
        <v>418853</v>
      </c>
      <c r="N441" s="260">
        <f t="shared" si="134"/>
        <v>-0.19999999995343387</v>
      </c>
      <c r="O441" s="253">
        <v>45553</v>
      </c>
      <c r="P441" s="253">
        <f t="shared" ref="P441:P446" si="143">O441</f>
        <v>45553</v>
      </c>
      <c r="Q441" s="259" t="s">
        <v>1055</v>
      </c>
      <c r="R441" s="250">
        <v>355080</v>
      </c>
      <c r="S441" s="250">
        <f>H441-R441</f>
        <v>6000</v>
      </c>
      <c r="T441" s="255" t="s">
        <v>91</v>
      </c>
      <c r="U441" s="256">
        <v>45621</v>
      </c>
      <c r="V441" s="255">
        <v>464368</v>
      </c>
      <c r="W441" s="255" t="s">
        <v>29</v>
      </c>
      <c r="X441" s="258" t="s">
        <v>368</v>
      </c>
      <c r="Y441" s="255" t="s">
        <v>91</v>
      </c>
      <c r="AB441" s="17"/>
    </row>
    <row r="442" spans="1:28" x14ac:dyDescent="0.25">
      <c r="A442" s="7">
        <f t="shared" si="136"/>
        <v>99</v>
      </c>
      <c r="B442" s="25" t="s">
        <v>24</v>
      </c>
      <c r="C442" s="9">
        <v>45536</v>
      </c>
      <c r="D442" s="14" t="s">
        <v>952</v>
      </c>
      <c r="E442" s="9">
        <v>45505</v>
      </c>
      <c r="F442" s="247" t="s">
        <v>1004</v>
      </c>
      <c r="G442" s="253">
        <v>45555</v>
      </c>
      <c r="H442" s="249">
        <v>361080</v>
      </c>
      <c r="I442" s="250">
        <v>0</v>
      </c>
      <c r="J442" s="250">
        <f t="shared" si="130"/>
        <v>361080</v>
      </c>
      <c r="K442" s="251">
        <f t="shared" si="131"/>
        <v>7221.6</v>
      </c>
      <c r="L442" s="251">
        <f t="shared" si="132"/>
        <v>353858.4</v>
      </c>
      <c r="M442" s="251">
        <f>L442</f>
        <v>353858.4</v>
      </c>
      <c r="N442" s="260">
        <f t="shared" si="134"/>
        <v>0</v>
      </c>
      <c r="O442" s="253">
        <v>45553</v>
      </c>
      <c r="P442" s="253">
        <f t="shared" si="143"/>
        <v>45553</v>
      </c>
      <c r="Q442" s="259" t="s">
        <v>1056</v>
      </c>
      <c r="R442" s="250">
        <v>355080</v>
      </c>
      <c r="S442" s="250">
        <f t="shared" ref="S442:S461" si="144">H442-R442</f>
        <v>6000</v>
      </c>
      <c r="T442" s="255" t="s">
        <v>91</v>
      </c>
      <c r="U442" s="256">
        <v>45621</v>
      </c>
      <c r="V442" s="255">
        <v>464368</v>
      </c>
      <c r="W442" s="255" t="s">
        <v>29</v>
      </c>
      <c r="X442" s="258" t="s">
        <v>368</v>
      </c>
      <c r="Y442" s="255" t="s">
        <v>91</v>
      </c>
      <c r="AB442" s="17"/>
    </row>
    <row r="443" spans="1:28" x14ac:dyDescent="0.25">
      <c r="A443" s="7">
        <f t="shared" si="136"/>
        <v>100</v>
      </c>
      <c r="B443" s="25" t="s">
        <v>24</v>
      </c>
      <c r="C443" s="9">
        <v>45536</v>
      </c>
      <c r="D443" s="14" t="s">
        <v>953</v>
      </c>
      <c r="E443" s="9">
        <v>45505</v>
      </c>
      <c r="F443" s="247" t="s">
        <v>1005</v>
      </c>
      <c r="G443" s="253">
        <v>45555</v>
      </c>
      <c r="H443" s="249">
        <v>320880</v>
      </c>
      <c r="I443" s="250">
        <f>H443*18%</f>
        <v>57758.400000000001</v>
      </c>
      <c r="J443" s="250">
        <f t="shared" si="130"/>
        <v>378638.4</v>
      </c>
      <c r="K443" s="251">
        <f t="shared" si="131"/>
        <v>6417.6</v>
      </c>
      <c r="L443" s="251">
        <f t="shared" si="132"/>
        <v>372220.80000000005</v>
      </c>
      <c r="M443" s="250">
        <v>372221</v>
      </c>
      <c r="N443" s="260">
        <f t="shared" si="134"/>
        <v>-0.19999999995343387</v>
      </c>
      <c r="O443" s="253">
        <v>45553</v>
      </c>
      <c r="P443" s="253">
        <f t="shared" si="143"/>
        <v>45553</v>
      </c>
      <c r="Q443" s="259" t="s">
        <v>1057</v>
      </c>
      <c r="R443" s="250">
        <v>314880</v>
      </c>
      <c r="S443" s="250">
        <f t="shared" si="144"/>
        <v>6000</v>
      </c>
      <c r="T443" s="255" t="s">
        <v>91</v>
      </c>
      <c r="U443" s="256">
        <v>45621</v>
      </c>
      <c r="V443" s="255">
        <v>464368</v>
      </c>
      <c r="W443" s="255" t="s">
        <v>29</v>
      </c>
      <c r="X443" s="258" t="s">
        <v>368</v>
      </c>
      <c r="Y443" s="255" t="s">
        <v>91</v>
      </c>
      <c r="AB443" s="17"/>
    </row>
    <row r="444" spans="1:28" x14ac:dyDescent="0.25">
      <c r="A444" s="7">
        <f t="shared" si="136"/>
        <v>101</v>
      </c>
      <c r="B444" s="25" t="s">
        <v>24</v>
      </c>
      <c r="C444" s="9">
        <v>45536</v>
      </c>
      <c r="D444" s="14" t="s">
        <v>32</v>
      </c>
      <c r="E444" s="9">
        <v>45505</v>
      </c>
      <c r="F444" s="247" t="s">
        <v>1006</v>
      </c>
      <c r="G444" s="253">
        <v>45555</v>
      </c>
      <c r="H444" s="249">
        <v>313527.74193548388</v>
      </c>
      <c r="I444" s="250">
        <v>0</v>
      </c>
      <c r="J444" s="250">
        <f t="shared" si="130"/>
        <v>313527.74193548388</v>
      </c>
      <c r="K444" s="251">
        <f t="shared" si="131"/>
        <v>6270.5548387096778</v>
      </c>
      <c r="L444" s="251">
        <f t="shared" si="132"/>
        <v>307257.18709677423</v>
      </c>
      <c r="M444" s="251">
        <f t="shared" ref="M444:M446" si="145">L444</f>
        <v>307257.18709677423</v>
      </c>
      <c r="N444" s="260">
        <f t="shared" si="134"/>
        <v>0</v>
      </c>
      <c r="O444" s="253">
        <v>45553</v>
      </c>
      <c r="P444" s="253">
        <f t="shared" si="143"/>
        <v>45553</v>
      </c>
      <c r="Q444" s="259" t="s">
        <v>1058</v>
      </c>
      <c r="R444" s="250">
        <v>308108</v>
      </c>
      <c r="S444" s="250">
        <f t="shared" si="144"/>
        <v>5419.7419354838785</v>
      </c>
      <c r="T444" s="255" t="s">
        <v>91</v>
      </c>
      <c r="U444" s="256">
        <v>45621</v>
      </c>
      <c r="V444" s="255">
        <v>464368</v>
      </c>
      <c r="W444" s="255" t="s">
        <v>29</v>
      </c>
      <c r="X444" s="258" t="s">
        <v>368</v>
      </c>
      <c r="Y444" s="255" t="s">
        <v>91</v>
      </c>
      <c r="AB444" s="17"/>
    </row>
    <row r="445" spans="1:28" x14ac:dyDescent="0.25">
      <c r="A445" s="7">
        <f t="shared" si="136"/>
        <v>102</v>
      </c>
      <c r="B445" s="25" t="s">
        <v>24</v>
      </c>
      <c r="C445" s="9">
        <v>45536</v>
      </c>
      <c r="D445" s="14" t="s">
        <v>954</v>
      </c>
      <c r="E445" s="9">
        <v>45505</v>
      </c>
      <c r="F445" s="247" t="s">
        <v>1007</v>
      </c>
      <c r="G445" s="253">
        <v>45555</v>
      </c>
      <c r="H445" s="249">
        <v>347120</v>
      </c>
      <c r="I445" s="250">
        <v>0</v>
      </c>
      <c r="J445" s="250">
        <f t="shared" si="130"/>
        <v>347120</v>
      </c>
      <c r="K445" s="251">
        <f t="shared" si="131"/>
        <v>6942.4000000000005</v>
      </c>
      <c r="L445" s="251">
        <f t="shared" si="132"/>
        <v>340177.6</v>
      </c>
      <c r="M445" s="251">
        <f t="shared" si="145"/>
        <v>340177.6</v>
      </c>
      <c r="N445" s="260">
        <f t="shared" si="134"/>
        <v>0</v>
      </c>
      <c r="O445" s="253">
        <v>45553</v>
      </c>
      <c r="P445" s="253">
        <f t="shared" si="143"/>
        <v>45553</v>
      </c>
      <c r="Q445" s="259" t="s">
        <v>1059</v>
      </c>
      <c r="R445" s="250">
        <v>341120</v>
      </c>
      <c r="S445" s="250">
        <f t="shared" si="144"/>
        <v>6000</v>
      </c>
      <c r="T445" s="255" t="s">
        <v>91</v>
      </c>
      <c r="U445" s="256">
        <v>45621</v>
      </c>
      <c r="V445" s="255">
        <v>464368</v>
      </c>
      <c r="W445" s="255" t="s">
        <v>29</v>
      </c>
      <c r="X445" s="258" t="s">
        <v>368</v>
      </c>
      <c r="Y445" s="255" t="s">
        <v>91</v>
      </c>
      <c r="AB445" s="17"/>
    </row>
    <row r="446" spans="1:28" x14ac:dyDescent="0.25">
      <c r="A446" s="7">
        <f t="shared" si="136"/>
        <v>103</v>
      </c>
      <c r="B446" s="25" t="s">
        <v>24</v>
      </c>
      <c r="C446" s="9">
        <v>45536</v>
      </c>
      <c r="D446" s="14" t="s">
        <v>955</v>
      </c>
      <c r="E446" s="9">
        <v>45505</v>
      </c>
      <c r="F446" s="247" t="s">
        <v>1008</v>
      </c>
      <c r="G446" s="253">
        <v>45555</v>
      </c>
      <c r="H446" s="249">
        <v>341908.12903225806</v>
      </c>
      <c r="I446" s="250">
        <v>0</v>
      </c>
      <c r="J446" s="250">
        <f t="shared" si="130"/>
        <v>341908.12903225806</v>
      </c>
      <c r="K446" s="251">
        <f t="shared" si="131"/>
        <v>6838.1625806451611</v>
      </c>
      <c r="L446" s="251">
        <f t="shared" si="132"/>
        <v>335069.96645161288</v>
      </c>
      <c r="M446" s="251">
        <f t="shared" si="145"/>
        <v>335069.96645161288</v>
      </c>
      <c r="N446" s="260">
        <f t="shared" si="134"/>
        <v>0</v>
      </c>
      <c r="O446" s="253">
        <v>45553</v>
      </c>
      <c r="P446" s="253">
        <f t="shared" si="143"/>
        <v>45553</v>
      </c>
      <c r="Q446" s="259" t="s">
        <v>1060</v>
      </c>
      <c r="R446" s="250">
        <v>336295</v>
      </c>
      <c r="S446" s="250">
        <f t="shared" si="144"/>
        <v>5613.1290322580608</v>
      </c>
      <c r="T446" s="255" t="s">
        <v>91</v>
      </c>
      <c r="U446" s="256">
        <v>45621</v>
      </c>
      <c r="V446" s="255">
        <v>464368</v>
      </c>
      <c r="W446" s="255" t="s">
        <v>29</v>
      </c>
      <c r="X446" s="258" t="s">
        <v>368</v>
      </c>
      <c r="Y446" s="255" t="s">
        <v>91</v>
      </c>
      <c r="AB446" s="17"/>
    </row>
    <row r="447" spans="1:28" x14ac:dyDescent="0.25">
      <c r="A447" s="7">
        <f t="shared" si="136"/>
        <v>104</v>
      </c>
      <c r="B447" s="25" t="s">
        <v>24</v>
      </c>
      <c r="C447" s="9">
        <v>45536</v>
      </c>
      <c r="D447" s="14" t="s">
        <v>956</v>
      </c>
      <c r="E447" s="9">
        <v>45505</v>
      </c>
      <c r="F447" s="247" t="s">
        <v>1009</v>
      </c>
      <c r="G447" s="253">
        <v>45555</v>
      </c>
      <c r="H447" s="249">
        <v>326128</v>
      </c>
      <c r="I447" s="250">
        <f>H447*18%</f>
        <v>58703.040000000001</v>
      </c>
      <c r="J447" s="250">
        <f t="shared" si="130"/>
        <v>384831.04</v>
      </c>
      <c r="K447" s="251">
        <f t="shared" si="131"/>
        <v>6522.56</v>
      </c>
      <c r="L447" s="251">
        <f t="shared" si="132"/>
        <v>378308.48</v>
      </c>
      <c r="M447" s="250">
        <f>L447</f>
        <v>378308.48</v>
      </c>
      <c r="N447" s="260">
        <f t="shared" si="134"/>
        <v>0</v>
      </c>
      <c r="O447" s="253">
        <v>45557</v>
      </c>
      <c r="P447" s="253" t="s">
        <v>1075</v>
      </c>
      <c r="Q447" s="259" t="s">
        <v>1061</v>
      </c>
      <c r="R447" s="250">
        <v>320128</v>
      </c>
      <c r="S447" s="250">
        <f t="shared" si="144"/>
        <v>6000</v>
      </c>
      <c r="T447" s="255" t="s">
        <v>91</v>
      </c>
      <c r="U447" s="256">
        <v>45621</v>
      </c>
      <c r="V447" s="255">
        <v>464368</v>
      </c>
      <c r="W447" s="255" t="s">
        <v>29</v>
      </c>
      <c r="X447" s="258" t="s">
        <v>368</v>
      </c>
      <c r="Y447" s="255" t="s">
        <v>91</v>
      </c>
      <c r="AB447" s="17"/>
    </row>
    <row r="448" spans="1:28" x14ac:dyDescent="0.25">
      <c r="A448" s="7">
        <f t="shared" si="136"/>
        <v>105</v>
      </c>
      <c r="B448" s="25" t="s">
        <v>24</v>
      </c>
      <c r="C448" s="9">
        <v>45536</v>
      </c>
      <c r="D448" s="14" t="s">
        <v>957</v>
      </c>
      <c r="E448" s="9">
        <v>45505</v>
      </c>
      <c r="F448" s="247" t="s">
        <v>1010</v>
      </c>
      <c r="G448" s="253">
        <v>45555</v>
      </c>
      <c r="H448" s="249">
        <v>305187.09677419357</v>
      </c>
      <c r="I448" s="250">
        <f>H448*18%</f>
        <v>54933.677419354841</v>
      </c>
      <c r="J448" s="250">
        <f t="shared" si="130"/>
        <v>360120.77419354842</v>
      </c>
      <c r="K448" s="251">
        <f t="shared" si="131"/>
        <v>6103.7419354838712</v>
      </c>
      <c r="L448" s="251">
        <f t="shared" si="132"/>
        <v>354017.03225806454</v>
      </c>
      <c r="M448" s="250">
        <f>L448</f>
        <v>354017.03225806454</v>
      </c>
      <c r="N448" s="260">
        <f t="shared" si="134"/>
        <v>0</v>
      </c>
      <c r="O448" s="253">
        <v>45557</v>
      </c>
      <c r="P448" s="253" t="s">
        <v>1075</v>
      </c>
      <c r="Q448" s="259" t="s">
        <v>1062</v>
      </c>
      <c r="R448" s="250">
        <v>299961</v>
      </c>
      <c r="S448" s="250">
        <f t="shared" si="144"/>
        <v>5226.0967741935747</v>
      </c>
      <c r="T448" s="255" t="s">
        <v>91</v>
      </c>
      <c r="U448" s="256">
        <v>45621</v>
      </c>
      <c r="V448" s="255">
        <v>464368</v>
      </c>
      <c r="W448" s="255" t="s">
        <v>29</v>
      </c>
      <c r="X448" s="258" t="s">
        <v>368</v>
      </c>
      <c r="Y448" s="255" t="s">
        <v>91</v>
      </c>
      <c r="AB448" s="17"/>
    </row>
    <row r="449" spans="1:28" x14ac:dyDescent="0.25">
      <c r="A449" s="7">
        <f t="shared" si="136"/>
        <v>106</v>
      </c>
      <c r="B449" s="25" t="s">
        <v>24</v>
      </c>
      <c r="C449" s="9">
        <v>45536</v>
      </c>
      <c r="D449" s="14" t="s">
        <v>958</v>
      </c>
      <c r="E449" s="9">
        <v>45505</v>
      </c>
      <c r="F449" s="247" t="s">
        <v>1011</v>
      </c>
      <c r="G449" s="253">
        <v>45555</v>
      </c>
      <c r="H449" s="249">
        <v>350400</v>
      </c>
      <c r="I449" s="250">
        <v>0</v>
      </c>
      <c r="J449" s="250">
        <f t="shared" si="130"/>
        <v>350400</v>
      </c>
      <c r="K449" s="251">
        <f t="shared" si="131"/>
        <v>7008</v>
      </c>
      <c r="L449" s="251">
        <f t="shared" si="132"/>
        <v>343392</v>
      </c>
      <c r="M449" s="251">
        <f t="shared" ref="M449:M450" si="146">L449</f>
        <v>343392</v>
      </c>
      <c r="N449" s="260">
        <f t="shared" si="134"/>
        <v>0</v>
      </c>
      <c r="O449" s="253">
        <v>45557</v>
      </c>
      <c r="P449" s="253" t="s">
        <v>1075</v>
      </c>
      <c r="Q449" s="259" t="s">
        <v>1063</v>
      </c>
      <c r="R449" s="250">
        <v>344400</v>
      </c>
      <c r="S449" s="250">
        <f t="shared" si="144"/>
        <v>6000</v>
      </c>
      <c r="T449" s="255" t="s">
        <v>91</v>
      </c>
      <c r="U449" s="256">
        <v>45621</v>
      </c>
      <c r="V449" s="255">
        <v>464368</v>
      </c>
      <c r="W449" s="255" t="s">
        <v>29</v>
      </c>
      <c r="X449" s="258" t="s">
        <v>368</v>
      </c>
      <c r="Y449" s="255" t="s">
        <v>91</v>
      </c>
      <c r="AB449" s="17"/>
    </row>
    <row r="450" spans="1:28" x14ac:dyDescent="0.25">
      <c r="A450" s="7">
        <f t="shared" si="136"/>
        <v>107</v>
      </c>
      <c r="B450" s="25" t="s">
        <v>24</v>
      </c>
      <c r="C450" s="9">
        <v>45536</v>
      </c>
      <c r="D450" s="14" t="s">
        <v>959</v>
      </c>
      <c r="E450" s="9">
        <v>45505</v>
      </c>
      <c r="F450" s="247" t="s">
        <v>1012</v>
      </c>
      <c r="G450" s="253">
        <v>45555</v>
      </c>
      <c r="H450" s="249">
        <v>346070.4</v>
      </c>
      <c r="I450" s="250">
        <v>0</v>
      </c>
      <c r="J450" s="250">
        <f t="shared" si="130"/>
        <v>346070.4</v>
      </c>
      <c r="K450" s="251">
        <f t="shared" si="131"/>
        <v>6921.4080000000004</v>
      </c>
      <c r="L450" s="251">
        <f t="shared" si="132"/>
        <v>339148.99200000003</v>
      </c>
      <c r="M450" s="251">
        <f t="shared" si="146"/>
        <v>339148.99200000003</v>
      </c>
      <c r="N450" s="260">
        <f t="shared" si="134"/>
        <v>0</v>
      </c>
      <c r="O450" s="253">
        <v>45557</v>
      </c>
      <c r="P450" s="253" t="s">
        <v>1075</v>
      </c>
      <c r="Q450" s="259" t="s">
        <v>1064</v>
      </c>
      <c r="R450" s="250">
        <v>340070</v>
      </c>
      <c r="S450" s="250">
        <f t="shared" si="144"/>
        <v>6000.4000000000233</v>
      </c>
      <c r="T450" s="255" t="s">
        <v>91</v>
      </c>
      <c r="U450" s="256">
        <v>45621</v>
      </c>
      <c r="V450" s="255">
        <v>464368</v>
      </c>
      <c r="W450" s="255" t="s">
        <v>29</v>
      </c>
      <c r="X450" s="258" t="s">
        <v>368</v>
      </c>
      <c r="Y450" s="255" t="s">
        <v>91</v>
      </c>
      <c r="AB450" s="17"/>
    </row>
    <row r="451" spans="1:28" x14ac:dyDescent="0.25">
      <c r="A451" s="7">
        <f t="shared" si="136"/>
        <v>108</v>
      </c>
      <c r="B451" s="25" t="s">
        <v>24</v>
      </c>
      <c r="C451" s="9">
        <v>45536</v>
      </c>
      <c r="D451" s="14" t="s">
        <v>392</v>
      </c>
      <c r="E451" s="9">
        <v>45505</v>
      </c>
      <c r="F451" s="247" t="s">
        <v>1013</v>
      </c>
      <c r="G451" s="253">
        <v>45555</v>
      </c>
      <c r="H451" s="249">
        <v>346070.4</v>
      </c>
      <c r="I451" s="250">
        <f t="shared" ref="I451:I452" si="147">H451*18%</f>
        <v>62292.671999999999</v>
      </c>
      <c r="J451" s="250">
        <f t="shared" si="130"/>
        <v>408363.07200000004</v>
      </c>
      <c r="K451" s="251">
        <f t="shared" si="131"/>
        <v>6921.4080000000004</v>
      </c>
      <c r="L451" s="251">
        <f t="shared" si="132"/>
        <v>401441.66400000005</v>
      </c>
      <c r="M451" s="250">
        <f>L451</f>
        <v>401441.66400000005</v>
      </c>
      <c r="N451" s="260">
        <f t="shared" si="134"/>
        <v>0</v>
      </c>
      <c r="O451" s="253">
        <v>45557</v>
      </c>
      <c r="P451" s="253" t="s">
        <v>1075</v>
      </c>
      <c r="Q451" s="259" t="s">
        <v>1065</v>
      </c>
      <c r="R451" s="250">
        <v>340070</v>
      </c>
      <c r="S451" s="250">
        <f t="shared" si="144"/>
        <v>6000.4000000000233</v>
      </c>
      <c r="T451" s="255" t="s">
        <v>91</v>
      </c>
      <c r="U451" s="256">
        <v>45621</v>
      </c>
      <c r="V451" s="255">
        <v>464368</v>
      </c>
      <c r="W451" s="255" t="s">
        <v>29</v>
      </c>
      <c r="X451" s="258" t="s">
        <v>368</v>
      </c>
      <c r="Y451" s="255" t="s">
        <v>91</v>
      </c>
      <c r="AB451" s="17"/>
    </row>
    <row r="452" spans="1:28" x14ac:dyDescent="0.25">
      <c r="A452" s="7">
        <f t="shared" si="136"/>
        <v>109</v>
      </c>
      <c r="B452" s="25" t="s">
        <v>24</v>
      </c>
      <c r="C452" s="9">
        <v>45536</v>
      </c>
      <c r="D452" s="14" t="s">
        <v>960</v>
      </c>
      <c r="E452" s="9">
        <v>45505</v>
      </c>
      <c r="F452" s="247" t="s">
        <v>1014</v>
      </c>
      <c r="G452" s="253">
        <v>45555</v>
      </c>
      <c r="H452" s="249">
        <v>346070.4</v>
      </c>
      <c r="I452" s="250">
        <f t="shared" si="147"/>
        <v>62292.671999999999</v>
      </c>
      <c r="J452" s="250">
        <f t="shared" si="130"/>
        <v>408363.07200000004</v>
      </c>
      <c r="K452" s="251">
        <f t="shared" si="131"/>
        <v>6921.4080000000004</v>
      </c>
      <c r="L452" s="251">
        <f t="shared" si="132"/>
        <v>401441.66400000005</v>
      </c>
      <c r="M452" s="250">
        <f t="shared" ref="M452:M453" si="148">L452</f>
        <v>401441.66400000005</v>
      </c>
      <c r="N452" s="260">
        <f t="shared" si="134"/>
        <v>0</v>
      </c>
      <c r="O452" s="253">
        <v>45557</v>
      </c>
      <c r="P452" s="253" t="s">
        <v>1075</v>
      </c>
      <c r="Q452" s="259" t="s">
        <v>1066</v>
      </c>
      <c r="R452" s="250">
        <v>340070</v>
      </c>
      <c r="S452" s="250">
        <f t="shared" si="144"/>
        <v>6000.4000000000233</v>
      </c>
      <c r="T452" s="255" t="s">
        <v>91</v>
      </c>
      <c r="U452" s="256">
        <v>45621</v>
      </c>
      <c r="V452" s="255">
        <v>464368</v>
      </c>
      <c r="W452" s="255" t="s">
        <v>29</v>
      </c>
      <c r="X452" s="258" t="s">
        <v>368</v>
      </c>
      <c r="Y452" s="255" t="s">
        <v>91</v>
      </c>
      <c r="AB452" s="17"/>
    </row>
    <row r="453" spans="1:28" x14ac:dyDescent="0.25">
      <c r="A453" s="7">
        <f t="shared" si="136"/>
        <v>110</v>
      </c>
      <c r="B453" s="25" t="s">
        <v>24</v>
      </c>
      <c r="C453" s="9">
        <v>45536</v>
      </c>
      <c r="D453" s="14" t="s">
        <v>961</v>
      </c>
      <c r="E453" s="9">
        <v>45505</v>
      </c>
      <c r="F453" s="247" t="s">
        <v>1015</v>
      </c>
      <c r="G453" s="253">
        <v>45555</v>
      </c>
      <c r="H453" s="249">
        <v>373360</v>
      </c>
      <c r="I453" s="250">
        <f>H453*18%</f>
        <v>67204.800000000003</v>
      </c>
      <c r="J453" s="250">
        <f t="shared" si="130"/>
        <v>440564.8</v>
      </c>
      <c r="K453" s="251">
        <f t="shared" si="131"/>
        <v>7467.2</v>
      </c>
      <c r="L453" s="251">
        <f t="shared" si="132"/>
        <v>433097.6</v>
      </c>
      <c r="M453" s="250">
        <f t="shared" si="148"/>
        <v>433097.6</v>
      </c>
      <c r="N453" s="260">
        <f t="shared" si="134"/>
        <v>0</v>
      </c>
      <c r="O453" s="253">
        <v>45557</v>
      </c>
      <c r="P453" s="253" t="s">
        <v>1075</v>
      </c>
      <c r="Q453" s="259" t="s">
        <v>1668</v>
      </c>
      <c r="R453" s="250">
        <f>340070+27289</f>
        <v>367359</v>
      </c>
      <c r="S453" s="250">
        <f t="shared" si="144"/>
        <v>6001</v>
      </c>
      <c r="T453" s="255" t="s">
        <v>91</v>
      </c>
      <c r="U453" s="256">
        <v>45621</v>
      </c>
      <c r="V453" s="255" t="s">
        <v>1882</v>
      </c>
      <c r="W453" s="255" t="s">
        <v>29</v>
      </c>
      <c r="X453" s="258" t="s">
        <v>368</v>
      </c>
      <c r="Y453" s="255" t="s">
        <v>91</v>
      </c>
      <c r="Z453" s="24">
        <v>45677</v>
      </c>
      <c r="AB453" s="17"/>
    </row>
    <row r="454" spans="1:28" x14ac:dyDescent="0.25">
      <c r="A454" s="7">
        <f t="shared" si="136"/>
        <v>111</v>
      </c>
      <c r="B454" s="25" t="s">
        <v>24</v>
      </c>
      <c r="C454" s="9">
        <v>45536</v>
      </c>
      <c r="D454" s="14" t="s">
        <v>962</v>
      </c>
      <c r="E454" s="9">
        <v>45505</v>
      </c>
      <c r="F454" s="247" t="s">
        <v>1016</v>
      </c>
      <c r="G454" s="253">
        <v>45555</v>
      </c>
      <c r="H454" s="249">
        <v>325765.16129032261</v>
      </c>
      <c r="I454" s="250">
        <v>0</v>
      </c>
      <c r="J454" s="250">
        <f t="shared" si="130"/>
        <v>325765.16129032261</v>
      </c>
      <c r="K454" s="251">
        <f t="shared" si="131"/>
        <v>6515.3032258064522</v>
      </c>
      <c r="L454" s="251">
        <f t="shared" si="132"/>
        <v>319249.85806451616</v>
      </c>
      <c r="M454" s="251">
        <f>L454</f>
        <v>319249.85806451616</v>
      </c>
      <c r="N454" s="260">
        <f t="shared" si="134"/>
        <v>0</v>
      </c>
      <c r="O454" s="253">
        <v>45557</v>
      </c>
      <c r="P454" s="253" t="s">
        <v>1075</v>
      </c>
      <c r="Q454" s="259" t="s">
        <v>1067</v>
      </c>
      <c r="R454" s="250">
        <v>319958</v>
      </c>
      <c r="S454" s="250">
        <f t="shared" si="144"/>
        <v>5807.1612903226051</v>
      </c>
      <c r="T454" s="255" t="s">
        <v>91</v>
      </c>
      <c r="U454" s="256">
        <v>45621</v>
      </c>
      <c r="V454" s="255">
        <v>464368</v>
      </c>
      <c r="W454" s="255" t="s">
        <v>29</v>
      </c>
      <c r="X454" s="258" t="s">
        <v>368</v>
      </c>
      <c r="Y454" s="255" t="s">
        <v>91</v>
      </c>
      <c r="AB454" s="17"/>
    </row>
    <row r="455" spans="1:28" x14ac:dyDescent="0.25">
      <c r="A455" s="7">
        <f t="shared" si="136"/>
        <v>112</v>
      </c>
      <c r="B455" s="25" t="s">
        <v>24</v>
      </c>
      <c r="C455" s="9">
        <v>45536</v>
      </c>
      <c r="D455" s="14" t="s">
        <v>963</v>
      </c>
      <c r="E455" s="9">
        <v>45505</v>
      </c>
      <c r="F455" s="247" t="s">
        <v>1017</v>
      </c>
      <c r="G455" s="253">
        <v>45555</v>
      </c>
      <c r="H455" s="249">
        <v>307760</v>
      </c>
      <c r="I455" s="250">
        <f>H455*18%</f>
        <v>55396.799999999996</v>
      </c>
      <c r="J455" s="250">
        <f t="shared" si="130"/>
        <v>363156.8</v>
      </c>
      <c r="K455" s="251">
        <f t="shared" si="131"/>
        <v>6155.2</v>
      </c>
      <c r="L455" s="251">
        <f t="shared" si="132"/>
        <v>357001.6</v>
      </c>
      <c r="M455" s="250">
        <f>L455</f>
        <v>357001.6</v>
      </c>
      <c r="N455" s="260">
        <f t="shared" si="134"/>
        <v>0</v>
      </c>
      <c r="O455" s="253">
        <v>45557</v>
      </c>
      <c r="P455" s="253" t="s">
        <v>1075</v>
      </c>
      <c r="Q455" s="259" t="s">
        <v>1068</v>
      </c>
      <c r="R455" s="250">
        <v>301760</v>
      </c>
      <c r="S455" s="250">
        <f t="shared" si="144"/>
        <v>6000</v>
      </c>
      <c r="T455" s="255" t="s">
        <v>91</v>
      </c>
      <c r="U455" s="256">
        <v>45621</v>
      </c>
      <c r="V455" s="255">
        <v>464368</v>
      </c>
      <c r="W455" s="255" t="s">
        <v>29</v>
      </c>
      <c r="X455" s="258" t="s">
        <v>368</v>
      </c>
      <c r="Y455" s="255" t="s">
        <v>91</v>
      </c>
      <c r="AB455" s="17"/>
    </row>
    <row r="456" spans="1:28" x14ac:dyDescent="0.25">
      <c r="A456" s="7">
        <f t="shared" si="136"/>
        <v>113</v>
      </c>
      <c r="B456" s="25" t="s">
        <v>24</v>
      </c>
      <c r="C456" s="9">
        <v>45536</v>
      </c>
      <c r="D456" s="14" t="s">
        <v>964</v>
      </c>
      <c r="E456" s="9">
        <v>45505</v>
      </c>
      <c r="F456" s="247" t="s">
        <v>1018</v>
      </c>
      <c r="G456" s="253">
        <v>45555</v>
      </c>
      <c r="H456" s="249">
        <v>336624</v>
      </c>
      <c r="I456" s="250">
        <f t="shared" ref="I456:I461" si="149">H456*18%</f>
        <v>60592.32</v>
      </c>
      <c r="J456" s="250">
        <f t="shared" si="130"/>
        <v>397216.32</v>
      </c>
      <c r="K456" s="251">
        <f t="shared" si="131"/>
        <v>6732.4800000000005</v>
      </c>
      <c r="L456" s="251">
        <f t="shared" si="132"/>
        <v>390483.84</v>
      </c>
      <c r="M456" s="250">
        <f t="shared" ref="M456:M461" si="150">L456</f>
        <v>390483.84</v>
      </c>
      <c r="N456" s="260">
        <f t="shared" si="134"/>
        <v>0</v>
      </c>
      <c r="O456" s="253">
        <v>45557</v>
      </c>
      <c r="P456" s="253" t="s">
        <v>1075</v>
      </c>
      <c r="Q456" s="259" t="s">
        <v>1069</v>
      </c>
      <c r="R456" s="250">
        <v>330624</v>
      </c>
      <c r="S456" s="250">
        <f t="shared" si="144"/>
        <v>6000</v>
      </c>
      <c r="T456" s="255" t="s">
        <v>91</v>
      </c>
      <c r="U456" s="256">
        <v>45621</v>
      </c>
      <c r="V456" s="255">
        <v>464368</v>
      </c>
      <c r="W456" s="255" t="s">
        <v>29</v>
      </c>
      <c r="X456" s="258" t="s">
        <v>368</v>
      </c>
      <c r="Y456" s="255" t="s">
        <v>91</v>
      </c>
      <c r="AB456" s="17"/>
    </row>
    <row r="457" spans="1:28" x14ac:dyDescent="0.25">
      <c r="A457" s="7">
        <f t="shared" si="136"/>
        <v>114</v>
      </c>
      <c r="B457" s="25" t="s">
        <v>24</v>
      </c>
      <c r="C457" s="9">
        <v>45536</v>
      </c>
      <c r="D457" s="14" t="s">
        <v>515</v>
      </c>
      <c r="E457" s="9">
        <v>45505</v>
      </c>
      <c r="F457" s="247" t="s">
        <v>1019</v>
      </c>
      <c r="G457" s="253">
        <v>45555</v>
      </c>
      <c r="H457" s="249">
        <v>410096</v>
      </c>
      <c r="I457" s="250">
        <f t="shared" si="149"/>
        <v>73817.279999999999</v>
      </c>
      <c r="J457" s="250">
        <f t="shared" si="130"/>
        <v>483913.28</v>
      </c>
      <c r="K457" s="251">
        <f t="shared" si="131"/>
        <v>8201.92</v>
      </c>
      <c r="L457" s="251">
        <f t="shared" si="132"/>
        <v>475711.36000000004</v>
      </c>
      <c r="M457" s="250">
        <f t="shared" si="150"/>
        <v>475711.36000000004</v>
      </c>
      <c r="N457" s="260">
        <f t="shared" si="134"/>
        <v>0</v>
      </c>
      <c r="O457" s="253">
        <v>45557</v>
      </c>
      <c r="P457" s="253" t="s">
        <v>1075</v>
      </c>
      <c r="Q457" s="259" t="s">
        <v>1070</v>
      </c>
      <c r="R457" s="250">
        <v>404096</v>
      </c>
      <c r="S457" s="250">
        <f t="shared" si="144"/>
        <v>6000</v>
      </c>
      <c r="T457" s="255" t="s">
        <v>91</v>
      </c>
      <c r="U457" s="256">
        <v>45621</v>
      </c>
      <c r="V457" s="255">
        <v>464368</v>
      </c>
      <c r="W457" s="255" t="s">
        <v>29</v>
      </c>
      <c r="X457" s="258" t="s">
        <v>368</v>
      </c>
      <c r="Y457" s="255" t="s">
        <v>91</v>
      </c>
      <c r="AB457" s="17"/>
    </row>
    <row r="458" spans="1:28" x14ac:dyDescent="0.25">
      <c r="A458" s="7">
        <f t="shared" si="136"/>
        <v>115</v>
      </c>
      <c r="B458" s="25" t="s">
        <v>24</v>
      </c>
      <c r="C458" s="9">
        <v>45536</v>
      </c>
      <c r="D458" s="14" t="s">
        <v>965</v>
      </c>
      <c r="E458" s="9">
        <v>45505</v>
      </c>
      <c r="F458" s="247" t="s">
        <v>1020</v>
      </c>
      <c r="G458" s="253">
        <v>45555</v>
      </c>
      <c r="H458" s="249">
        <v>336624</v>
      </c>
      <c r="I458" s="250">
        <f t="shared" si="149"/>
        <v>60592.32</v>
      </c>
      <c r="J458" s="250">
        <f t="shared" si="130"/>
        <v>397216.32</v>
      </c>
      <c r="K458" s="251">
        <f t="shared" si="131"/>
        <v>6732.4800000000005</v>
      </c>
      <c r="L458" s="251">
        <f t="shared" si="132"/>
        <v>390483.84</v>
      </c>
      <c r="M458" s="250">
        <f t="shared" si="150"/>
        <v>390483.84</v>
      </c>
      <c r="N458" s="260">
        <f t="shared" si="134"/>
        <v>0</v>
      </c>
      <c r="O458" s="253">
        <v>45557</v>
      </c>
      <c r="P458" s="253" t="s">
        <v>1075</v>
      </c>
      <c r="Q458" s="259" t="s">
        <v>1071</v>
      </c>
      <c r="R458" s="250">
        <v>330624</v>
      </c>
      <c r="S458" s="250">
        <f t="shared" si="144"/>
        <v>6000</v>
      </c>
      <c r="T458" s="255" t="s">
        <v>91</v>
      </c>
      <c r="U458" s="256">
        <v>45621</v>
      </c>
      <c r="V458" s="255">
        <v>464368</v>
      </c>
      <c r="W458" s="255" t="s">
        <v>29</v>
      </c>
      <c r="X458" s="258" t="s">
        <v>368</v>
      </c>
      <c r="Y458" s="255" t="s">
        <v>91</v>
      </c>
      <c r="AB458" s="17"/>
    </row>
    <row r="459" spans="1:28" x14ac:dyDescent="0.25">
      <c r="A459" s="7">
        <f t="shared" si="136"/>
        <v>116</v>
      </c>
      <c r="B459" s="25" t="s">
        <v>24</v>
      </c>
      <c r="C459" s="9">
        <v>45536</v>
      </c>
      <c r="D459" s="14" t="s">
        <v>966</v>
      </c>
      <c r="E459" s="9">
        <v>45505</v>
      </c>
      <c r="F459" s="247" t="s">
        <v>1021</v>
      </c>
      <c r="G459" s="253">
        <v>45555</v>
      </c>
      <c r="H459" s="249">
        <v>331194.58064516127</v>
      </c>
      <c r="I459" s="250">
        <f t="shared" si="149"/>
        <v>59615.02451612903</v>
      </c>
      <c r="J459" s="250">
        <f t="shared" si="130"/>
        <v>390809.60516129032</v>
      </c>
      <c r="K459" s="251">
        <f t="shared" si="131"/>
        <v>6623.8916129032259</v>
      </c>
      <c r="L459" s="251">
        <f t="shared" si="132"/>
        <v>384185.71354838711</v>
      </c>
      <c r="M459" s="250">
        <f t="shared" si="150"/>
        <v>384185.71354838711</v>
      </c>
      <c r="N459" s="260">
        <f t="shared" si="134"/>
        <v>0</v>
      </c>
      <c r="O459" s="253">
        <v>45557</v>
      </c>
      <c r="P459" s="253" t="s">
        <v>1075</v>
      </c>
      <c r="Q459" s="259" t="s">
        <v>1072</v>
      </c>
      <c r="R459" s="250">
        <v>325291</v>
      </c>
      <c r="S459" s="250">
        <f t="shared" si="144"/>
        <v>5903.5806451612734</v>
      </c>
      <c r="T459" s="255" t="s">
        <v>91</v>
      </c>
      <c r="U459" s="256">
        <v>45621</v>
      </c>
      <c r="V459" s="255">
        <v>464368</v>
      </c>
      <c r="W459" s="255" t="s">
        <v>29</v>
      </c>
      <c r="X459" s="258" t="s">
        <v>368</v>
      </c>
      <c r="Y459" s="255" t="s">
        <v>91</v>
      </c>
      <c r="AB459" s="17"/>
    </row>
    <row r="460" spans="1:28" x14ac:dyDescent="0.25">
      <c r="A460" s="7">
        <f t="shared" si="136"/>
        <v>117</v>
      </c>
      <c r="B460" s="25" t="s">
        <v>24</v>
      </c>
      <c r="C460" s="9">
        <v>45536</v>
      </c>
      <c r="D460" s="14" t="s">
        <v>967</v>
      </c>
      <c r="E460" s="9">
        <v>45505</v>
      </c>
      <c r="F460" s="247" t="s">
        <v>1022</v>
      </c>
      <c r="G460" s="253">
        <v>45555</v>
      </c>
      <c r="H460" s="249">
        <v>410096</v>
      </c>
      <c r="I460" s="250">
        <f t="shared" si="149"/>
        <v>73817.279999999999</v>
      </c>
      <c r="J460" s="250">
        <f t="shared" si="130"/>
        <v>483913.28</v>
      </c>
      <c r="K460" s="251">
        <f t="shared" si="131"/>
        <v>8201.92</v>
      </c>
      <c r="L460" s="251">
        <f t="shared" si="132"/>
        <v>475711.36000000004</v>
      </c>
      <c r="M460" s="250">
        <f t="shared" si="150"/>
        <v>475711.36000000004</v>
      </c>
      <c r="N460" s="260">
        <f t="shared" si="134"/>
        <v>0</v>
      </c>
      <c r="O460" s="253">
        <v>45557</v>
      </c>
      <c r="P460" s="253" t="s">
        <v>1075</v>
      </c>
      <c r="Q460" s="259" t="s">
        <v>1073</v>
      </c>
      <c r="R460" s="250">
        <v>404096</v>
      </c>
      <c r="S460" s="250">
        <f t="shared" si="144"/>
        <v>6000</v>
      </c>
      <c r="T460" s="255" t="s">
        <v>91</v>
      </c>
      <c r="U460" s="256">
        <v>45621</v>
      </c>
      <c r="V460" s="255">
        <v>464368</v>
      </c>
      <c r="W460" s="255" t="s">
        <v>29</v>
      </c>
      <c r="X460" s="258" t="s">
        <v>368</v>
      </c>
      <c r="Y460" s="255" t="s">
        <v>91</v>
      </c>
      <c r="AB460" s="17"/>
    </row>
    <row r="461" spans="1:28" x14ac:dyDescent="0.25">
      <c r="A461" s="7">
        <f t="shared" si="136"/>
        <v>118</v>
      </c>
      <c r="B461" s="25" t="s">
        <v>24</v>
      </c>
      <c r="C461" s="9">
        <v>45536</v>
      </c>
      <c r="D461" s="14" t="s">
        <v>968</v>
      </c>
      <c r="E461" s="9">
        <v>45505</v>
      </c>
      <c r="F461" s="247" t="s">
        <v>1023</v>
      </c>
      <c r="G461" s="253">
        <v>45558</v>
      </c>
      <c r="H461" s="249">
        <v>74041.290322580651</v>
      </c>
      <c r="I461" s="250">
        <f t="shared" si="149"/>
        <v>13327.432258064517</v>
      </c>
      <c r="J461" s="250">
        <f t="shared" si="130"/>
        <v>87368.722580645175</v>
      </c>
      <c r="K461" s="251">
        <f t="shared" si="131"/>
        <v>1480.8258064516131</v>
      </c>
      <c r="L461" s="251">
        <f t="shared" si="132"/>
        <v>85887.896774193563</v>
      </c>
      <c r="M461" s="250">
        <f t="shared" si="150"/>
        <v>85887.896774193563</v>
      </c>
      <c r="N461" s="260">
        <f t="shared" si="134"/>
        <v>0</v>
      </c>
      <c r="O461" s="253">
        <v>45557</v>
      </c>
      <c r="P461" s="253" t="s">
        <v>1075</v>
      </c>
      <c r="Q461" s="259" t="s">
        <v>1074</v>
      </c>
      <c r="R461" s="250">
        <v>71525</v>
      </c>
      <c r="S461" s="250">
        <f t="shared" si="144"/>
        <v>2516.2903225806513</v>
      </c>
      <c r="T461" s="255" t="s">
        <v>91</v>
      </c>
      <c r="U461" s="256">
        <v>45621</v>
      </c>
      <c r="V461" s="255">
        <v>464368</v>
      </c>
      <c r="W461" s="255" t="s">
        <v>29</v>
      </c>
      <c r="X461" s="258" t="s">
        <v>368</v>
      </c>
      <c r="Y461" s="255" t="s">
        <v>91</v>
      </c>
      <c r="AB461" s="17"/>
    </row>
    <row r="462" spans="1:28" x14ac:dyDescent="0.25">
      <c r="A462" s="7">
        <f t="shared" si="136"/>
        <v>119</v>
      </c>
      <c r="B462" s="25" t="s">
        <v>2074</v>
      </c>
      <c r="C462" s="9">
        <v>45536</v>
      </c>
      <c r="D462" s="14" t="s">
        <v>259</v>
      </c>
      <c r="E462" s="9">
        <v>45413</v>
      </c>
      <c r="F462" s="247" t="s">
        <v>1086</v>
      </c>
      <c r="G462" s="253">
        <v>45555</v>
      </c>
      <c r="H462" s="249">
        <v>47010.6</v>
      </c>
      <c r="I462" s="250">
        <f>H462*18%</f>
        <v>8461.9079999999994</v>
      </c>
      <c r="J462" s="250">
        <f t="shared" si="130"/>
        <v>55472.508000000002</v>
      </c>
      <c r="K462" s="251">
        <f t="shared" si="131"/>
        <v>940.21199999999999</v>
      </c>
      <c r="L462" s="251">
        <f t="shared" si="132"/>
        <v>54532.296000000002</v>
      </c>
      <c r="M462" s="251">
        <f>L462</f>
        <v>54532.296000000002</v>
      </c>
      <c r="N462" s="260">
        <f t="shared" si="134"/>
        <v>0</v>
      </c>
      <c r="O462" s="253">
        <v>45561</v>
      </c>
      <c r="P462" s="253">
        <f>O462</f>
        <v>45561</v>
      </c>
      <c r="Q462" s="259" t="s">
        <v>1076</v>
      </c>
      <c r="R462" s="250">
        <v>47009</v>
      </c>
      <c r="S462" s="250">
        <f t="shared" ref="S462:S463" si="151">H462-R462</f>
        <v>1.5999999999985448</v>
      </c>
      <c r="T462" s="255" t="s">
        <v>1220</v>
      </c>
      <c r="U462" s="256">
        <v>45586</v>
      </c>
      <c r="V462" s="255">
        <v>464335</v>
      </c>
      <c r="W462" s="255" t="s">
        <v>29</v>
      </c>
      <c r="X462" s="258" t="s">
        <v>368</v>
      </c>
      <c r="Y462" s="255" t="s">
        <v>91</v>
      </c>
      <c r="AB462" s="17"/>
    </row>
    <row r="463" spans="1:28" x14ac:dyDescent="0.25">
      <c r="A463" s="7">
        <f t="shared" si="136"/>
        <v>120</v>
      </c>
      <c r="B463" s="25" t="s">
        <v>2074</v>
      </c>
      <c r="C463" s="9">
        <v>45536</v>
      </c>
      <c r="D463" s="14" t="s">
        <v>272</v>
      </c>
      <c r="E463" s="9">
        <v>45413</v>
      </c>
      <c r="F463" s="247" t="s">
        <v>1087</v>
      </c>
      <c r="G463" s="253">
        <v>45555</v>
      </c>
      <c r="H463" s="249">
        <v>80589.599999999991</v>
      </c>
      <c r="I463" s="250">
        <f>H463*18%</f>
        <v>14506.127999999999</v>
      </c>
      <c r="J463" s="250">
        <f t="shared" si="130"/>
        <v>95095.727999999988</v>
      </c>
      <c r="K463" s="251">
        <f t="shared" si="131"/>
        <v>1611.7919999999999</v>
      </c>
      <c r="L463" s="251">
        <f t="shared" si="132"/>
        <v>93483.935999999987</v>
      </c>
      <c r="M463" s="250">
        <f t="shared" ref="M463:M488" si="152">L463</f>
        <v>93483.935999999987</v>
      </c>
      <c r="N463" s="260">
        <f t="shared" si="134"/>
        <v>0</v>
      </c>
      <c r="O463" s="253">
        <v>45561</v>
      </c>
      <c r="P463" s="253">
        <f>O463</f>
        <v>45561</v>
      </c>
      <c r="Q463" s="259" t="s">
        <v>1077</v>
      </c>
      <c r="R463" s="250">
        <v>80583</v>
      </c>
      <c r="S463" s="250">
        <f t="shared" si="151"/>
        <v>6.5999999999912689</v>
      </c>
      <c r="T463" s="255" t="s">
        <v>1221</v>
      </c>
      <c r="U463" s="256">
        <v>45594</v>
      </c>
      <c r="V463" s="255">
        <v>463680</v>
      </c>
      <c r="W463" s="255" t="s">
        <v>29</v>
      </c>
      <c r="X463" s="258" t="s">
        <v>368</v>
      </c>
      <c r="Y463" s="255" t="s">
        <v>91</v>
      </c>
      <c r="AB463" s="17"/>
    </row>
    <row r="464" spans="1:28" x14ac:dyDescent="0.25">
      <c r="A464" s="7">
        <f t="shared" si="136"/>
        <v>121</v>
      </c>
      <c r="B464" s="25" t="s">
        <v>2074</v>
      </c>
      <c r="C464" s="9">
        <v>45536</v>
      </c>
      <c r="D464" s="14" t="s">
        <v>1078</v>
      </c>
      <c r="E464" s="9">
        <v>45474</v>
      </c>
      <c r="F464" s="247" t="s">
        <v>1088</v>
      </c>
      <c r="G464" s="253">
        <v>45557</v>
      </c>
      <c r="H464" s="249">
        <v>350076.28</v>
      </c>
      <c r="I464" s="250">
        <v>0</v>
      </c>
      <c r="J464" s="250">
        <f t="shared" ref="J464:J527" si="153">H464+I464</f>
        <v>350076.28</v>
      </c>
      <c r="K464" s="251">
        <f t="shared" ref="K464:K527" si="154">H464*2%</f>
        <v>7001.5256000000008</v>
      </c>
      <c r="L464" s="251">
        <f t="shared" ref="L464:L527" si="155">J464-K464</f>
        <v>343074.75440000003</v>
      </c>
      <c r="M464" s="250">
        <f t="shared" si="152"/>
        <v>343074.75440000003</v>
      </c>
      <c r="N464" s="260">
        <f t="shared" ref="N464:N527" si="156">L464-M464</f>
        <v>0</v>
      </c>
      <c r="O464" s="253">
        <v>45561</v>
      </c>
      <c r="P464" s="253">
        <f>O464</f>
        <v>45561</v>
      </c>
      <c r="Q464" s="259" t="s">
        <v>1184</v>
      </c>
      <c r="R464" s="250">
        <v>342076.15999999997</v>
      </c>
      <c r="S464" s="250">
        <f t="shared" ref="S464:S527" si="157">H464-R464</f>
        <v>8000.1200000000536</v>
      </c>
      <c r="T464" s="255" t="s">
        <v>1221</v>
      </c>
      <c r="U464" s="256">
        <v>45594</v>
      </c>
      <c r="V464" s="255">
        <v>463680</v>
      </c>
      <c r="W464" s="255" t="s">
        <v>29</v>
      </c>
      <c r="X464" s="258" t="s">
        <v>368</v>
      </c>
      <c r="Y464" s="255" t="s">
        <v>91</v>
      </c>
      <c r="AB464" s="17"/>
    </row>
    <row r="465" spans="1:28" x14ac:dyDescent="0.25">
      <c r="A465" s="7">
        <f t="shared" si="136"/>
        <v>122</v>
      </c>
      <c r="B465" s="25" t="s">
        <v>2074</v>
      </c>
      <c r="C465" s="9">
        <v>45536</v>
      </c>
      <c r="D465" s="14" t="s">
        <v>1079</v>
      </c>
      <c r="E465" s="9">
        <v>45474</v>
      </c>
      <c r="F465" s="247" t="s">
        <v>1089</v>
      </c>
      <c r="G465" s="253">
        <v>45557</v>
      </c>
      <c r="H465" s="249">
        <v>350076.28</v>
      </c>
      <c r="I465" s="250">
        <v>0</v>
      </c>
      <c r="J465" s="250">
        <f t="shared" si="153"/>
        <v>350076.28</v>
      </c>
      <c r="K465" s="251">
        <f t="shared" si="154"/>
        <v>7001.5256000000008</v>
      </c>
      <c r="L465" s="251">
        <f t="shared" si="155"/>
        <v>343074.75440000003</v>
      </c>
      <c r="M465" s="250">
        <f t="shared" si="152"/>
        <v>343074.75440000003</v>
      </c>
      <c r="N465" s="260">
        <f t="shared" si="156"/>
        <v>0</v>
      </c>
      <c r="O465" s="253">
        <v>45561</v>
      </c>
      <c r="P465" s="253">
        <f t="shared" ref="P465:P508" si="158">O465</f>
        <v>45561</v>
      </c>
      <c r="Q465" s="259" t="s">
        <v>1184</v>
      </c>
      <c r="R465" s="250">
        <v>342076.15999999997</v>
      </c>
      <c r="S465" s="250">
        <f t="shared" si="157"/>
        <v>8000.1200000000536</v>
      </c>
      <c r="T465" s="255" t="s">
        <v>1221</v>
      </c>
      <c r="U465" s="256">
        <v>45594</v>
      </c>
      <c r="V465" s="255">
        <v>463680</v>
      </c>
      <c r="W465" s="255" t="s">
        <v>29</v>
      </c>
      <c r="X465" s="258" t="s">
        <v>368</v>
      </c>
      <c r="Y465" s="255" t="s">
        <v>91</v>
      </c>
      <c r="AB465" s="17"/>
    </row>
    <row r="466" spans="1:28" x14ac:dyDescent="0.25">
      <c r="A466" s="7">
        <f t="shared" si="136"/>
        <v>123</v>
      </c>
      <c r="B466" s="25" t="s">
        <v>2074</v>
      </c>
      <c r="C466" s="9">
        <v>45536</v>
      </c>
      <c r="D466" s="14" t="s">
        <v>1080</v>
      </c>
      <c r="E466" s="9">
        <v>45474</v>
      </c>
      <c r="F466" s="247" t="s">
        <v>1090</v>
      </c>
      <c r="G466" s="253">
        <v>45557</v>
      </c>
      <c r="H466" s="249">
        <v>334345.53999999998</v>
      </c>
      <c r="I466" s="250">
        <v>0</v>
      </c>
      <c r="J466" s="250">
        <f t="shared" si="153"/>
        <v>334345.53999999998</v>
      </c>
      <c r="K466" s="251">
        <f t="shared" si="154"/>
        <v>6686.9107999999997</v>
      </c>
      <c r="L466" s="251">
        <f t="shared" si="155"/>
        <v>327658.62919999997</v>
      </c>
      <c r="M466" s="250">
        <f t="shared" si="152"/>
        <v>327658.62919999997</v>
      </c>
      <c r="N466" s="260">
        <f t="shared" si="156"/>
        <v>0</v>
      </c>
      <c r="O466" s="253">
        <v>45561</v>
      </c>
      <c r="P466" s="253">
        <f t="shared" si="158"/>
        <v>45561</v>
      </c>
      <c r="Q466" s="259" t="s">
        <v>1184</v>
      </c>
      <c r="R466" s="250">
        <v>326345.43</v>
      </c>
      <c r="S466" s="250">
        <f t="shared" si="157"/>
        <v>8000.109999999986</v>
      </c>
      <c r="T466" s="255" t="s">
        <v>1221</v>
      </c>
      <c r="U466" s="256">
        <v>45594</v>
      </c>
      <c r="V466" s="255">
        <v>463680</v>
      </c>
      <c r="W466" s="255" t="s">
        <v>29</v>
      </c>
      <c r="X466" s="258" t="s">
        <v>368</v>
      </c>
      <c r="Y466" s="255" t="s">
        <v>91</v>
      </c>
      <c r="AB466" s="17"/>
    </row>
    <row r="467" spans="1:28" x14ac:dyDescent="0.25">
      <c r="A467" s="7">
        <f t="shared" si="136"/>
        <v>124</v>
      </c>
      <c r="B467" s="25" t="s">
        <v>2074</v>
      </c>
      <c r="C467" s="9">
        <v>45536</v>
      </c>
      <c r="D467" s="14" t="s">
        <v>267</v>
      </c>
      <c r="E467" s="9">
        <v>45474</v>
      </c>
      <c r="F467" s="247" t="s">
        <v>1091</v>
      </c>
      <c r="G467" s="253">
        <v>45557</v>
      </c>
      <c r="H467" s="249">
        <v>334345.53999999998</v>
      </c>
      <c r="I467" s="250">
        <f>H467*18%</f>
        <v>60182.197199999995</v>
      </c>
      <c r="J467" s="250">
        <f t="shared" si="153"/>
        <v>394527.73719999997</v>
      </c>
      <c r="K467" s="251">
        <f t="shared" si="154"/>
        <v>6686.9107999999997</v>
      </c>
      <c r="L467" s="251">
        <f t="shared" si="155"/>
        <v>387840.82639999996</v>
      </c>
      <c r="M467" s="250">
        <f t="shared" si="152"/>
        <v>387840.82639999996</v>
      </c>
      <c r="N467" s="260">
        <f t="shared" si="156"/>
        <v>0</v>
      </c>
      <c r="O467" s="253">
        <v>45561</v>
      </c>
      <c r="P467" s="253">
        <f t="shared" si="158"/>
        <v>45561</v>
      </c>
      <c r="Q467" s="259" t="s">
        <v>1184</v>
      </c>
      <c r="R467" s="250">
        <v>326345.43</v>
      </c>
      <c r="S467" s="250">
        <f t="shared" si="157"/>
        <v>8000.109999999986</v>
      </c>
      <c r="T467" s="255" t="s">
        <v>1221</v>
      </c>
      <c r="U467" s="256">
        <v>45594</v>
      </c>
      <c r="V467" s="255">
        <v>463680</v>
      </c>
      <c r="W467" s="255" t="s">
        <v>29</v>
      </c>
      <c r="X467" s="258" t="s">
        <v>368</v>
      </c>
      <c r="Y467" s="255" t="s">
        <v>91</v>
      </c>
      <c r="AB467" s="17"/>
    </row>
    <row r="468" spans="1:28" x14ac:dyDescent="0.25">
      <c r="A468" s="7">
        <f t="shared" si="136"/>
        <v>125</v>
      </c>
      <c r="B468" s="25" t="s">
        <v>2074</v>
      </c>
      <c r="C468" s="9">
        <v>45536</v>
      </c>
      <c r="D468" s="14" t="s">
        <v>256</v>
      </c>
      <c r="E468" s="9">
        <v>45474</v>
      </c>
      <c r="F468" s="247" t="s">
        <v>1092</v>
      </c>
      <c r="G468" s="253">
        <v>45557</v>
      </c>
      <c r="H468" s="249">
        <v>399514.9</v>
      </c>
      <c r="I468" s="250">
        <f>H468*18%</f>
        <v>71912.682000000001</v>
      </c>
      <c r="J468" s="250">
        <f t="shared" si="153"/>
        <v>471427.58200000005</v>
      </c>
      <c r="K468" s="251">
        <f t="shared" si="154"/>
        <v>7990.2980000000007</v>
      </c>
      <c r="L468" s="251">
        <f t="shared" si="155"/>
        <v>463437.28400000004</v>
      </c>
      <c r="M468" s="250">
        <f t="shared" si="152"/>
        <v>463437.28400000004</v>
      </c>
      <c r="N468" s="260">
        <f t="shared" si="156"/>
        <v>0</v>
      </c>
      <c r="O468" s="253">
        <v>45561</v>
      </c>
      <c r="P468" s="253">
        <f t="shared" si="158"/>
        <v>45561</v>
      </c>
      <c r="Q468" s="259" t="s">
        <v>1184</v>
      </c>
      <c r="R468" s="250">
        <v>391515.61</v>
      </c>
      <c r="S468" s="250">
        <f t="shared" si="157"/>
        <v>7999.2900000000373</v>
      </c>
      <c r="T468" s="255" t="s">
        <v>1221</v>
      </c>
      <c r="U468" s="256">
        <v>45594</v>
      </c>
      <c r="V468" s="255">
        <v>463680</v>
      </c>
      <c r="W468" s="255" t="s">
        <v>29</v>
      </c>
      <c r="X468" s="258" t="s">
        <v>368</v>
      </c>
      <c r="Y468" s="255" t="s">
        <v>91</v>
      </c>
      <c r="AB468" s="17"/>
    </row>
    <row r="469" spans="1:28" x14ac:dyDescent="0.25">
      <c r="A469" s="7">
        <f t="shared" si="136"/>
        <v>126</v>
      </c>
      <c r="B469" s="25" t="s">
        <v>2074</v>
      </c>
      <c r="C469" s="9">
        <v>45536</v>
      </c>
      <c r="D469" s="14" t="s">
        <v>270</v>
      </c>
      <c r="E469" s="9">
        <v>45474</v>
      </c>
      <c r="F469" s="247" t="s">
        <v>1093</v>
      </c>
      <c r="G469" s="253">
        <v>45557</v>
      </c>
      <c r="H469" s="249">
        <v>381536.95</v>
      </c>
      <c r="I469" s="250">
        <v>0</v>
      </c>
      <c r="J469" s="250">
        <f t="shared" si="153"/>
        <v>381536.95</v>
      </c>
      <c r="K469" s="251">
        <f t="shared" si="154"/>
        <v>7630.7390000000005</v>
      </c>
      <c r="L469" s="251">
        <f t="shared" si="155"/>
        <v>373906.21100000001</v>
      </c>
      <c r="M469" s="250">
        <f t="shared" si="152"/>
        <v>373906.21100000001</v>
      </c>
      <c r="N469" s="260">
        <f t="shared" si="156"/>
        <v>0</v>
      </c>
      <c r="O469" s="253">
        <v>45561</v>
      </c>
      <c r="P469" s="253">
        <f t="shared" si="158"/>
        <v>45561</v>
      </c>
      <c r="Q469" s="259" t="s">
        <v>1184</v>
      </c>
      <c r="R469" s="250">
        <v>373537.63</v>
      </c>
      <c r="S469" s="250">
        <f t="shared" si="157"/>
        <v>7999.320000000007</v>
      </c>
      <c r="T469" s="255" t="s">
        <v>1221</v>
      </c>
      <c r="U469" s="256">
        <v>45594</v>
      </c>
      <c r="V469" s="255">
        <v>463680</v>
      </c>
      <c r="W469" s="255" t="s">
        <v>29</v>
      </c>
      <c r="X469" s="258" t="s">
        <v>368</v>
      </c>
      <c r="Y469" s="255" t="s">
        <v>91</v>
      </c>
      <c r="AB469" s="17"/>
    </row>
    <row r="470" spans="1:28" x14ac:dyDescent="0.25">
      <c r="A470" s="7">
        <f t="shared" si="136"/>
        <v>127</v>
      </c>
      <c r="B470" s="25" t="s">
        <v>2074</v>
      </c>
      <c r="C470" s="9">
        <v>45536</v>
      </c>
      <c r="D470" s="14" t="s">
        <v>271</v>
      </c>
      <c r="E470" s="9">
        <v>45474</v>
      </c>
      <c r="F470" s="247" t="s">
        <v>1094</v>
      </c>
      <c r="G470" s="253">
        <v>45557</v>
      </c>
      <c r="H470" s="249">
        <v>363559</v>
      </c>
      <c r="I470" s="250">
        <v>0</v>
      </c>
      <c r="J470" s="250">
        <f t="shared" si="153"/>
        <v>363559</v>
      </c>
      <c r="K470" s="251">
        <f t="shared" si="154"/>
        <v>7271.18</v>
      </c>
      <c r="L470" s="251">
        <f t="shared" si="155"/>
        <v>356287.82</v>
      </c>
      <c r="M470" s="250">
        <f t="shared" si="152"/>
        <v>356287.82</v>
      </c>
      <c r="N470" s="260">
        <f t="shared" si="156"/>
        <v>0</v>
      </c>
      <c r="O470" s="253">
        <v>45561</v>
      </c>
      <c r="P470" s="253">
        <f t="shared" si="158"/>
        <v>45561</v>
      </c>
      <c r="Q470" s="259" t="s">
        <v>1184</v>
      </c>
      <c r="R470" s="250">
        <v>355559.65</v>
      </c>
      <c r="S470" s="250">
        <f t="shared" si="157"/>
        <v>7999.3499999999767</v>
      </c>
      <c r="T470" s="255" t="s">
        <v>1221</v>
      </c>
      <c r="U470" s="256">
        <v>45594</v>
      </c>
      <c r="V470" s="255">
        <v>463680</v>
      </c>
      <c r="W470" s="255" t="s">
        <v>29</v>
      </c>
      <c r="X470" s="258" t="s">
        <v>368</v>
      </c>
      <c r="Y470" s="255" t="s">
        <v>91</v>
      </c>
      <c r="AB470" s="17"/>
    </row>
    <row r="471" spans="1:28" x14ac:dyDescent="0.25">
      <c r="A471" s="7">
        <f t="shared" si="136"/>
        <v>128</v>
      </c>
      <c r="B471" s="25" t="s">
        <v>2074</v>
      </c>
      <c r="C471" s="9">
        <v>45536</v>
      </c>
      <c r="D471" s="14" t="s">
        <v>255</v>
      </c>
      <c r="E471" s="9">
        <v>45474</v>
      </c>
      <c r="F471" s="247" t="s">
        <v>1095</v>
      </c>
      <c r="G471" s="253">
        <v>45557</v>
      </c>
      <c r="H471" s="249">
        <v>381536.95</v>
      </c>
      <c r="I471" s="250">
        <f>H471*18%</f>
        <v>68676.650999999998</v>
      </c>
      <c r="J471" s="250">
        <f t="shared" si="153"/>
        <v>450213.60100000002</v>
      </c>
      <c r="K471" s="251">
        <f t="shared" si="154"/>
        <v>7630.7390000000005</v>
      </c>
      <c r="L471" s="251">
        <f t="shared" si="155"/>
        <v>442582.86200000002</v>
      </c>
      <c r="M471" s="250">
        <f t="shared" si="152"/>
        <v>442582.86200000002</v>
      </c>
      <c r="N471" s="260">
        <f t="shared" si="156"/>
        <v>0</v>
      </c>
      <c r="O471" s="253">
        <v>45561</v>
      </c>
      <c r="P471" s="253">
        <f t="shared" si="158"/>
        <v>45561</v>
      </c>
      <c r="Q471" s="259" t="s">
        <v>1184</v>
      </c>
      <c r="R471" s="250">
        <v>373537.63</v>
      </c>
      <c r="S471" s="250">
        <f t="shared" si="157"/>
        <v>7999.320000000007</v>
      </c>
      <c r="T471" s="255" t="s">
        <v>1221</v>
      </c>
      <c r="U471" s="256">
        <v>45594</v>
      </c>
      <c r="V471" s="255">
        <v>463680</v>
      </c>
      <c r="W471" s="255" t="s">
        <v>29</v>
      </c>
      <c r="X471" s="258" t="s">
        <v>368</v>
      </c>
      <c r="Y471" s="255" t="s">
        <v>91</v>
      </c>
      <c r="AB471" s="17"/>
    </row>
    <row r="472" spans="1:28" x14ac:dyDescent="0.25">
      <c r="A472" s="7">
        <f t="shared" ref="A472:A535" si="159">A471+1</f>
        <v>129</v>
      </c>
      <c r="B472" s="25" t="s">
        <v>2074</v>
      </c>
      <c r="C472" s="9">
        <v>45536</v>
      </c>
      <c r="D472" s="14" t="s">
        <v>266</v>
      </c>
      <c r="E472" s="9">
        <v>45474</v>
      </c>
      <c r="F472" s="247" t="s">
        <v>1096</v>
      </c>
      <c r="G472" s="253">
        <v>45557</v>
      </c>
      <c r="H472" s="249">
        <v>284905.96999999997</v>
      </c>
      <c r="I472" s="250">
        <v>0</v>
      </c>
      <c r="J472" s="250">
        <f t="shared" si="153"/>
        <v>284905.96999999997</v>
      </c>
      <c r="K472" s="251">
        <f t="shared" si="154"/>
        <v>5698.1193999999996</v>
      </c>
      <c r="L472" s="251">
        <f t="shared" si="155"/>
        <v>279207.85059999995</v>
      </c>
      <c r="M472" s="250">
        <f t="shared" si="152"/>
        <v>279207.85059999995</v>
      </c>
      <c r="N472" s="260">
        <f t="shared" si="156"/>
        <v>0</v>
      </c>
      <c r="O472" s="253">
        <v>45561</v>
      </c>
      <c r="P472" s="253">
        <f t="shared" si="158"/>
        <v>45561</v>
      </c>
      <c r="Q472" s="259" t="s">
        <v>1184</v>
      </c>
      <c r="R472" s="250">
        <v>276905.98</v>
      </c>
      <c r="S472" s="250">
        <f t="shared" si="157"/>
        <v>7999.9899999999907</v>
      </c>
      <c r="T472" s="255" t="s">
        <v>1221</v>
      </c>
      <c r="U472" s="256">
        <v>45594</v>
      </c>
      <c r="V472" s="255">
        <v>463680</v>
      </c>
      <c r="W472" s="255" t="s">
        <v>29</v>
      </c>
      <c r="X472" s="258" t="s">
        <v>368</v>
      </c>
      <c r="Y472" s="255" t="s">
        <v>91</v>
      </c>
      <c r="AB472" s="17"/>
    </row>
    <row r="473" spans="1:28" x14ac:dyDescent="0.25">
      <c r="A473" s="7">
        <f t="shared" si="159"/>
        <v>130</v>
      </c>
      <c r="B473" s="25" t="s">
        <v>2074</v>
      </c>
      <c r="C473" s="9">
        <v>45536</v>
      </c>
      <c r="D473" s="14" t="s">
        <v>273</v>
      </c>
      <c r="E473" s="9">
        <v>45474</v>
      </c>
      <c r="F473" s="247" t="s">
        <v>1097</v>
      </c>
      <c r="G473" s="253">
        <v>45557</v>
      </c>
      <c r="H473" s="249">
        <v>334345.53999999998</v>
      </c>
      <c r="I473" s="250">
        <v>0</v>
      </c>
      <c r="J473" s="250">
        <f t="shared" si="153"/>
        <v>334345.53999999998</v>
      </c>
      <c r="K473" s="251">
        <f t="shared" si="154"/>
        <v>6686.9107999999997</v>
      </c>
      <c r="L473" s="251">
        <f t="shared" si="155"/>
        <v>327658.62919999997</v>
      </c>
      <c r="M473" s="250">
        <f t="shared" si="152"/>
        <v>327658.62919999997</v>
      </c>
      <c r="N473" s="260">
        <f t="shared" si="156"/>
        <v>0</v>
      </c>
      <c r="O473" s="253">
        <v>45561</v>
      </c>
      <c r="P473" s="253">
        <f t="shared" si="158"/>
        <v>45561</v>
      </c>
      <c r="Q473" s="259" t="s">
        <v>1184</v>
      </c>
      <c r="R473" s="250">
        <v>326345.43</v>
      </c>
      <c r="S473" s="250">
        <f t="shared" si="157"/>
        <v>8000.109999999986</v>
      </c>
      <c r="T473" s="255" t="s">
        <v>1221</v>
      </c>
      <c r="U473" s="256">
        <v>45594</v>
      </c>
      <c r="V473" s="255">
        <v>463680</v>
      </c>
      <c r="W473" s="255" t="s">
        <v>29</v>
      </c>
      <c r="X473" s="258" t="s">
        <v>368</v>
      </c>
      <c r="Y473" s="255" t="s">
        <v>91</v>
      </c>
      <c r="AB473" s="17"/>
    </row>
    <row r="474" spans="1:28" x14ac:dyDescent="0.25">
      <c r="A474" s="7">
        <f t="shared" si="159"/>
        <v>131</v>
      </c>
      <c r="B474" s="25" t="s">
        <v>2074</v>
      </c>
      <c r="C474" s="9">
        <v>45536</v>
      </c>
      <c r="D474" s="14" t="s">
        <v>263</v>
      </c>
      <c r="E474" s="9">
        <v>45474</v>
      </c>
      <c r="F474" s="247" t="s">
        <v>1098</v>
      </c>
      <c r="G474" s="253">
        <v>45557</v>
      </c>
      <c r="H474" s="249">
        <v>448955.5</v>
      </c>
      <c r="I474" s="250">
        <f t="shared" ref="I474:I475" si="160">H474*18%</f>
        <v>80811.989999999991</v>
      </c>
      <c r="J474" s="250">
        <f t="shared" si="153"/>
        <v>529767.49</v>
      </c>
      <c r="K474" s="251">
        <f t="shared" si="154"/>
        <v>8979.11</v>
      </c>
      <c r="L474" s="251">
        <f t="shared" si="155"/>
        <v>520788.38</v>
      </c>
      <c r="M474" s="250">
        <f t="shared" si="152"/>
        <v>520788.38</v>
      </c>
      <c r="N474" s="260">
        <f t="shared" si="156"/>
        <v>0</v>
      </c>
      <c r="O474" s="253">
        <v>45561</v>
      </c>
      <c r="P474" s="253">
        <f t="shared" si="158"/>
        <v>45561</v>
      </c>
      <c r="Q474" s="259" t="s">
        <v>1184</v>
      </c>
      <c r="R474" s="250">
        <v>440955.06</v>
      </c>
      <c r="S474" s="250">
        <f t="shared" si="157"/>
        <v>8000.4400000000023</v>
      </c>
      <c r="T474" s="255" t="s">
        <v>1221</v>
      </c>
      <c r="U474" s="256">
        <v>45594</v>
      </c>
      <c r="V474" s="255">
        <v>463680</v>
      </c>
      <c r="W474" s="255" t="s">
        <v>29</v>
      </c>
      <c r="X474" s="258" t="s">
        <v>368</v>
      </c>
      <c r="Y474" s="255" t="s">
        <v>91</v>
      </c>
      <c r="AB474" s="17"/>
    </row>
    <row r="475" spans="1:28" x14ac:dyDescent="0.25">
      <c r="A475" s="7">
        <f t="shared" si="159"/>
        <v>132</v>
      </c>
      <c r="B475" s="25" t="s">
        <v>2074</v>
      </c>
      <c r="C475" s="9">
        <v>45536</v>
      </c>
      <c r="D475" s="14" t="s">
        <v>272</v>
      </c>
      <c r="E475" s="9">
        <v>45474</v>
      </c>
      <c r="F475" s="247" t="s">
        <v>1099</v>
      </c>
      <c r="G475" s="253">
        <v>45557</v>
      </c>
      <c r="H475" s="249">
        <v>186027.25</v>
      </c>
      <c r="I475" s="250">
        <f t="shared" si="160"/>
        <v>33484.904999999999</v>
      </c>
      <c r="J475" s="250">
        <f t="shared" si="153"/>
        <v>219512.155</v>
      </c>
      <c r="K475" s="251">
        <f t="shared" si="154"/>
        <v>3720.5450000000001</v>
      </c>
      <c r="L475" s="251">
        <f t="shared" si="155"/>
        <v>215791.61</v>
      </c>
      <c r="M475" s="250">
        <f t="shared" si="152"/>
        <v>215791.61</v>
      </c>
      <c r="N475" s="260">
        <f t="shared" si="156"/>
        <v>0</v>
      </c>
      <c r="O475" s="253">
        <v>45561</v>
      </c>
      <c r="P475" s="253">
        <f t="shared" si="158"/>
        <v>45561</v>
      </c>
      <c r="Q475" s="259" t="s">
        <v>1184</v>
      </c>
      <c r="R475" s="250">
        <v>178027.07</v>
      </c>
      <c r="S475" s="250">
        <f t="shared" si="157"/>
        <v>8000.179999999993</v>
      </c>
      <c r="T475" s="255" t="s">
        <v>1221</v>
      </c>
      <c r="U475" s="256">
        <v>45594</v>
      </c>
      <c r="V475" s="255">
        <v>463680</v>
      </c>
      <c r="W475" s="255" t="s">
        <v>29</v>
      </c>
      <c r="X475" s="258" t="s">
        <v>368</v>
      </c>
      <c r="Y475" s="255" t="s">
        <v>91</v>
      </c>
      <c r="AB475" s="17"/>
    </row>
    <row r="476" spans="1:28" x14ac:dyDescent="0.25">
      <c r="A476" s="7">
        <f t="shared" si="159"/>
        <v>133</v>
      </c>
      <c r="B476" s="25" t="s">
        <v>2074</v>
      </c>
      <c r="C476" s="9">
        <v>45536</v>
      </c>
      <c r="D476" s="14" t="s">
        <v>257</v>
      </c>
      <c r="E476" s="9">
        <v>45474</v>
      </c>
      <c r="F476" s="247" t="s">
        <v>1100</v>
      </c>
      <c r="G476" s="253">
        <v>45557</v>
      </c>
      <c r="H476" s="249">
        <v>523114.42</v>
      </c>
      <c r="I476" s="250">
        <v>0</v>
      </c>
      <c r="J476" s="250">
        <f t="shared" si="153"/>
        <v>523114.42</v>
      </c>
      <c r="K476" s="251">
        <f t="shared" si="154"/>
        <v>10462.288399999999</v>
      </c>
      <c r="L476" s="251">
        <f t="shared" si="155"/>
        <v>512652.13159999996</v>
      </c>
      <c r="M476" s="250">
        <f t="shared" si="152"/>
        <v>512652.13159999996</v>
      </c>
      <c r="N476" s="260">
        <f t="shared" si="156"/>
        <v>0</v>
      </c>
      <c r="O476" s="253">
        <v>45561</v>
      </c>
      <c r="P476" s="253">
        <f t="shared" si="158"/>
        <v>45561</v>
      </c>
      <c r="Q476" s="259" t="s">
        <v>1184</v>
      </c>
      <c r="R476" s="250">
        <v>515114.23999999999</v>
      </c>
      <c r="S476" s="250">
        <f t="shared" si="157"/>
        <v>8000.179999999993</v>
      </c>
      <c r="T476" s="255" t="s">
        <v>1221</v>
      </c>
      <c r="U476" s="256">
        <v>45594</v>
      </c>
      <c r="V476" s="255">
        <v>463680</v>
      </c>
      <c r="W476" s="255" t="s">
        <v>29</v>
      </c>
      <c r="X476" s="258" t="s">
        <v>368</v>
      </c>
      <c r="Y476" s="255" t="s">
        <v>91</v>
      </c>
      <c r="AB476" s="17"/>
    </row>
    <row r="477" spans="1:28" x14ac:dyDescent="0.25">
      <c r="A477" s="7">
        <f t="shared" si="159"/>
        <v>134</v>
      </c>
      <c r="B477" s="25" t="s">
        <v>2074</v>
      </c>
      <c r="C477" s="9">
        <v>45536</v>
      </c>
      <c r="D477" s="14" t="s">
        <v>279</v>
      </c>
      <c r="E477" s="9">
        <v>45474</v>
      </c>
      <c r="F477" s="247" t="s">
        <v>1101</v>
      </c>
      <c r="G477" s="253">
        <v>45557</v>
      </c>
      <c r="H477" s="249">
        <v>302884.06</v>
      </c>
      <c r="I477" s="250">
        <v>0</v>
      </c>
      <c r="J477" s="250">
        <f t="shared" si="153"/>
        <v>302884.06</v>
      </c>
      <c r="K477" s="251">
        <f t="shared" si="154"/>
        <v>6057.6812</v>
      </c>
      <c r="L477" s="251">
        <f t="shared" si="155"/>
        <v>296826.37880000001</v>
      </c>
      <c r="M477" s="250">
        <f t="shared" si="152"/>
        <v>296826.37880000001</v>
      </c>
      <c r="N477" s="260">
        <f t="shared" si="156"/>
        <v>0</v>
      </c>
      <c r="O477" s="253">
        <v>45561</v>
      </c>
      <c r="P477" s="253">
        <f t="shared" si="158"/>
        <v>45561</v>
      </c>
      <c r="Q477" s="259" t="s">
        <v>1184</v>
      </c>
      <c r="R477" s="250">
        <v>294883.96000000002</v>
      </c>
      <c r="S477" s="250">
        <f t="shared" si="157"/>
        <v>8000.0999999999767</v>
      </c>
      <c r="T477" s="255" t="s">
        <v>1221</v>
      </c>
      <c r="U477" s="256">
        <v>45594</v>
      </c>
      <c r="V477" s="255">
        <v>463680</v>
      </c>
      <c r="W477" s="255" t="s">
        <v>29</v>
      </c>
      <c r="X477" s="258" t="s">
        <v>368</v>
      </c>
      <c r="Y477" s="255" t="s">
        <v>91</v>
      </c>
      <c r="AB477" s="17"/>
    </row>
    <row r="478" spans="1:28" x14ac:dyDescent="0.25">
      <c r="A478" s="7">
        <f t="shared" si="159"/>
        <v>135</v>
      </c>
      <c r="B478" s="25" t="s">
        <v>2074</v>
      </c>
      <c r="C478" s="9">
        <v>45536</v>
      </c>
      <c r="D478" s="14" t="s">
        <v>278</v>
      </c>
      <c r="E478" s="9">
        <v>45474</v>
      </c>
      <c r="F478" s="247" t="s">
        <v>1102</v>
      </c>
      <c r="G478" s="253">
        <v>45557</v>
      </c>
      <c r="H478" s="249">
        <v>345581.05</v>
      </c>
      <c r="I478" s="250">
        <v>0</v>
      </c>
      <c r="J478" s="250">
        <f t="shared" si="153"/>
        <v>345581.05</v>
      </c>
      <c r="K478" s="251">
        <f t="shared" si="154"/>
        <v>6911.6210000000001</v>
      </c>
      <c r="L478" s="251">
        <f t="shared" si="155"/>
        <v>338669.429</v>
      </c>
      <c r="M478" s="250">
        <f t="shared" si="152"/>
        <v>338669.429</v>
      </c>
      <c r="N478" s="260">
        <f t="shared" si="156"/>
        <v>0</v>
      </c>
      <c r="O478" s="253">
        <v>45561</v>
      </c>
      <c r="P478" s="253">
        <f t="shared" si="158"/>
        <v>45561</v>
      </c>
      <c r="Q478" s="259" t="s">
        <v>1184</v>
      </c>
      <c r="R478" s="250">
        <v>337581.67</v>
      </c>
      <c r="S478" s="250">
        <f t="shared" si="157"/>
        <v>7999.3800000000047</v>
      </c>
      <c r="T478" s="255" t="s">
        <v>1221</v>
      </c>
      <c r="U478" s="256">
        <v>45594</v>
      </c>
      <c r="V478" s="255">
        <v>463680</v>
      </c>
      <c r="W478" s="255" t="s">
        <v>29</v>
      </c>
      <c r="X478" s="258" t="s">
        <v>368</v>
      </c>
      <c r="Y478" s="255" t="s">
        <v>91</v>
      </c>
      <c r="AB478" s="17"/>
    </row>
    <row r="479" spans="1:28" x14ac:dyDescent="0.25">
      <c r="A479" s="7">
        <f t="shared" si="159"/>
        <v>136</v>
      </c>
      <c r="B479" s="25" t="s">
        <v>2074</v>
      </c>
      <c r="C479" s="9">
        <v>45536</v>
      </c>
      <c r="D479" s="14" t="s">
        <v>466</v>
      </c>
      <c r="E479" s="9">
        <v>45474</v>
      </c>
      <c r="F479" s="247" t="s">
        <v>1103</v>
      </c>
      <c r="G479" s="253">
        <v>45557</v>
      </c>
      <c r="H479" s="249">
        <v>318614.8</v>
      </c>
      <c r="I479" s="250">
        <v>0</v>
      </c>
      <c r="J479" s="250">
        <f t="shared" si="153"/>
        <v>318614.8</v>
      </c>
      <c r="K479" s="251">
        <f t="shared" si="154"/>
        <v>6372.2960000000003</v>
      </c>
      <c r="L479" s="251">
        <f t="shared" si="155"/>
        <v>312242.50400000002</v>
      </c>
      <c r="M479" s="250">
        <f t="shared" si="152"/>
        <v>312242.50400000002</v>
      </c>
      <c r="N479" s="260">
        <f t="shared" si="156"/>
        <v>0</v>
      </c>
      <c r="O479" s="253">
        <v>45561</v>
      </c>
      <c r="P479" s="253">
        <f t="shared" si="158"/>
        <v>45561</v>
      </c>
      <c r="Q479" s="259" t="s">
        <v>1184</v>
      </c>
      <c r="R479" s="250">
        <v>310614.69</v>
      </c>
      <c r="S479" s="250">
        <f t="shared" si="157"/>
        <v>8000.109999999986</v>
      </c>
      <c r="T479" s="255" t="s">
        <v>1221</v>
      </c>
      <c r="U479" s="256">
        <v>45594</v>
      </c>
      <c r="V479" s="255">
        <v>463680</v>
      </c>
      <c r="W479" s="255" t="s">
        <v>29</v>
      </c>
      <c r="X479" s="258" t="s">
        <v>368</v>
      </c>
      <c r="Y479" s="255" t="s">
        <v>91</v>
      </c>
      <c r="AB479" s="17"/>
    </row>
    <row r="480" spans="1:28" x14ac:dyDescent="0.25">
      <c r="A480" s="7">
        <f t="shared" si="159"/>
        <v>137</v>
      </c>
      <c r="B480" s="25" t="s">
        <v>2074</v>
      </c>
      <c r="C480" s="9">
        <v>45536</v>
      </c>
      <c r="D480" s="14" t="s">
        <v>286</v>
      </c>
      <c r="E480" s="9">
        <v>45474</v>
      </c>
      <c r="F480" s="247" t="s">
        <v>1104</v>
      </c>
      <c r="G480" s="253">
        <v>45557</v>
      </c>
      <c r="H480" s="249">
        <v>183779.5</v>
      </c>
      <c r="I480" s="250">
        <v>0</v>
      </c>
      <c r="J480" s="250">
        <f t="shared" si="153"/>
        <v>183779.5</v>
      </c>
      <c r="K480" s="251">
        <f t="shared" si="154"/>
        <v>3675.59</v>
      </c>
      <c r="L480" s="251">
        <f t="shared" si="155"/>
        <v>180103.91</v>
      </c>
      <c r="M480" s="250">
        <f t="shared" si="152"/>
        <v>180103.91</v>
      </c>
      <c r="N480" s="260">
        <f t="shared" si="156"/>
        <v>0</v>
      </c>
      <c r="O480" s="253">
        <v>45561</v>
      </c>
      <c r="P480" s="253">
        <f t="shared" si="158"/>
        <v>45561</v>
      </c>
      <c r="Q480" s="259" t="s">
        <v>1184</v>
      </c>
      <c r="R480" s="250">
        <v>175779.82</v>
      </c>
      <c r="S480" s="250">
        <f t="shared" si="157"/>
        <v>7999.679999999993</v>
      </c>
      <c r="T480" s="255" t="s">
        <v>1221</v>
      </c>
      <c r="U480" s="256">
        <v>45594</v>
      </c>
      <c r="V480" s="255">
        <v>463680</v>
      </c>
      <c r="W480" s="255" t="s">
        <v>29</v>
      </c>
      <c r="X480" s="258" t="s">
        <v>368</v>
      </c>
      <c r="Y480" s="255" t="s">
        <v>91</v>
      </c>
      <c r="AB480" s="17"/>
    </row>
    <row r="481" spans="1:28" x14ac:dyDescent="0.25">
      <c r="A481" s="7">
        <f t="shared" si="159"/>
        <v>138</v>
      </c>
      <c r="B481" s="25" t="s">
        <v>2074</v>
      </c>
      <c r="C481" s="9">
        <v>45536</v>
      </c>
      <c r="D481" s="14" t="s">
        <v>518</v>
      </c>
      <c r="E481" s="9">
        <v>45474</v>
      </c>
      <c r="F481" s="247" t="s">
        <v>1105</v>
      </c>
      <c r="G481" s="253">
        <v>45557</v>
      </c>
      <c r="H481" s="249">
        <v>399514.9</v>
      </c>
      <c r="I481" s="250">
        <v>0</v>
      </c>
      <c r="J481" s="250">
        <f t="shared" si="153"/>
        <v>399514.9</v>
      </c>
      <c r="K481" s="251">
        <f t="shared" si="154"/>
        <v>7990.2980000000007</v>
      </c>
      <c r="L481" s="251">
        <f t="shared" si="155"/>
        <v>391524.60200000001</v>
      </c>
      <c r="M481" s="250">
        <f t="shared" si="152"/>
        <v>391524.60200000001</v>
      </c>
      <c r="N481" s="260">
        <f t="shared" si="156"/>
        <v>0</v>
      </c>
      <c r="O481" s="253">
        <v>45561</v>
      </c>
      <c r="P481" s="253">
        <f t="shared" si="158"/>
        <v>45561</v>
      </c>
      <c r="Q481" s="259" t="s">
        <v>1184</v>
      </c>
      <c r="R481" s="250">
        <v>391515.61</v>
      </c>
      <c r="S481" s="250">
        <f t="shared" si="157"/>
        <v>7999.2900000000373</v>
      </c>
      <c r="T481" s="255" t="s">
        <v>1221</v>
      </c>
      <c r="U481" s="256">
        <v>45594</v>
      </c>
      <c r="V481" s="255">
        <v>463680</v>
      </c>
      <c r="W481" s="255" t="s">
        <v>29</v>
      </c>
      <c r="X481" s="258" t="s">
        <v>368</v>
      </c>
      <c r="Y481" s="255" t="s">
        <v>91</v>
      </c>
      <c r="AB481" s="17"/>
    </row>
    <row r="482" spans="1:28" x14ac:dyDescent="0.25">
      <c r="A482" s="7">
        <f t="shared" si="159"/>
        <v>139</v>
      </c>
      <c r="B482" s="25" t="s">
        <v>2074</v>
      </c>
      <c r="C482" s="9">
        <v>45536</v>
      </c>
      <c r="D482" s="14" t="s">
        <v>470</v>
      </c>
      <c r="E482" s="9">
        <v>45474</v>
      </c>
      <c r="F482" s="247" t="s">
        <v>1106</v>
      </c>
      <c r="G482" s="253">
        <v>45557</v>
      </c>
      <c r="H482" s="249">
        <v>399514.9</v>
      </c>
      <c r="I482" s="250">
        <v>0</v>
      </c>
      <c r="J482" s="250">
        <f t="shared" si="153"/>
        <v>399514.9</v>
      </c>
      <c r="K482" s="251">
        <f t="shared" si="154"/>
        <v>7990.2980000000007</v>
      </c>
      <c r="L482" s="251">
        <f t="shared" si="155"/>
        <v>391524.60200000001</v>
      </c>
      <c r="M482" s="250">
        <f t="shared" si="152"/>
        <v>391524.60200000001</v>
      </c>
      <c r="N482" s="260">
        <f t="shared" si="156"/>
        <v>0</v>
      </c>
      <c r="O482" s="253">
        <v>45561</v>
      </c>
      <c r="P482" s="253">
        <f t="shared" si="158"/>
        <v>45561</v>
      </c>
      <c r="Q482" s="259" t="s">
        <v>1184</v>
      </c>
      <c r="R482" s="250">
        <v>391515.61</v>
      </c>
      <c r="S482" s="250">
        <f t="shared" si="157"/>
        <v>7999.2900000000373</v>
      </c>
      <c r="T482" s="255" t="s">
        <v>1221</v>
      </c>
      <c r="U482" s="256">
        <v>45594</v>
      </c>
      <c r="V482" s="255">
        <v>463680</v>
      </c>
      <c r="W482" s="255" t="s">
        <v>29</v>
      </c>
      <c r="X482" s="258" t="s">
        <v>368</v>
      </c>
      <c r="Y482" s="255" t="s">
        <v>91</v>
      </c>
      <c r="AB482" s="17"/>
    </row>
    <row r="483" spans="1:28" x14ac:dyDescent="0.25">
      <c r="A483" s="7">
        <f t="shared" si="159"/>
        <v>140</v>
      </c>
      <c r="B483" s="25" t="s">
        <v>2074</v>
      </c>
      <c r="C483" s="9">
        <v>45536</v>
      </c>
      <c r="D483" s="14" t="s">
        <v>464</v>
      </c>
      <c r="E483" s="9">
        <v>45474</v>
      </c>
      <c r="F483" s="247" t="s">
        <v>1107</v>
      </c>
      <c r="G483" s="253">
        <v>45557</v>
      </c>
      <c r="H483" s="249">
        <v>399514.9</v>
      </c>
      <c r="I483" s="250">
        <v>0</v>
      </c>
      <c r="J483" s="250">
        <f t="shared" si="153"/>
        <v>399514.9</v>
      </c>
      <c r="K483" s="251">
        <f t="shared" si="154"/>
        <v>7990.2980000000007</v>
      </c>
      <c r="L483" s="251">
        <f t="shared" si="155"/>
        <v>391524.60200000001</v>
      </c>
      <c r="M483" s="250">
        <f t="shared" si="152"/>
        <v>391524.60200000001</v>
      </c>
      <c r="N483" s="260">
        <f t="shared" si="156"/>
        <v>0</v>
      </c>
      <c r="O483" s="253">
        <v>45561</v>
      </c>
      <c r="P483" s="253">
        <f t="shared" si="158"/>
        <v>45561</v>
      </c>
      <c r="Q483" s="259" t="s">
        <v>1184</v>
      </c>
      <c r="R483" s="250">
        <v>391515.61</v>
      </c>
      <c r="S483" s="250">
        <f t="shared" si="157"/>
        <v>7999.2900000000373</v>
      </c>
      <c r="T483" s="255" t="s">
        <v>1221</v>
      </c>
      <c r="U483" s="256">
        <v>45594</v>
      </c>
      <c r="V483" s="255">
        <v>463680</v>
      </c>
      <c r="W483" s="255" t="s">
        <v>29</v>
      </c>
      <c r="X483" s="258" t="s">
        <v>368</v>
      </c>
      <c r="Y483" s="255" t="s">
        <v>91</v>
      </c>
      <c r="AB483" s="17"/>
    </row>
    <row r="484" spans="1:28" x14ac:dyDescent="0.25">
      <c r="A484" s="7">
        <f t="shared" si="159"/>
        <v>141</v>
      </c>
      <c r="B484" s="25" t="s">
        <v>2074</v>
      </c>
      <c r="C484" s="9">
        <v>45536</v>
      </c>
      <c r="D484" s="14" t="s">
        <v>281</v>
      </c>
      <c r="E484" s="9">
        <v>45474</v>
      </c>
      <c r="F484" s="247" t="s">
        <v>1108</v>
      </c>
      <c r="G484" s="253">
        <v>45557</v>
      </c>
      <c r="H484" s="249">
        <v>381536.95</v>
      </c>
      <c r="I484" s="250">
        <v>0</v>
      </c>
      <c r="J484" s="250">
        <f t="shared" si="153"/>
        <v>381536.95</v>
      </c>
      <c r="K484" s="251">
        <f t="shared" si="154"/>
        <v>7630.7390000000005</v>
      </c>
      <c r="L484" s="251">
        <f t="shared" si="155"/>
        <v>373906.21100000001</v>
      </c>
      <c r="M484" s="250">
        <f t="shared" si="152"/>
        <v>373906.21100000001</v>
      </c>
      <c r="N484" s="260">
        <f t="shared" si="156"/>
        <v>0</v>
      </c>
      <c r="O484" s="253">
        <v>45561</v>
      </c>
      <c r="P484" s="253">
        <f t="shared" si="158"/>
        <v>45561</v>
      </c>
      <c r="Q484" s="259" t="s">
        <v>1184</v>
      </c>
      <c r="R484" s="250">
        <v>373537.63</v>
      </c>
      <c r="S484" s="250">
        <f t="shared" si="157"/>
        <v>7999.320000000007</v>
      </c>
      <c r="T484" s="255" t="s">
        <v>1221</v>
      </c>
      <c r="U484" s="256">
        <v>45594</v>
      </c>
      <c r="V484" s="255">
        <v>463680</v>
      </c>
      <c r="W484" s="255" t="s">
        <v>29</v>
      </c>
      <c r="X484" s="258" t="s">
        <v>368</v>
      </c>
      <c r="Y484" s="255" t="s">
        <v>91</v>
      </c>
      <c r="AB484" s="17"/>
    </row>
    <row r="485" spans="1:28" x14ac:dyDescent="0.25">
      <c r="A485" s="7">
        <f t="shared" si="159"/>
        <v>142</v>
      </c>
      <c r="B485" s="25" t="s">
        <v>2074</v>
      </c>
      <c r="C485" s="9">
        <v>45536</v>
      </c>
      <c r="D485" s="14" t="s">
        <v>521</v>
      </c>
      <c r="E485" s="9">
        <v>45474</v>
      </c>
      <c r="F485" s="247" t="s">
        <v>1109</v>
      </c>
      <c r="G485" s="253">
        <v>45557</v>
      </c>
      <c r="H485" s="249">
        <v>302884.06</v>
      </c>
      <c r="I485" s="250">
        <v>0</v>
      </c>
      <c r="J485" s="250">
        <f t="shared" si="153"/>
        <v>302884.06</v>
      </c>
      <c r="K485" s="251">
        <f t="shared" si="154"/>
        <v>6057.6812</v>
      </c>
      <c r="L485" s="251">
        <f t="shared" si="155"/>
        <v>296826.37880000001</v>
      </c>
      <c r="M485" s="250">
        <f t="shared" si="152"/>
        <v>296826.37880000001</v>
      </c>
      <c r="N485" s="260">
        <f t="shared" si="156"/>
        <v>0</v>
      </c>
      <c r="O485" s="253">
        <v>45561</v>
      </c>
      <c r="P485" s="253">
        <f t="shared" si="158"/>
        <v>45561</v>
      </c>
      <c r="Q485" s="259" t="s">
        <v>1184</v>
      </c>
      <c r="R485" s="250">
        <v>294883.96000000002</v>
      </c>
      <c r="S485" s="250">
        <f t="shared" si="157"/>
        <v>8000.0999999999767</v>
      </c>
      <c r="T485" s="255" t="s">
        <v>1221</v>
      </c>
      <c r="U485" s="256">
        <v>45594</v>
      </c>
      <c r="V485" s="255">
        <v>463680</v>
      </c>
      <c r="W485" s="255" t="s">
        <v>29</v>
      </c>
      <c r="X485" s="258" t="s">
        <v>368</v>
      </c>
      <c r="Y485" s="255" t="s">
        <v>91</v>
      </c>
      <c r="AB485" s="17"/>
    </row>
    <row r="486" spans="1:28" x14ac:dyDescent="0.25">
      <c r="A486" s="7">
        <f t="shared" si="159"/>
        <v>143</v>
      </c>
      <c r="B486" s="25" t="s">
        <v>2074</v>
      </c>
      <c r="C486" s="9">
        <v>45536</v>
      </c>
      <c r="D486" s="14" t="s">
        <v>522</v>
      </c>
      <c r="E486" s="9">
        <v>45474</v>
      </c>
      <c r="F486" s="247" t="s">
        <v>1110</v>
      </c>
      <c r="G486" s="253">
        <v>45557</v>
      </c>
      <c r="H486" s="249">
        <v>224230.36</v>
      </c>
      <c r="I486" s="250">
        <v>0</v>
      </c>
      <c r="J486" s="250">
        <f t="shared" si="153"/>
        <v>224230.36</v>
      </c>
      <c r="K486" s="251">
        <f t="shared" si="154"/>
        <v>4484.6071999999995</v>
      </c>
      <c r="L486" s="251">
        <f t="shared" si="155"/>
        <v>219745.75279999999</v>
      </c>
      <c r="M486" s="250">
        <f t="shared" si="152"/>
        <v>219745.75279999999</v>
      </c>
      <c r="N486" s="260">
        <f t="shared" si="156"/>
        <v>0</v>
      </c>
      <c r="O486" s="253">
        <v>45561</v>
      </c>
      <c r="P486" s="253">
        <f t="shared" si="158"/>
        <v>45561</v>
      </c>
      <c r="Q486" s="259" t="s">
        <v>1184</v>
      </c>
      <c r="R486" s="250">
        <v>216230.28</v>
      </c>
      <c r="S486" s="250">
        <f t="shared" si="157"/>
        <v>8000.0799999999872</v>
      </c>
      <c r="T486" s="255" t="s">
        <v>1221</v>
      </c>
      <c r="U486" s="256">
        <v>45594</v>
      </c>
      <c r="V486" s="255">
        <v>463680</v>
      </c>
      <c r="W486" s="255" t="s">
        <v>29</v>
      </c>
      <c r="X486" s="258" t="s">
        <v>368</v>
      </c>
      <c r="Y486" s="255" t="s">
        <v>91</v>
      </c>
      <c r="AB486" s="17"/>
    </row>
    <row r="487" spans="1:28" x14ac:dyDescent="0.25">
      <c r="A487" s="7">
        <f t="shared" si="159"/>
        <v>144</v>
      </c>
      <c r="B487" s="25" t="s">
        <v>2074</v>
      </c>
      <c r="C487" s="9">
        <v>45536</v>
      </c>
      <c r="D487" s="14" t="s">
        <v>524</v>
      </c>
      <c r="E487" s="9">
        <v>45474</v>
      </c>
      <c r="F487" s="247" t="s">
        <v>1111</v>
      </c>
      <c r="G487" s="253">
        <v>45557</v>
      </c>
      <c r="H487" s="249">
        <v>350076.28</v>
      </c>
      <c r="I487" s="250">
        <v>0</v>
      </c>
      <c r="J487" s="250">
        <f t="shared" si="153"/>
        <v>350076.28</v>
      </c>
      <c r="K487" s="251">
        <f t="shared" si="154"/>
        <v>7001.5256000000008</v>
      </c>
      <c r="L487" s="251">
        <f t="shared" si="155"/>
        <v>343074.75440000003</v>
      </c>
      <c r="M487" s="250">
        <f t="shared" si="152"/>
        <v>343074.75440000003</v>
      </c>
      <c r="N487" s="260">
        <f t="shared" si="156"/>
        <v>0</v>
      </c>
      <c r="O487" s="253">
        <v>45561</v>
      </c>
      <c r="P487" s="253">
        <f t="shared" si="158"/>
        <v>45561</v>
      </c>
      <c r="Q487" s="259" t="s">
        <v>1184</v>
      </c>
      <c r="R487" s="250">
        <v>342076.15999999997</v>
      </c>
      <c r="S487" s="250">
        <f t="shared" si="157"/>
        <v>8000.1200000000536</v>
      </c>
      <c r="T487" s="255" t="s">
        <v>1221</v>
      </c>
      <c r="U487" s="256">
        <v>45594</v>
      </c>
      <c r="V487" s="255">
        <v>463680</v>
      </c>
      <c r="W487" s="255" t="s">
        <v>29</v>
      </c>
      <c r="X487" s="258" t="s">
        <v>368</v>
      </c>
      <c r="Y487" s="255" t="s">
        <v>91</v>
      </c>
      <c r="AB487" s="17"/>
    </row>
    <row r="488" spans="1:28" x14ac:dyDescent="0.25">
      <c r="A488" s="7">
        <f t="shared" si="159"/>
        <v>145</v>
      </c>
      <c r="B488" s="25" t="s">
        <v>2074</v>
      </c>
      <c r="C488" s="9">
        <v>45536</v>
      </c>
      <c r="D488" s="14" t="s">
        <v>465</v>
      </c>
      <c r="E488" s="9">
        <v>45474</v>
      </c>
      <c r="F488" s="247" t="s">
        <v>1112</v>
      </c>
      <c r="G488" s="253">
        <v>45557</v>
      </c>
      <c r="H488" s="249">
        <v>334345.53999999998</v>
      </c>
      <c r="I488" s="250">
        <v>0</v>
      </c>
      <c r="J488" s="250">
        <f t="shared" si="153"/>
        <v>334345.53999999998</v>
      </c>
      <c r="K488" s="251">
        <f t="shared" si="154"/>
        <v>6686.9107999999997</v>
      </c>
      <c r="L488" s="251">
        <f t="shared" si="155"/>
        <v>327658.62919999997</v>
      </c>
      <c r="M488" s="250">
        <f t="shared" si="152"/>
        <v>327658.62919999997</v>
      </c>
      <c r="N488" s="260">
        <f t="shared" si="156"/>
        <v>0</v>
      </c>
      <c r="O488" s="253">
        <v>45561</v>
      </c>
      <c r="P488" s="253">
        <f t="shared" si="158"/>
        <v>45561</v>
      </c>
      <c r="Q488" s="259" t="s">
        <v>1184</v>
      </c>
      <c r="R488" s="250">
        <v>326345.43</v>
      </c>
      <c r="S488" s="250">
        <f t="shared" si="157"/>
        <v>8000.109999999986</v>
      </c>
      <c r="T488" s="255" t="s">
        <v>1221</v>
      </c>
      <c r="U488" s="256">
        <v>45594</v>
      </c>
      <c r="V488" s="255">
        <v>463680</v>
      </c>
      <c r="W488" s="255" t="s">
        <v>29</v>
      </c>
      <c r="X488" s="258" t="s">
        <v>368</v>
      </c>
      <c r="Y488" s="255" t="s">
        <v>91</v>
      </c>
      <c r="AB488" s="17"/>
    </row>
    <row r="489" spans="1:28" x14ac:dyDescent="0.25">
      <c r="A489" s="7">
        <f t="shared" si="159"/>
        <v>146</v>
      </c>
      <c r="B489" s="25" t="s">
        <v>2074</v>
      </c>
      <c r="C489" s="9">
        <v>45536</v>
      </c>
      <c r="D489" s="14" t="s">
        <v>468</v>
      </c>
      <c r="E489" s="9">
        <v>45474</v>
      </c>
      <c r="F489" s="247" t="s">
        <v>1113</v>
      </c>
      <c r="G489" s="253">
        <v>45557</v>
      </c>
      <c r="H489" s="249">
        <v>365807.02</v>
      </c>
      <c r="I489" s="250">
        <v>0</v>
      </c>
      <c r="J489" s="250">
        <f t="shared" si="153"/>
        <v>365807.02</v>
      </c>
      <c r="K489" s="251">
        <f t="shared" si="154"/>
        <v>7316.1404000000002</v>
      </c>
      <c r="L489" s="251">
        <f t="shared" si="155"/>
        <v>358490.87960000004</v>
      </c>
      <c r="M489" s="250">
        <f>L489</f>
        <v>358490.87960000004</v>
      </c>
      <c r="N489" s="260">
        <f t="shared" si="156"/>
        <v>0</v>
      </c>
      <c r="O489" s="253">
        <v>45561</v>
      </c>
      <c r="P489" s="253">
        <f t="shared" si="158"/>
        <v>45561</v>
      </c>
      <c r="Q489" s="259" t="s">
        <v>1184</v>
      </c>
      <c r="R489" s="250">
        <v>357806.9</v>
      </c>
      <c r="S489" s="250">
        <f t="shared" si="157"/>
        <v>8000.1199999999953</v>
      </c>
      <c r="T489" s="255" t="s">
        <v>1221</v>
      </c>
      <c r="U489" s="256">
        <v>45594</v>
      </c>
      <c r="V489" s="255">
        <v>463680</v>
      </c>
      <c r="W489" s="255" t="s">
        <v>29</v>
      </c>
      <c r="X489" s="258" t="s">
        <v>368</v>
      </c>
      <c r="Y489" s="255" t="s">
        <v>91</v>
      </c>
      <c r="AB489" s="17"/>
    </row>
    <row r="490" spans="1:28" x14ac:dyDescent="0.25">
      <c r="A490" s="7">
        <f t="shared" si="159"/>
        <v>147</v>
      </c>
      <c r="B490" s="25" t="s">
        <v>2074</v>
      </c>
      <c r="C490" s="9">
        <v>45536</v>
      </c>
      <c r="D490" s="14" t="s">
        <v>469</v>
      </c>
      <c r="E490" s="9">
        <v>45474</v>
      </c>
      <c r="F490" s="247" t="s">
        <v>1114</v>
      </c>
      <c r="G490" s="253">
        <v>45557</v>
      </c>
      <c r="H490" s="249">
        <v>469180.75</v>
      </c>
      <c r="I490" s="250">
        <v>0</v>
      </c>
      <c r="J490" s="250">
        <f t="shared" si="153"/>
        <v>469180.75</v>
      </c>
      <c r="K490" s="251">
        <f t="shared" si="154"/>
        <v>9383.6149999999998</v>
      </c>
      <c r="L490" s="251">
        <f t="shared" si="155"/>
        <v>459797.13500000001</v>
      </c>
      <c r="M490" s="250">
        <f t="shared" ref="M490:M497" si="161">L490</f>
        <v>459797.13500000001</v>
      </c>
      <c r="N490" s="260">
        <f t="shared" si="156"/>
        <v>0</v>
      </c>
      <c r="O490" s="253">
        <v>45561</v>
      </c>
      <c r="P490" s="253">
        <f t="shared" si="158"/>
        <v>45561</v>
      </c>
      <c r="Q490" s="259" t="s">
        <v>1184</v>
      </c>
      <c r="R490" s="250">
        <v>461180.29</v>
      </c>
      <c r="S490" s="250">
        <f t="shared" si="157"/>
        <v>8000.460000000021</v>
      </c>
      <c r="T490" s="255" t="s">
        <v>1221</v>
      </c>
      <c r="U490" s="256">
        <v>45594</v>
      </c>
      <c r="V490" s="255">
        <v>463680</v>
      </c>
      <c r="W490" s="255" t="s">
        <v>29</v>
      </c>
      <c r="X490" s="258" t="s">
        <v>368</v>
      </c>
      <c r="Y490" s="255" t="s">
        <v>91</v>
      </c>
      <c r="AB490" s="17"/>
    </row>
    <row r="491" spans="1:28" x14ac:dyDescent="0.25">
      <c r="A491" s="7">
        <f t="shared" si="159"/>
        <v>148</v>
      </c>
      <c r="B491" s="25" t="s">
        <v>2074</v>
      </c>
      <c r="C491" s="9">
        <v>45536</v>
      </c>
      <c r="D491" s="14" t="s">
        <v>471</v>
      </c>
      <c r="E491" s="9">
        <v>45474</v>
      </c>
      <c r="F491" s="247" t="s">
        <v>1115</v>
      </c>
      <c r="G491" s="253">
        <v>45557</v>
      </c>
      <c r="H491" s="249">
        <v>365807.02</v>
      </c>
      <c r="I491" s="250">
        <f t="shared" ref="I491" si="162">H491*18%</f>
        <v>65845.263600000006</v>
      </c>
      <c r="J491" s="250">
        <f t="shared" si="153"/>
        <v>431652.28360000002</v>
      </c>
      <c r="K491" s="251">
        <f t="shared" si="154"/>
        <v>7316.1404000000002</v>
      </c>
      <c r="L491" s="251">
        <f t="shared" si="155"/>
        <v>424336.14320000005</v>
      </c>
      <c r="M491" s="250">
        <f t="shared" si="161"/>
        <v>424336.14320000005</v>
      </c>
      <c r="N491" s="260">
        <f t="shared" si="156"/>
        <v>0</v>
      </c>
      <c r="O491" s="253">
        <v>45561</v>
      </c>
      <c r="P491" s="253">
        <f t="shared" si="158"/>
        <v>45561</v>
      </c>
      <c r="Q491" s="259" t="s">
        <v>1184</v>
      </c>
      <c r="R491" s="250">
        <v>357806.9</v>
      </c>
      <c r="S491" s="250">
        <f t="shared" si="157"/>
        <v>8000.1199999999953</v>
      </c>
      <c r="T491" s="255" t="s">
        <v>1221</v>
      </c>
      <c r="U491" s="256">
        <v>45594</v>
      </c>
      <c r="V491" s="255">
        <v>463680</v>
      </c>
      <c r="W491" s="255" t="s">
        <v>29</v>
      </c>
      <c r="X491" s="258" t="s">
        <v>368</v>
      </c>
      <c r="Y491" s="255" t="s">
        <v>91</v>
      </c>
      <c r="AB491" s="17"/>
    </row>
    <row r="492" spans="1:28" x14ac:dyDescent="0.25">
      <c r="A492" s="7">
        <f t="shared" si="159"/>
        <v>149</v>
      </c>
      <c r="B492" s="25" t="s">
        <v>2074</v>
      </c>
      <c r="C492" s="9">
        <v>45536</v>
      </c>
      <c r="D492" s="14" t="s">
        <v>253</v>
      </c>
      <c r="E492" s="9">
        <v>45474</v>
      </c>
      <c r="F492" s="247" t="s">
        <v>1116</v>
      </c>
      <c r="G492" s="253">
        <v>45557</v>
      </c>
      <c r="H492" s="249">
        <v>417492.85</v>
      </c>
      <c r="I492" s="250">
        <v>0</v>
      </c>
      <c r="J492" s="250">
        <f t="shared" si="153"/>
        <v>417492.85</v>
      </c>
      <c r="K492" s="251">
        <f t="shared" si="154"/>
        <v>8349.857</v>
      </c>
      <c r="L492" s="251">
        <f t="shared" si="155"/>
        <v>409142.99299999996</v>
      </c>
      <c r="M492" s="250">
        <f t="shared" si="161"/>
        <v>409142.99299999996</v>
      </c>
      <c r="N492" s="260">
        <f t="shared" si="156"/>
        <v>0</v>
      </c>
      <c r="O492" s="253">
        <v>45561</v>
      </c>
      <c r="P492" s="253">
        <f t="shared" si="158"/>
        <v>45561</v>
      </c>
      <c r="Q492" s="259" t="s">
        <v>1184</v>
      </c>
      <c r="R492" s="250">
        <v>409493.6</v>
      </c>
      <c r="S492" s="250">
        <f t="shared" si="157"/>
        <v>7999.25</v>
      </c>
      <c r="T492" s="255" t="s">
        <v>1221</v>
      </c>
      <c r="U492" s="256">
        <v>45594</v>
      </c>
      <c r="V492" s="255">
        <v>463680</v>
      </c>
      <c r="W492" s="255" t="s">
        <v>29</v>
      </c>
      <c r="X492" s="258" t="s">
        <v>368</v>
      </c>
      <c r="Y492" s="255" t="s">
        <v>91</v>
      </c>
      <c r="AB492" s="17"/>
    </row>
    <row r="493" spans="1:28" x14ac:dyDescent="0.25">
      <c r="A493" s="7">
        <f t="shared" si="159"/>
        <v>150</v>
      </c>
      <c r="B493" s="25" t="s">
        <v>2074</v>
      </c>
      <c r="C493" s="9">
        <v>45536</v>
      </c>
      <c r="D493" s="14" t="s">
        <v>262</v>
      </c>
      <c r="E493" s="9">
        <v>45474</v>
      </c>
      <c r="F493" s="247" t="s">
        <v>1117</v>
      </c>
      <c r="G493" s="253">
        <v>45557</v>
      </c>
      <c r="H493" s="249">
        <v>417492.85</v>
      </c>
      <c r="I493" s="250">
        <v>0</v>
      </c>
      <c r="J493" s="250">
        <f t="shared" si="153"/>
        <v>417492.85</v>
      </c>
      <c r="K493" s="251">
        <f t="shared" si="154"/>
        <v>8349.857</v>
      </c>
      <c r="L493" s="251">
        <f t="shared" si="155"/>
        <v>409142.99299999996</v>
      </c>
      <c r="M493" s="250">
        <f t="shared" si="161"/>
        <v>409142.99299999996</v>
      </c>
      <c r="N493" s="260">
        <f t="shared" si="156"/>
        <v>0</v>
      </c>
      <c r="O493" s="253">
        <v>45561</v>
      </c>
      <c r="P493" s="253">
        <f t="shared" si="158"/>
        <v>45561</v>
      </c>
      <c r="Q493" s="259" t="s">
        <v>1184</v>
      </c>
      <c r="R493" s="250">
        <v>409493.6</v>
      </c>
      <c r="S493" s="250">
        <f t="shared" si="157"/>
        <v>7999.25</v>
      </c>
      <c r="T493" s="255" t="s">
        <v>1221</v>
      </c>
      <c r="U493" s="256">
        <v>45594</v>
      </c>
      <c r="V493" s="255">
        <v>463680</v>
      </c>
      <c r="W493" s="255" t="s">
        <v>29</v>
      </c>
      <c r="X493" s="258" t="s">
        <v>368</v>
      </c>
      <c r="Y493" s="255" t="s">
        <v>91</v>
      </c>
      <c r="AB493" s="17"/>
    </row>
    <row r="494" spans="1:28" x14ac:dyDescent="0.25">
      <c r="A494" s="7">
        <f t="shared" si="159"/>
        <v>151</v>
      </c>
      <c r="B494" s="25" t="s">
        <v>2074</v>
      </c>
      <c r="C494" s="9">
        <v>45536</v>
      </c>
      <c r="D494" s="14" t="s">
        <v>264</v>
      </c>
      <c r="E494" s="9">
        <v>45474</v>
      </c>
      <c r="F494" s="247" t="s">
        <v>1118</v>
      </c>
      <c r="G494" s="253">
        <v>45557</v>
      </c>
      <c r="H494" s="249">
        <v>417492.85</v>
      </c>
      <c r="I494" s="250">
        <v>0</v>
      </c>
      <c r="J494" s="250">
        <f t="shared" si="153"/>
        <v>417492.85</v>
      </c>
      <c r="K494" s="251">
        <f t="shared" si="154"/>
        <v>8349.857</v>
      </c>
      <c r="L494" s="251">
        <f t="shared" si="155"/>
        <v>409142.99299999996</v>
      </c>
      <c r="M494" s="250">
        <f t="shared" si="161"/>
        <v>409142.99299999996</v>
      </c>
      <c r="N494" s="260">
        <f t="shared" si="156"/>
        <v>0</v>
      </c>
      <c r="O494" s="253">
        <v>45561</v>
      </c>
      <c r="P494" s="253">
        <f t="shared" si="158"/>
        <v>45561</v>
      </c>
      <c r="Q494" s="259" t="s">
        <v>1184</v>
      </c>
      <c r="R494" s="250">
        <v>409493.6</v>
      </c>
      <c r="S494" s="250">
        <f t="shared" si="157"/>
        <v>7999.25</v>
      </c>
      <c r="T494" s="255" t="s">
        <v>1221</v>
      </c>
      <c r="U494" s="256">
        <v>45594</v>
      </c>
      <c r="V494" s="255">
        <v>463680</v>
      </c>
      <c r="W494" s="255" t="s">
        <v>29</v>
      </c>
      <c r="X494" s="258" t="s">
        <v>368</v>
      </c>
      <c r="Y494" s="255" t="s">
        <v>91</v>
      </c>
      <c r="AB494" s="17"/>
    </row>
    <row r="495" spans="1:28" x14ac:dyDescent="0.25">
      <c r="A495" s="7">
        <f t="shared" si="159"/>
        <v>152</v>
      </c>
      <c r="B495" s="25" t="s">
        <v>2074</v>
      </c>
      <c r="C495" s="9">
        <v>45536</v>
      </c>
      <c r="D495" s="14" t="s">
        <v>269</v>
      </c>
      <c r="E495" s="9">
        <v>45474</v>
      </c>
      <c r="F495" s="247" t="s">
        <v>1119</v>
      </c>
      <c r="G495" s="253">
        <v>45557</v>
      </c>
      <c r="H495" s="249">
        <v>365807.02</v>
      </c>
      <c r="I495" s="250">
        <v>0</v>
      </c>
      <c r="J495" s="250">
        <f t="shared" si="153"/>
        <v>365807.02</v>
      </c>
      <c r="K495" s="251">
        <f t="shared" si="154"/>
        <v>7316.1404000000002</v>
      </c>
      <c r="L495" s="251">
        <f t="shared" si="155"/>
        <v>358490.87960000004</v>
      </c>
      <c r="M495" s="250">
        <f t="shared" si="161"/>
        <v>358490.87960000004</v>
      </c>
      <c r="N495" s="260">
        <f t="shared" si="156"/>
        <v>0</v>
      </c>
      <c r="O495" s="253">
        <v>45561</v>
      </c>
      <c r="P495" s="253">
        <f t="shared" si="158"/>
        <v>45561</v>
      </c>
      <c r="Q495" s="259" t="s">
        <v>1184</v>
      </c>
      <c r="R495" s="250">
        <v>357806.9</v>
      </c>
      <c r="S495" s="250">
        <f t="shared" si="157"/>
        <v>8000.1199999999953</v>
      </c>
      <c r="T495" s="255" t="s">
        <v>1221</v>
      </c>
      <c r="U495" s="256">
        <v>45594</v>
      </c>
      <c r="V495" s="255">
        <v>463680</v>
      </c>
      <c r="W495" s="255" t="s">
        <v>29</v>
      </c>
      <c r="X495" s="258" t="s">
        <v>368</v>
      </c>
      <c r="Y495" s="255" t="s">
        <v>91</v>
      </c>
      <c r="AB495" s="17"/>
    </row>
    <row r="496" spans="1:28" x14ac:dyDescent="0.25">
      <c r="A496" s="7">
        <f t="shared" si="159"/>
        <v>153</v>
      </c>
      <c r="B496" s="25" t="s">
        <v>2074</v>
      </c>
      <c r="C496" s="9">
        <v>45536</v>
      </c>
      <c r="D496" s="14" t="s">
        <v>265</v>
      </c>
      <c r="E496" s="9">
        <v>45474</v>
      </c>
      <c r="F496" s="247" t="s">
        <v>1120</v>
      </c>
      <c r="G496" s="253">
        <v>45557</v>
      </c>
      <c r="H496" s="249">
        <v>365807.02</v>
      </c>
      <c r="I496" s="250">
        <v>0</v>
      </c>
      <c r="J496" s="250">
        <f t="shared" si="153"/>
        <v>365807.02</v>
      </c>
      <c r="K496" s="251">
        <f t="shared" si="154"/>
        <v>7316.1404000000002</v>
      </c>
      <c r="L496" s="251">
        <f t="shared" si="155"/>
        <v>358490.87960000004</v>
      </c>
      <c r="M496" s="250">
        <f t="shared" si="161"/>
        <v>358490.87960000004</v>
      </c>
      <c r="N496" s="260">
        <f t="shared" si="156"/>
        <v>0</v>
      </c>
      <c r="O496" s="253">
        <v>45561</v>
      </c>
      <c r="P496" s="253">
        <f t="shared" si="158"/>
        <v>45561</v>
      </c>
      <c r="Q496" s="259" t="s">
        <v>1184</v>
      </c>
      <c r="R496" s="250">
        <v>357806.9</v>
      </c>
      <c r="S496" s="250">
        <f t="shared" si="157"/>
        <v>8000.1199999999953</v>
      </c>
      <c r="T496" s="255" t="s">
        <v>1221</v>
      </c>
      <c r="U496" s="256">
        <v>45594</v>
      </c>
      <c r="V496" s="255">
        <v>463680</v>
      </c>
      <c r="W496" s="255" t="s">
        <v>29</v>
      </c>
      <c r="X496" s="258" t="s">
        <v>368</v>
      </c>
      <c r="Y496" s="255" t="s">
        <v>91</v>
      </c>
      <c r="AB496" s="17"/>
    </row>
    <row r="497" spans="1:28" x14ac:dyDescent="0.25">
      <c r="A497" s="7">
        <f t="shared" si="159"/>
        <v>154</v>
      </c>
      <c r="B497" s="25" t="s">
        <v>2074</v>
      </c>
      <c r="C497" s="9">
        <v>45536</v>
      </c>
      <c r="D497" s="14" t="s">
        <v>259</v>
      </c>
      <c r="E497" s="9">
        <v>45474</v>
      </c>
      <c r="F497" s="247" t="s">
        <v>1121</v>
      </c>
      <c r="G497" s="253">
        <v>45557</v>
      </c>
      <c r="H497" s="249">
        <v>546710.53</v>
      </c>
      <c r="I497" s="250">
        <f t="shared" ref="I497" si="163">H497*18%</f>
        <v>98407.895400000009</v>
      </c>
      <c r="J497" s="250">
        <f t="shared" si="153"/>
        <v>645118.42540000007</v>
      </c>
      <c r="K497" s="251">
        <f t="shared" si="154"/>
        <v>10934.2106</v>
      </c>
      <c r="L497" s="251">
        <f t="shared" si="155"/>
        <v>634184.21480000007</v>
      </c>
      <c r="M497" s="250">
        <f t="shared" si="161"/>
        <v>634184.21480000007</v>
      </c>
      <c r="N497" s="260">
        <f t="shared" si="156"/>
        <v>0</v>
      </c>
      <c r="O497" s="253">
        <v>45561</v>
      </c>
      <c r="P497" s="253">
        <f t="shared" si="158"/>
        <v>45561</v>
      </c>
      <c r="Q497" s="259" t="s">
        <v>1184</v>
      </c>
      <c r="R497" s="250">
        <v>538710.34</v>
      </c>
      <c r="S497" s="250">
        <f t="shared" si="157"/>
        <v>8000.1900000000605</v>
      </c>
      <c r="T497" s="255" t="s">
        <v>1221</v>
      </c>
      <c r="U497" s="256">
        <v>45594</v>
      </c>
      <c r="V497" s="255">
        <v>463680</v>
      </c>
      <c r="W497" s="255" t="s">
        <v>29</v>
      </c>
      <c r="X497" s="258" t="s">
        <v>368</v>
      </c>
      <c r="Y497" s="255" t="s">
        <v>91</v>
      </c>
      <c r="AB497" s="17"/>
    </row>
    <row r="498" spans="1:28" x14ac:dyDescent="0.25">
      <c r="A498" s="7">
        <f t="shared" si="159"/>
        <v>155</v>
      </c>
      <c r="B498" s="25" t="s">
        <v>2074</v>
      </c>
      <c r="C498" s="9">
        <v>45536</v>
      </c>
      <c r="D498" s="14" t="s">
        <v>276</v>
      </c>
      <c r="E498" s="9">
        <v>45474</v>
      </c>
      <c r="F498" s="247" t="s">
        <v>1122</v>
      </c>
      <c r="G498" s="253">
        <v>45557</v>
      </c>
      <c r="H498" s="249">
        <v>327042.13</v>
      </c>
      <c r="I498" s="250">
        <v>0</v>
      </c>
      <c r="J498" s="250">
        <f t="shared" si="153"/>
        <v>327042.13</v>
      </c>
      <c r="K498" s="251">
        <f t="shared" si="154"/>
        <v>6540.8425999999999</v>
      </c>
      <c r="L498" s="251">
        <f t="shared" si="155"/>
        <v>320501.28740000003</v>
      </c>
      <c r="M498" s="250">
        <v>320501</v>
      </c>
      <c r="N498" s="260">
        <f t="shared" si="156"/>
        <v>0.28740000003017485</v>
      </c>
      <c r="O498" s="253">
        <v>45561</v>
      </c>
      <c r="P498" s="253">
        <f t="shared" si="158"/>
        <v>45561</v>
      </c>
      <c r="Q498" s="259" t="s">
        <v>1184</v>
      </c>
      <c r="R498" s="250">
        <v>290951</v>
      </c>
      <c r="S498" s="250">
        <f>H498-R498</f>
        <v>36091.130000000005</v>
      </c>
      <c r="T498" s="274" t="s">
        <v>1219</v>
      </c>
      <c r="U498" s="252">
        <v>45492</v>
      </c>
      <c r="V498" s="274">
        <v>590891</v>
      </c>
      <c r="W498" s="274" t="s">
        <v>29</v>
      </c>
      <c r="X498" s="258" t="s">
        <v>368</v>
      </c>
      <c r="Y498" s="274" t="s">
        <v>91</v>
      </c>
      <c r="AB498" s="17"/>
    </row>
    <row r="499" spans="1:28" x14ac:dyDescent="0.25">
      <c r="A499" s="7">
        <f t="shared" si="159"/>
        <v>156</v>
      </c>
      <c r="B499" s="25" t="s">
        <v>2074</v>
      </c>
      <c r="C499" s="9">
        <v>45536</v>
      </c>
      <c r="D499" s="14" t="s">
        <v>275</v>
      </c>
      <c r="E499" s="9">
        <v>45474</v>
      </c>
      <c r="F499" s="247" t="s">
        <v>1123</v>
      </c>
      <c r="G499" s="253">
        <v>45557</v>
      </c>
      <c r="H499" s="249">
        <v>469180.75</v>
      </c>
      <c r="I499" s="250">
        <v>0</v>
      </c>
      <c r="J499" s="250">
        <f t="shared" si="153"/>
        <v>469180.75</v>
      </c>
      <c r="K499" s="251">
        <f t="shared" si="154"/>
        <v>9383.6149999999998</v>
      </c>
      <c r="L499" s="251">
        <f t="shared" si="155"/>
        <v>459797.13500000001</v>
      </c>
      <c r="M499" s="250">
        <f t="shared" ref="M499:M560" si="164">L499</f>
        <v>459797.13500000001</v>
      </c>
      <c r="N499" s="260">
        <f t="shared" si="156"/>
        <v>0</v>
      </c>
      <c r="O499" s="253">
        <v>45561</v>
      </c>
      <c r="P499" s="253">
        <f t="shared" si="158"/>
        <v>45561</v>
      </c>
      <c r="Q499" s="259" t="s">
        <v>1184</v>
      </c>
      <c r="R499" s="250">
        <v>461180.29</v>
      </c>
      <c r="S499" s="250">
        <f t="shared" si="157"/>
        <v>8000.460000000021</v>
      </c>
      <c r="T499" s="255" t="s">
        <v>1221</v>
      </c>
      <c r="U499" s="256">
        <v>45594</v>
      </c>
      <c r="V499" s="255">
        <v>463680</v>
      </c>
      <c r="W499" s="255" t="s">
        <v>29</v>
      </c>
      <c r="X499" s="258" t="s">
        <v>368</v>
      </c>
      <c r="Y499" s="255" t="s">
        <v>91</v>
      </c>
      <c r="AB499" s="17"/>
    </row>
    <row r="500" spans="1:28" x14ac:dyDescent="0.25">
      <c r="A500" s="7">
        <f t="shared" si="159"/>
        <v>157</v>
      </c>
      <c r="B500" s="25" t="s">
        <v>2074</v>
      </c>
      <c r="C500" s="9">
        <v>45536</v>
      </c>
      <c r="D500" s="14" t="s">
        <v>280</v>
      </c>
      <c r="E500" s="9">
        <v>45474</v>
      </c>
      <c r="F500" s="247" t="s">
        <v>1124</v>
      </c>
      <c r="G500" s="253">
        <v>45557</v>
      </c>
      <c r="H500" s="249">
        <v>637161.25</v>
      </c>
      <c r="I500" s="250">
        <v>0</v>
      </c>
      <c r="J500" s="250">
        <f t="shared" si="153"/>
        <v>637161.25</v>
      </c>
      <c r="K500" s="251">
        <f t="shared" si="154"/>
        <v>12743.225</v>
      </c>
      <c r="L500" s="251">
        <f t="shared" si="155"/>
        <v>624418.02500000002</v>
      </c>
      <c r="M500" s="250">
        <f t="shared" si="164"/>
        <v>624418.02500000002</v>
      </c>
      <c r="N500" s="260">
        <f t="shared" si="156"/>
        <v>0</v>
      </c>
      <c r="O500" s="253">
        <v>45561</v>
      </c>
      <c r="P500" s="253">
        <f t="shared" si="158"/>
        <v>45561</v>
      </c>
      <c r="Q500" s="259" t="s">
        <v>1184</v>
      </c>
      <c r="R500" s="250">
        <v>629162.06999999995</v>
      </c>
      <c r="S500" s="250">
        <f t="shared" si="157"/>
        <v>7999.1800000000512</v>
      </c>
      <c r="T500" s="255" t="s">
        <v>1221</v>
      </c>
      <c r="U500" s="256">
        <v>45594</v>
      </c>
      <c r="V500" s="255">
        <v>463680</v>
      </c>
      <c r="W500" s="255" t="s">
        <v>29</v>
      </c>
      <c r="X500" s="258" t="s">
        <v>368</v>
      </c>
      <c r="Y500" s="255" t="s">
        <v>91</v>
      </c>
      <c r="AB500" s="17"/>
    </row>
    <row r="501" spans="1:28" x14ac:dyDescent="0.25">
      <c r="A501" s="7">
        <f t="shared" si="159"/>
        <v>158</v>
      </c>
      <c r="B501" s="25" t="s">
        <v>2074</v>
      </c>
      <c r="C501" s="9">
        <v>45536</v>
      </c>
      <c r="D501" s="14" t="s">
        <v>463</v>
      </c>
      <c r="E501" s="9">
        <v>45474</v>
      </c>
      <c r="F501" s="247" t="s">
        <v>1125</v>
      </c>
      <c r="G501" s="253">
        <v>45557</v>
      </c>
      <c r="H501" s="249">
        <v>365807.02</v>
      </c>
      <c r="I501" s="250">
        <v>0</v>
      </c>
      <c r="J501" s="250">
        <f t="shared" si="153"/>
        <v>365807.02</v>
      </c>
      <c r="K501" s="251">
        <f t="shared" si="154"/>
        <v>7316.1404000000002</v>
      </c>
      <c r="L501" s="251">
        <f t="shared" si="155"/>
        <v>358490.87960000004</v>
      </c>
      <c r="M501" s="250">
        <f t="shared" si="164"/>
        <v>358490.87960000004</v>
      </c>
      <c r="N501" s="260">
        <f t="shared" si="156"/>
        <v>0</v>
      </c>
      <c r="O501" s="253">
        <v>45561</v>
      </c>
      <c r="P501" s="253">
        <f t="shared" si="158"/>
        <v>45561</v>
      </c>
      <c r="Q501" s="259" t="s">
        <v>1184</v>
      </c>
      <c r="R501" s="250">
        <v>357806.9</v>
      </c>
      <c r="S501" s="250">
        <f t="shared" si="157"/>
        <v>8000.1199999999953</v>
      </c>
      <c r="T501" s="255" t="s">
        <v>1221</v>
      </c>
      <c r="U501" s="256">
        <v>45594</v>
      </c>
      <c r="V501" s="255">
        <v>463680</v>
      </c>
      <c r="W501" s="255" t="s">
        <v>29</v>
      </c>
      <c r="X501" s="258" t="s">
        <v>368</v>
      </c>
      <c r="Y501" s="255" t="s">
        <v>91</v>
      </c>
      <c r="AB501" s="17"/>
    </row>
    <row r="502" spans="1:28" x14ac:dyDescent="0.25">
      <c r="A502" s="7">
        <f t="shared" si="159"/>
        <v>159</v>
      </c>
      <c r="B502" s="25" t="s">
        <v>2074</v>
      </c>
      <c r="C502" s="9">
        <v>45536</v>
      </c>
      <c r="D502" s="14" t="s">
        <v>285</v>
      </c>
      <c r="E502" s="9">
        <v>45474</v>
      </c>
      <c r="F502" s="247" t="s">
        <v>1126</v>
      </c>
      <c r="G502" s="253">
        <v>45557</v>
      </c>
      <c r="H502" s="249">
        <v>417492.85</v>
      </c>
      <c r="I502" s="250">
        <v>0</v>
      </c>
      <c r="J502" s="250">
        <f t="shared" si="153"/>
        <v>417492.85</v>
      </c>
      <c r="K502" s="251">
        <f t="shared" si="154"/>
        <v>8349.857</v>
      </c>
      <c r="L502" s="251">
        <f t="shared" si="155"/>
        <v>409142.99299999996</v>
      </c>
      <c r="M502" s="250">
        <f t="shared" si="164"/>
        <v>409142.99299999996</v>
      </c>
      <c r="N502" s="260">
        <f t="shared" si="156"/>
        <v>0</v>
      </c>
      <c r="O502" s="253">
        <v>45561</v>
      </c>
      <c r="P502" s="253">
        <f t="shared" si="158"/>
        <v>45561</v>
      </c>
      <c r="Q502" s="259" t="s">
        <v>1184</v>
      </c>
      <c r="R502" s="250">
        <v>409493.6</v>
      </c>
      <c r="S502" s="250">
        <f t="shared" si="157"/>
        <v>7999.25</v>
      </c>
      <c r="T502" s="255" t="s">
        <v>1221</v>
      </c>
      <c r="U502" s="256">
        <v>45594</v>
      </c>
      <c r="V502" s="255">
        <v>463680</v>
      </c>
      <c r="W502" s="255" t="s">
        <v>29</v>
      </c>
      <c r="X502" s="258" t="s">
        <v>368</v>
      </c>
      <c r="Y502" s="255" t="s">
        <v>91</v>
      </c>
      <c r="AB502" s="17"/>
    </row>
    <row r="503" spans="1:28" x14ac:dyDescent="0.25">
      <c r="A503" s="7">
        <f t="shared" si="159"/>
        <v>160</v>
      </c>
      <c r="B503" s="25" t="s">
        <v>2074</v>
      </c>
      <c r="C503" s="9">
        <v>45536</v>
      </c>
      <c r="D503" s="14" t="s">
        <v>277</v>
      </c>
      <c r="E503" s="9">
        <v>45474</v>
      </c>
      <c r="F503" s="247" t="s">
        <v>1127</v>
      </c>
      <c r="G503" s="253">
        <v>45557</v>
      </c>
      <c r="H503" s="249">
        <v>456257.74</v>
      </c>
      <c r="I503" s="250">
        <v>0</v>
      </c>
      <c r="J503" s="250">
        <f t="shared" si="153"/>
        <v>456257.74</v>
      </c>
      <c r="K503" s="251">
        <f t="shared" si="154"/>
        <v>9125.1548000000003</v>
      </c>
      <c r="L503" s="251">
        <f t="shared" si="155"/>
        <v>447132.58519999997</v>
      </c>
      <c r="M503" s="250">
        <f t="shared" si="164"/>
        <v>447132.58519999997</v>
      </c>
      <c r="N503" s="260">
        <f t="shared" si="156"/>
        <v>0</v>
      </c>
      <c r="O503" s="253">
        <v>45561</v>
      </c>
      <c r="P503" s="253">
        <f t="shared" si="158"/>
        <v>45561</v>
      </c>
      <c r="Q503" s="259" t="s">
        <v>1184</v>
      </c>
      <c r="R503" s="250">
        <v>448258.62</v>
      </c>
      <c r="S503" s="250">
        <f t="shared" si="157"/>
        <v>7999.1199999999953</v>
      </c>
      <c r="T503" s="255" t="s">
        <v>1221</v>
      </c>
      <c r="U503" s="256">
        <v>45594</v>
      </c>
      <c r="V503" s="255">
        <v>463680</v>
      </c>
      <c r="W503" s="255" t="s">
        <v>29</v>
      </c>
      <c r="X503" s="258" t="s">
        <v>368</v>
      </c>
      <c r="Y503" s="255" t="s">
        <v>91</v>
      </c>
      <c r="AB503" s="17"/>
    </row>
    <row r="504" spans="1:28" x14ac:dyDescent="0.25">
      <c r="A504" s="7">
        <f t="shared" si="159"/>
        <v>161</v>
      </c>
      <c r="B504" s="25" t="s">
        <v>2074</v>
      </c>
      <c r="C504" s="9">
        <v>45536</v>
      </c>
      <c r="D504" s="14" t="s">
        <v>467</v>
      </c>
      <c r="E504" s="9">
        <v>45474</v>
      </c>
      <c r="F504" s="247" t="s">
        <v>1128</v>
      </c>
      <c r="G504" s="253">
        <v>45557</v>
      </c>
      <c r="H504" s="249">
        <v>417492.85</v>
      </c>
      <c r="I504" s="250">
        <v>0</v>
      </c>
      <c r="J504" s="250">
        <f t="shared" si="153"/>
        <v>417492.85</v>
      </c>
      <c r="K504" s="251">
        <f t="shared" si="154"/>
        <v>8349.857</v>
      </c>
      <c r="L504" s="251">
        <f t="shared" si="155"/>
        <v>409142.99299999996</v>
      </c>
      <c r="M504" s="250">
        <f t="shared" si="164"/>
        <v>409142.99299999996</v>
      </c>
      <c r="N504" s="260">
        <f t="shared" si="156"/>
        <v>0</v>
      </c>
      <c r="O504" s="253">
        <v>45561</v>
      </c>
      <c r="P504" s="253">
        <f t="shared" si="158"/>
        <v>45561</v>
      </c>
      <c r="Q504" s="259" t="s">
        <v>1184</v>
      </c>
      <c r="R504" s="250">
        <v>409493.6</v>
      </c>
      <c r="S504" s="250">
        <f t="shared" si="157"/>
        <v>7999.25</v>
      </c>
      <c r="T504" s="255" t="s">
        <v>1221</v>
      </c>
      <c r="U504" s="256">
        <v>45594</v>
      </c>
      <c r="V504" s="255">
        <v>463680</v>
      </c>
      <c r="W504" s="255" t="s">
        <v>29</v>
      </c>
      <c r="X504" s="258" t="s">
        <v>368</v>
      </c>
      <c r="Y504" s="255" t="s">
        <v>91</v>
      </c>
      <c r="AB504" s="17"/>
    </row>
    <row r="505" spans="1:28" x14ac:dyDescent="0.25">
      <c r="A505" s="7">
        <f t="shared" si="159"/>
        <v>162</v>
      </c>
      <c r="B505" s="25" t="s">
        <v>2074</v>
      </c>
      <c r="C505" s="9">
        <v>45536</v>
      </c>
      <c r="D505" s="14" t="s">
        <v>283</v>
      </c>
      <c r="E505" s="9">
        <v>45474</v>
      </c>
      <c r="F505" s="247" t="s">
        <v>1129</v>
      </c>
      <c r="G505" s="253">
        <v>45557</v>
      </c>
      <c r="H505" s="249">
        <v>417492.85</v>
      </c>
      <c r="I505" s="250">
        <v>0</v>
      </c>
      <c r="J505" s="250">
        <f t="shared" si="153"/>
        <v>417492.85</v>
      </c>
      <c r="K505" s="251">
        <f t="shared" si="154"/>
        <v>8349.857</v>
      </c>
      <c r="L505" s="251">
        <f t="shared" si="155"/>
        <v>409142.99299999996</v>
      </c>
      <c r="M505" s="250">
        <f t="shared" si="164"/>
        <v>409142.99299999996</v>
      </c>
      <c r="N505" s="260">
        <f t="shared" si="156"/>
        <v>0</v>
      </c>
      <c r="O505" s="253">
        <v>45561</v>
      </c>
      <c r="P505" s="253">
        <f t="shared" si="158"/>
        <v>45561</v>
      </c>
      <c r="Q505" s="259" t="s">
        <v>1184</v>
      </c>
      <c r="R505" s="250">
        <v>409493.6</v>
      </c>
      <c r="S505" s="250">
        <f t="shared" si="157"/>
        <v>7999.25</v>
      </c>
      <c r="T505" s="255" t="s">
        <v>1221</v>
      </c>
      <c r="U505" s="256">
        <v>45594</v>
      </c>
      <c r="V505" s="255">
        <v>463680</v>
      </c>
      <c r="W505" s="255" t="s">
        <v>29</v>
      </c>
      <c r="X505" s="258" t="s">
        <v>368</v>
      </c>
      <c r="Y505" s="255" t="s">
        <v>91</v>
      </c>
      <c r="AB505" s="17"/>
    </row>
    <row r="506" spans="1:28" x14ac:dyDescent="0.25">
      <c r="A506" s="7">
        <f t="shared" si="159"/>
        <v>163</v>
      </c>
      <c r="B506" s="25" t="s">
        <v>2074</v>
      </c>
      <c r="C506" s="9">
        <v>45536</v>
      </c>
      <c r="D506" s="14" t="s">
        <v>519</v>
      </c>
      <c r="E506" s="9">
        <v>45474</v>
      </c>
      <c r="F506" s="247" t="s">
        <v>1130</v>
      </c>
      <c r="G506" s="253">
        <v>45557</v>
      </c>
      <c r="H506" s="249">
        <v>365807.02</v>
      </c>
      <c r="I506" s="250">
        <v>0</v>
      </c>
      <c r="J506" s="250">
        <f t="shared" si="153"/>
        <v>365807.02</v>
      </c>
      <c r="K506" s="251">
        <f t="shared" si="154"/>
        <v>7316.1404000000002</v>
      </c>
      <c r="L506" s="251">
        <f t="shared" si="155"/>
        <v>358490.87960000004</v>
      </c>
      <c r="M506" s="250">
        <f t="shared" si="164"/>
        <v>358490.87960000004</v>
      </c>
      <c r="N506" s="260">
        <f t="shared" si="156"/>
        <v>0</v>
      </c>
      <c r="O506" s="253">
        <v>45561</v>
      </c>
      <c r="P506" s="253">
        <f t="shared" si="158"/>
        <v>45561</v>
      </c>
      <c r="Q506" s="259" t="s">
        <v>1184</v>
      </c>
      <c r="R506" s="250">
        <v>357806.9</v>
      </c>
      <c r="S506" s="250">
        <f t="shared" si="157"/>
        <v>8000.1199999999953</v>
      </c>
      <c r="T506" s="255" t="s">
        <v>1221</v>
      </c>
      <c r="U506" s="256">
        <v>45594</v>
      </c>
      <c r="V506" s="255">
        <v>463680</v>
      </c>
      <c r="W506" s="255" t="s">
        <v>29</v>
      </c>
      <c r="X506" s="258" t="s">
        <v>368</v>
      </c>
      <c r="Y506" s="255" t="s">
        <v>91</v>
      </c>
      <c r="AB506" s="17"/>
    </row>
    <row r="507" spans="1:28" x14ac:dyDescent="0.25">
      <c r="A507" s="7">
        <f t="shared" si="159"/>
        <v>164</v>
      </c>
      <c r="B507" s="25" t="s">
        <v>2074</v>
      </c>
      <c r="C507" s="9">
        <v>45536</v>
      </c>
      <c r="D507" s="14" t="s">
        <v>520</v>
      </c>
      <c r="E507" s="9">
        <v>45474</v>
      </c>
      <c r="F507" s="247" t="s">
        <v>1131</v>
      </c>
      <c r="G507" s="253">
        <v>45557</v>
      </c>
      <c r="H507" s="249">
        <v>365807.02</v>
      </c>
      <c r="I507" s="250">
        <v>0</v>
      </c>
      <c r="J507" s="250">
        <f t="shared" si="153"/>
        <v>365807.02</v>
      </c>
      <c r="K507" s="251">
        <f t="shared" si="154"/>
        <v>7316.1404000000002</v>
      </c>
      <c r="L507" s="251">
        <f t="shared" si="155"/>
        <v>358490.87960000004</v>
      </c>
      <c r="M507" s="250">
        <f t="shared" si="164"/>
        <v>358490.87960000004</v>
      </c>
      <c r="N507" s="260">
        <f t="shared" si="156"/>
        <v>0</v>
      </c>
      <c r="O507" s="253">
        <v>45561</v>
      </c>
      <c r="P507" s="253">
        <f t="shared" si="158"/>
        <v>45561</v>
      </c>
      <c r="Q507" s="259" t="s">
        <v>1184</v>
      </c>
      <c r="R507" s="250">
        <v>357806.9</v>
      </c>
      <c r="S507" s="250">
        <f t="shared" si="157"/>
        <v>8000.1199999999953</v>
      </c>
      <c r="T507" s="255" t="s">
        <v>1221</v>
      </c>
      <c r="U507" s="256">
        <v>45594</v>
      </c>
      <c r="V507" s="255">
        <v>463680</v>
      </c>
      <c r="W507" s="255" t="s">
        <v>29</v>
      </c>
      <c r="X507" s="258" t="s">
        <v>368</v>
      </c>
      <c r="Y507" s="255" t="s">
        <v>91</v>
      </c>
      <c r="AB507" s="17"/>
    </row>
    <row r="508" spans="1:28" x14ac:dyDescent="0.25">
      <c r="A508" s="7">
        <f t="shared" si="159"/>
        <v>165</v>
      </c>
      <c r="B508" s="25" t="s">
        <v>2074</v>
      </c>
      <c r="C508" s="9">
        <v>45536</v>
      </c>
      <c r="D508" s="14" t="s">
        <v>523</v>
      </c>
      <c r="E508" s="9">
        <v>45474</v>
      </c>
      <c r="F508" s="247" t="s">
        <v>1132</v>
      </c>
      <c r="G508" s="253">
        <v>45557</v>
      </c>
      <c r="H508" s="249">
        <v>469180.75</v>
      </c>
      <c r="I508" s="250">
        <v>0</v>
      </c>
      <c r="J508" s="250">
        <f t="shared" si="153"/>
        <v>469180.75</v>
      </c>
      <c r="K508" s="251">
        <f t="shared" si="154"/>
        <v>9383.6149999999998</v>
      </c>
      <c r="L508" s="251">
        <f t="shared" si="155"/>
        <v>459797.13500000001</v>
      </c>
      <c r="M508" s="250">
        <f t="shared" si="164"/>
        <v>459797.13500000001</v>
      </c>
      <c r="N508" s="260">
        <f t="shared" si="156"/>
        <v>0</v>
      </c>
      <c r="O508" s="253">
        <v>45561</v>
      </c>
      <c r="P508" s="253">
        <f t="shared" si="158"/>
        <v>45561</v>
      </c>
      <c r="Q508" s="259" t="s">
        <v>1184</v>
      </c>
      <c r="R508" s="250">
        <v>461180.29</v>
      </c>
      <c r="S508" s="250">
        <f t="shared" si="157"/>
        <v>8000.460000000021</v>
      </c>
      <c r="T508" s="255" t="s">
        <v>1221</v>
      </c>
      <c r="U508" s="256">
        <v>45594</v>
      </c>
      <c r="V508" s="255">
        <v>463680</v>
      </c>
      <c r="W508" s="255" t="s">
        <v>29</v>
      </c>
      <c r="X508" s="258" t="s">
        <v>368</v>
      </c>
      <c r="Y508" s="255" t="s">
        <v>91</v>
      </c>
      <c r="AB508" s="17"/>
    </row>
    <row r="509" spans="1:28" x14ac:dyDescent="0.25">
      <c r="A509" s="7">
        <f t="shared" si="159"/>
        <v>166</v>
      </c>
      <c r="B509" s="25" t="s">
        <v>2074</v>
      </c>
      <c r="C509" s="9">
        <v>45536</v>
      </c>
      <c r="D509" s="14" t="s">
        <v>268</v>
      </c>
      <c r="E509" s="9">
        <v>45505</v>
      </c>
      <c r="F509" s="247" t="s">
        <v>1133</v>
      </c>
      <c r="G509" s="253">
        <v>45557</v>
      </c>
      <c r="H509" s="249">
        <v>334345.53999999998</v>
      </c>
      <c r="I509" s="250">
        <v>0</v>
      </c>
      <c r="J509" s="250">
        <f t="shared" si="153"/>
        <v>334345.53999999998</v>
      </c>
      <c r="K509" s="251">
        <f t="shared" si="154"/>
        <v>6686.9107999999997</v>
      </c>
      <c r="L509" s="251">
        <f t="shared" si="155"/>
        <v>327658.62919999997</v>
      </c>
      <c r="M509" s="250">
        <f t="shared" si="164"/>
        <v>327658.62919999997</v>
      </c>
      <c r="N509" s="260">
        <f t="shared" si="156"/>
        <v>0</v>
      </c>
      <c r="O509" s="253">
        <v>45565</v>
      </c>
      <c r="P509" s="253">
        <f>O509</f>
        <v>45565</v>
      </c>
      <c r="Q509" s="259" t="s">
        <v>1194</v>
      </c>
      <c r="R509" s="250">
        <v>326345.43</v>
      </c>
      <c r="S509" s="250">
        <f t="shared" si="157"/>
        <v>8000.109999999986</v>
      </c>
      <c r="T509" s="255" t="s">
        <v>91</v>
      </c>
      <c r="U509" s="256">
        <v>45594</v>
      </c>
      <c r="V509" s="255">
        <v>463680</v>
      </c>
      <c r="W509" s="255" t="s">
        <v>29</v>
      </c>
      <c r="X509" s="258" t="s">
        <v>368</v>
      </c>
      <c r="Y509" s="255" t="s">
        <v>91</v>
      </c>
      <c r="AB509" s="17"/>
    </row>
    <row r="510" spans="1:28" x14ac:dyDescent="0.25">
      <c r="A510" s="7">
        <f t="shared" si="159"/>
        <v>167</v>
      </c>
      <c r="B510" s="25" t="s">
        <v>2074</v>
      </c>
      <c r="C510" s="9">
        <v>45536</v>
      </c>
      <c r="D510" s="14" t="s">
        <v>258</v>
      </c>
      <c r="E510" s="9">
        <v>45505</v>
      </c>
      <c r="F510" s="247" t="s">
        <v>1134</v>
      </c>
      <c r="G510" s="253">
        <v>45557</v>
      </c>
      <c r="H510" s="249">
        <v>318614.8</v>
      </c>
      <c r="I510" s="250">
        <v>0</v>
      </c>
      <c r="J510" s="250">
        <f t="shared" si="153"/>
        <v>318614.8</v>
      </c>
      <c r="K510" s="251">
        <f t="shared" si="154"/>
        <v>6372.2960000000003</v>
      </c>
      <c r="L510" s="251">
        <f t="shared" si="155"/>
        <v>312242.50400000002</v>
      </c>
      <c r="M510" s="250">
        <f t="shared" si="164"/>
        <v>312242.50400000002</v>
      </c>
      <c r="N510" s="260">
        <f t="shared" si="156"/>
        <v>0</v>
      </c>
      <c r="O510" s="253">
        <v>45565</v>
      </c>
      <c r="P510" s="253">
        <f t="shared" ref="P510:P552" si="165">O510</f>
        <v>45565</v>
      </c>
      <c r="Q510" s="259" t="s">
        <v>1194</v>
      </c>
      <c r="R510" s="250">
        <v>310614.69</v>
      </c>
      <c r="S510" s="250">
        <f t="shared" si="157"/>
        <v>8000.109999999986</v>
      </c>
      <c r="T510" s="255" t="s">
        <v>91</v>
      </c>
      <c r="U510" s="256">
        <v>45594</v>
      </c>
      <c r="V510" s="255">
        <v>463680</v>
      </c>
      <c r="W510" s="255" t="s">
        <v>29</v>
      </c>
      <c r="X510" s="258" t="s">
        <v>368</v>
      </c>
      <c r="Y510" s="255" t="s">
        <v>91</v>
      </c>
      <c r="AB510" s="17"/>
    </row>
    <row r="511" spans="1:28" x14ac:dyDescent="0.25">
      <c r="A511" s="7">
        <f t="shared" si="159"/>
        <v>168</v>
      </c>
      <c r="B511" s="25" t="s">
        <v>2074</v>
      </c>
      <c r="C511" s="9">
        <v>45536</v>
      </c>
      <c r="D511" s="14" t="s">
        <v>260</v>
      </c>
      <c r="E511" s="9">
        <v>45505</v>
      </c>
      <c r="F511" s="247" t="s">
        <v>1135</v>
      </c>
      <c r="G511" s="253">
        <v>45557</v>
      </c>
      <c r="H511" s="249">
        <v>334345.53999999998</v>
      </c>
      <c r="I511" s="250">
        <v>0</v>
      </c>
      <c r="J511" s="250">
        <f t="shared" si="153"/>
        <v>334345.53999999998</v>
      </c>
      <c r="K511" s="251">
        <f t="shared" si="154"/>
        <v>6686.9107999999997</v>
      </c>
      <c r="L511" s="251">
        <f t="shared" si="155"/>
        <v>327658.62919999997</v>
      </c>
      <c r="M511" s="250">
        <f t="shared" si="164"/>
        <v>327658.62919999997</v>
      </c>
      <c r="N511" s="260">
        <f t="shared" si="156"/>
        <v>0</v>
      </c>
      <c r="O511" s="253">
        <v>45565</v>
      </c>
      <c r="P511" s="253">
        <f t="shared" si="165"/>
        <v>45565</v>
      </c>
      <c r="Q511" s="259" t="s">
        <v>1194</v>
      </c>
      <c r="R511" s="250">
        <v>326345.43</v>
      </c>
      <c r="S511" s="250">
        <f t="shared" si="157"/>
        <v>8000.109999999986</v>
      </c>
      <c r="T511" s="255" t="s">
        <v>91</v>
      </c>
      <c r="U511" s="256">
        <v>45594</v>
      </c>
      <c r="V511" s="255">
        <v>463680</v>
      </c>
      <c r="W511" s="255" t="s">
        <v>29</v>
      </c>
      <c r="X511" s="258" t="s">
        <v>368</v>
      </c>
      <c r="Y511" s="255" t="s">
        <v>91</v>
      </c>
      <c r="AB511" s="17"/>
    </row>
    <row r="512" spans="1:28" x14ac:dyDescent="0.25">
      <c r="A512" s="7">
        <f t="shared" si="159"/>
        <v>169</v>
      </c>
      <c r="B512" s="25" t="s">
        <v>2074</v>
      </c>
      <c r="C512" s="9">
        <v>45536</v>
      </c>
      <c r="D512" s="14" t="s">
        <v>267</v>
      </c>
      <c r="E512" s="9">
        <v>45505</v>
      </c>
      <c r="F512" s="247" t="s">
        <v>1136</v>
      </c>
      <c r="G512" s="253">
        <v>45557</v>
      </c>
      <c r="H512" s="249">
        <v>302884.06</v>
      </c>
      <c r="I512" s="250">
        <f t="shared" ref="I512:I513" si="166">H512*18%</f>
        <v>54519.130799999999</v>
      </c>
      <c r="J512" s="250">
        <f t="shared" si="153"/>
        <v>357403.19079999998</v>
      </c>
      <c r="K512" s="251">
        <f t="shared" si="154"/>
        <v>6057.6812</v>
      </c>
      <c r="L512" s="251">
        <f t="shared" si="155"/>
        <v>351345.50959999999</v>
      </c>
      <c r="M512" s="250">
        <f t="shared" si="164"/>
        <v>351345.50959999999</v>
      </c>
      <c r="N512" s="260">
        <f t="shared" si="156"/>
        <v>0</v>
      </c>
      <c r="O512" s="253">
        <v>45565</v>
      </c>
      <c r="P512" s="253">
        <f t="shared" si="165"/>
        <v>45565</v>
      </c>
      <c r="Q512" s="259" t="s">
        <v>1194</v>
      </c>
      <c r="R512" s="250">
        <v>294883.96000000002</v>
      </c>
      <c r="S512" s="250">
        <f t="shared" si="157"/>
        <v>8000.0999999999767</v>
      </c>
      <c r="T512" s="255" t="s">
        <v>91</v>
      </c>
      <c r="U512" s="256">
        <v>45594</v>
      </c>
      <c r="V512" s="255">
        <v>463680</v>
      </c>
      <c r="W512" s="255" t="s">
        <v>29</v>
      </c>
      <c r="X512" s="258" t="s">
        <v>368</v>
      </c>
      <c r="Y512" s="255" t="s">
        <v>91</v>
      </c>
      <c r="AB512" s="17"/>
    </row>
    <row r="513" spans="1:28" x14ac:dyDescent="0.25">
      <c r="A513" s="7">
        <f t="shared" si="159"/>
        <v>170</v>
      </c>
      <c r="B513" s="25" t="s">
        <v>2074</v>
      </c>
      <c r="C513" s="9">
        <v>45536</v>
      </c>
      <c r="D513" s="14" t="s">
        <v>256</v>
      </c>
      <c r="E513" s="9">
        <v>45505</v>
      </c>
      <c r="F513" s="247" t="s">
        <v>1137</v>
      </c>
      <c r="G513" s="253">
        <v>45557</v>
      </c>
      <c r="H513" s="249">
        <v>363559</v>
      </c>
      <c r="I513" s="250">
        <f t="shared" si="166"/>
        <v>65440.619999999995</v>
      </c>
      <c r="J513" s="250">
        <f t="shared" si="153"/>
        <v>428999.62</v>
      </c>
      <c r="K513" s="251">
        <f t="shared" si="154"/>
        <v>7271.18</v>
      </c>
      <c r="L513" s="251">
        <f t="shared" si="155"/>
        <v>421728.44</v>
      </c>
      <c r="M513" s="250">
        <f t="shared" si="164"/>
        <v>421728.44</v>
      </c>
      <c r="N513" s="260">
        <f t="shared" si="156"/>
        <v>0</v>
      </c>
      <c r="O513" s="253">
        <v>45565</v>
      </c>
      <c r="P513" s="253">
        <f t="shared" si="165"/>
        <v>45565</v>
      </c>
      <c r="Q513" s="259" t="s">
        <v>1194</v>
      </c>
      <c r="R513" s="250">
        <v>355569.65</v>
      </c>
      <c r="S513" s="250">
        <f t="shared" si="157"/>
        <v>7989.3499999999767</v>
      </c>
      <c r="T513" s="255" t="s">
        <v>91</v>
      </c>
      <c r="U513" s="256">
        <v>45594</v>
      </c>
      <c r="V513" s="255">
        <v>463680</v>
      </c>
      <c r="W513" s="255" t="s">
        <v>29</v>
      </c>
      <c r="X513" s="258" t="s">
        <v>368</v>
      </c>
      <c r="Y513" s="255" t="s">
        <v>91</v>
      </c>
      <c r="AB513" s="17"/>
    </row>
    <row r="514" spans="1:28" x14ac:dyDescent="0.25">
      <c r="A514" s="7">
        <f t="shared" si="159"/>
        <v>171</v>
      </c>
      <c r="B514" s="25" t="s">
        <v>2074</v>
      </c>
      <c r="C514" s="9">
        <v>45536</v>
      </c>
      <c r="D514" s="14" t="s">
        <v>270</v>
      </c>
      <c r="E514" s="9">
        <v>45505</v>
      </c>
      <c r="F514" s="247" t="s">
        <v>1138</v>
      </c>
      <c r="G514" s="253">
        <v>45557</v>
      </c>
      <c r="H514" s="249">
        <v>363559</v>
      </c>
      <c r="I514" s="250">
        <v>0</v>
      </c>
      <c r="J514" s="250">
        <f t="shared" si="153"/>
        <v>363559</v>
      </c>
      <c r="K514" s="251">
        <f t="shared" si="154"/>
        <v>7271.18</v>
      </c>
      <c r="L514" s="251">
        <f t="shared" si="155"/>
        <v>356287.82</v>
      </c>
      <c r="M514" s="250">
        <f t="shared" si="164"/>
        <v>356287.82</v>
      </c>
      <c r="N514" s="260">
        <f t="shared" si="156"/>
        <v>0</v>
      </c>
      <c r="O514" s="253">
        <v>45565</v>
      </c>
      <c r="P514" s="253">
        <f t="shared" si="165"/>
        <v>45565</v>
      </c>
      <c r="Q514" s="259" t="s">
        <v>1194</v>
      </c>
      <c r="R514" s="250">
        <v>355559.65</v>
      </c>
      <c r="S514" s="250">
        <f t="shared" si="157"/>
        <v>7999.3499999999767</v>
      </c>
      <c r="T514" s="255" t="s">
        <v>91</v>
      </c>
      <c r="U514" s="256">
        <v>45594</v>
      </c>
      <c r="V514" s="255">
        <v>463680</v>
      </c>
      <c r="W514" s="255" t="s">
        <v>29</v>
      </c>
      <c r="X514" s="258" t="s">
        <v>368</v>
      </c>
      <c r="Y514" s="255" t="s">
        <v>91</v>
      </c>
      <c r="AB514" s="17"/>
    </row>
    <row r="515" spans="1:28" x14ac:dyDescent="0.25">
      <c r="A515" s="7">
        <f t="shared" si="159"/>
        <v>172</v>
      </c>
      <c r="B515" s="25" t="s">
        <v>2074</v>
      </c>
      <c r="C515" s="9">
        <v>45536</v>
      </c>
      <c r="D515" s="14" t="s">
        <v>271</v>
      </c>
      <c r="E515" s="9">
        <v>45505</v>
      </c>
      <c r="F515" s="247" t="s">
        <v>1139</v>
      </c>
      <c r="G515" s="253">
        <v>45557</v>
      </c>
      <c r="H515" s="249">
        <v>327603.09999999998</v>
      </c>
      <c r="I515" s="250">
        <v>0</v>
      </c>
      <c r="J515" s="250">
        <f t="shared" si="153"/>
        <v>327603.09999999998</v>
      </c>
      <c r="K515" s="251">
        <f t="shared" si="154"/>
        <v>6552.0619999999999</v>
      </c>
      <c r="L515" s="251">
        <f t="shared" si="155"/>
        <v>321051.038</v>
      </c>
      <c r="M515" s="250">
        <f t="shared" si="164"/>
        <v>321051.038</v>
      </c>
      <c r="N515" s="260">
        <f t="shared" si="156"/>
        <v>0</v>
      </c>
      <c r="O515" s="253">
        <v>45565</v>
      </c>
      <c r="P515" s="253">
        <f t="shared" si="165"/>
        <v>45565</v>
      </c>
      <c r="Q515" s="259" t="s">
        <v>1194</v>
      </c>
      <c r="R515" s="250">
        <v>319603.68</v>
      </c>
      <c r="S515" s="250">
        <f t="shared" si="157"/>
        <v>7999.4199999999837</v>
      </c>
      <c r="T515" s="255" t="s">
        <v>91</v>
      </c>
      <c r="U515" s="256">
        <v>45594</v>
      </c>
      <c r="V515" s="255">
        <v>463680</v>
      </c>
      <c r="W515" s="255" t="s">
        <v>29</v>
      </c>
      <c r="X515" s="258" t="s">
        <v>368</v>
      </c>
      <c r="Y515" s="255" t="s">
        <v>91</v>
      </c>
      <c r="AB515" s="17"/>
    </row>
    <row r="516" spans="1:28" x14ac:dyDescent="0.25">
      <c r="A516" s="7">
        <f t="shared" si="159"/>
        <v>173</v>
      </c>
      <c r="B516" s="25" t="s">
        <v>2074</v>
      </c>
      <c r="C516" s="9">
        <v>45536</v>
      </c>
      <c r="D516" s="14" t="s">
        <v>255</v>
      </c>
      <c r="E516" s="9">
        <v>45505</v>
      </c>
      <c r="F516" s="247" t="s">
        <v>1140</v>
      </c>
      <c r="G516" s="253">
        <v>45557</v>
      </c>
      <c r="H516" s="249">
        <v>345581.05</v>
      </c>
      <c r="I516" s="250">
        <f t="shared" ref="I516" si="167">H516*18%</f>
        <v>62204.588999999993</v>
      </c>
      <c r="J516" s="250">
        <f t="shared" si="153"/>
        <v>407785.63899999997</v>
      </c>
      <c r="K516" s="251">
        <f t="shared" si="154"/>
        <v>6911.6210000000001</v>
      </c>
      <c r="L516" s="251">
        <f t="shared" si="155"/>
        <v>400874.01799999998</v>
      </c>
      <c r="M516" s="250">
        <f t="shared" si="164"/>
        <v>400874.01799999998</v>
      </c>
      <c r="N516" s="260">
        <f t="shared" si="156"/>
        <v>0</v>
      </c>
      <c r="O516" s="253">
        <v>45565</v>
      </c>
      <c r="P516" s="253">
        <f t="shared" si="165"/>
        <v>45565</v>
      </c>
      <c r="Q516" s="259" t="s">
        <v>1194</v>
      </c>
      <c r="R516" s="250">
        <v>337581.67</v>
      </c>
      <c r="S516" s="250">
        <f t="shared" si="157"/>
        <v>7999.3800000000047</v>
      </c>
      <c r="T516" s="255" t="s">
        <v>91</v>
      </c>
      <c r="U516" s="256">
        <v>45594</v>
      </c>
      <c r="V516" s="255">
        <v>463680</v>
      </c>
      <c r="W516" s="255" t="s">
        <v>29</v>
      </c>
      <c r="X516" s="258" t="s">
        <v>368</v>
      </c>
      <c r="Y516" s="255" t="s">
        <v>91</v>
      </c>
      <c r="AB516" s="17"/>
    </row>
    <row r="517" spans="1:28" x14ac:dyDescent="0.25">
      <c r="A517" s="7">
        <f t="shared" si="159"/>
        <v>174</v>
      </c>
      <c r="B517" s="25" t="s">
        <v>2074</v>
      </c>
      <c r="C517" s="9">
        <v>45536</v>
      </c>
      <c r="D517" s="14" t="s">
        <v>266</v>
      </c>
      <c r="E517" s="9">
        <v>45505</v>
      </c>
      <c r="F517" s="247" t="s">
        <v>1141</v>
      </c>
      <c r="G517" s="253">
        <v>45557</v>
      </c>
      <c r="H517" s="249">
        <v>256815.38</v>
      </c>
      <c r="I517" s="250">
        <v>0</v>
      </c>
      <c r="J517" s="250">
        <f t="shared" si="153"/>
        <v>256815.38</v>
      </c>
      <c r="K517" s="251">
        <f t="shared" si="154"/>
        <v>5136.3076000000001</v>
      </c>
      <c r="L517" s="251">
        <f t="shared" si="155"/>
        <v>251679.0724</v>
      </c>
      <c r="M517" s="250">
        <f t="shared" si="164"/>
        <v>251679.0724</v>
      </c>
      <c r="N517" s="260">
        <f t="shared" si="156"/>
        <v>0</v>
      </c>
      <c r="O517" s="253">
        <v>45565</v>
      </c>
      <c r="P517" s="253">
        <f t="shared" si="165"/>
        <v>45565</v>
      </c>
      <c r="Q517" s="259" t="s">
        <v>1194</v>
      </c>
      <c r="R517" s="250">
        <v>248815.38</v>
      </c>
      <c r="S517" s="250">
        <f t="shared" si="157"/>
        <v>8000</v>
      </c>
      <c r="T517" s="255" t="s">
        <v>91</v>
      </c>
      <c r="U517" s="256">
        <v>45594</v>
      </c>
      <c r="V517" s="255">
        <v>463680</v>
      </c>
      <c r="W517" s="255" t="s">
        <v>29</v>
      </c>
      <c r="X517" s="258" t="s">
        <v>368</v>
      </c>
      <c r="Y517" s="255" t="s">
        <v>91</v>
      </c>
      <c r="AB517" s="17"/>
    </row>
    <row r="518" spans="1:28" x14ac:dyDescent="0.25">
      <c r="A518" s="7">
        <f t="shared" si="159"/>
        <v>175</v>
      </c>
      <c r="B518" s="25" t="s">
        <v>2074</v>
      </c>
      <c r="C518" s="9">
        <v>45536</v>
      </c>
      <c r="D518" s="14" t="s">
        <v>273</v>
      </c>
      <c r="E518" s="9">
        <v>45505</v>
      </c>
      <c r="F518" s="247" t="s">
        <v>1142</v>
      </c>
      <c r="G518" s="253">
        <v>45557</v>
      </c>
      <c r="H518" s="249">
        <v>287153.32</v>
      </c>
      <c r="I518" s="250">
        <v>0</v>
      </c>
      <c r="J518" s="250">
        <f t="shared" si="153"/>
        <v>287153.32</v>
      </c>
      <c r="K518" s="251">
        <f t="shared" si="154"/>
        <v>5743.0664000000006</v>
      </c>
      <c r="L518" s="251">
        <f t="shared" si="155"/>
        <v>281410.2536</v>
      </c>
      <c r="M518" s="250">
        <f t="shared" si="164"/>
        <v>281410.2536</v>
      </c>
      <c r="N518" s="260">
        <f t="shared" si="156"/>
        <v>0</v>
      </c>
      <c r="O518" s="253">
        <v>45565</v>
      </c>
      <c r="P518" s="253">
        <f t="shared" si="165"/>
        <v>45565</v>
      </c>
      <c r="Q518" s="259" t="s">
        <v>1194</v>
      </c>
      <c r="R518" s="250">
        <v>279153.21999999997</v>
      </c>
      <c r="S518" s="250">
        <f t="shared" si="157"/>
        <v>8000.1000000000349</v>
      </c>
      <c r="T518" s="255" t="s">
        <v>91</v>
      </c>
      <c r="U518" s="256">
        <v>45594</v>
      </c>
      <c r="V518" s="255">
        <v>463680</v>
      </c>
      <c r="W518" s="255" t="s">
        <v>29</v>
      </c>
      <c r="X518" s="258" t="s">
        <v>368</v>
      </c>
      <c r="Y518" s="255" t="s">
        <v>91</v>
      </c>
      <c r="AB518" s="17"/>
    </row>
    <row r="519" spans="1:28" x14ac:dyDescent="0.25">
      <c r="A519" s="7">
        <f t="shared" si="159"/>
        <v>176</v>
      </c>
      <c r="B519" s="25" t="s">
        <v>2074</v>
      </c>
      <c r="C519" s="9">
        <v>45536</v>
      </c>
      <c r="D519" s="14" t="s">
        <v>263</v>
      </c>
      <c r="E519" s="9">
        <v>45505</v>
      </c>
      <c r="F519" s="247" t="s">
        <v>1143</v>
      </c>
      <c r="G519" s="253">
        <v>45557</v>
      </c>
      <c r="H519" s="249">
        <v>428730.25</v>
      </c>
      <c r="I519" s="250">
        <v>0</v>
      </c>
      <c r="J519" s="250">
        <f t="shared" si="153"/>
        <v>428730.25</v>
      </c>
      <c r="K519" s="251">
        <f t="shared" si="154"/>
        <v>8574.6049999999996</v>
      </c>
      <c r="L519" s="251">
        <f t="shared" si="155"/>
        <v>420155.64500000002</v>
      </c>
      <c r="M519" s="250">
        <f t="shared" si="164"/>
        <v>420155.64500000002</v>
      </c>
      <c r="N519" s="260">
        <f t="shared" si="156"/>
        <v>0</v>
      </c>
      <c r="O519" s="253">
        <v>45565</v>
      </c>
      <c r="P519" s="253">
        <f t="shared" si="165"/>
        <v>45565</v>
      </c>
      <c r="Q519" s="259" t="s">
        <v>1194</v>
      </c>
      <c r="R519" s="250">
        <v>420729.83</v>
      </c>
      <c r="S519" s="250">
        <f t="shared" si="157"/>
        <v>8000.4199999999837</v>
      </c>
      <c r="T519" s="255" t="s">
        <v>91</v>
      </c>
      <c r="U519" s="256">
        <v>45594</v>
      </c>
      <c r="V519" s="255">
        <v>463680</v>
      </c>
      <c r="W519" s="255" t="s">
        <v>29</v>
      </c>
      <c r="X519" s="258" t="s">
        <v>368</v>
      </c>
      <c r="Y519" s="255" t="s">
        <v>91</v>
      </c>
      <c r="AB519" s="17"/>
    </row>
    <row r="520" spans="1:28" x14ac:dyDescent="0.25">
      <c r="A520" s="7">
        <f t="shared" si="159"/>
        <v>177</v>
      </c>
      <c r="B520" s="25" t="s">
        <v>2074</v>
      </c>
      <c r="C520" s="9">
        <v>45536</v>
      </c>
      <c r="D520" s="14" t="s">
        <v>257</v>
      </c>
      <c r="E520" s="9">
        <v>45505</v>
      </c>
      <c r="F520" s="247" t="s">
        <v>1144</v>
      </c>
      <c r="G520" s="253">
        <v>45557</v>
      </c>
      <c r="H520" s="249">
        <v>452326.09</v>
      </c>
      <c r="I520" s="250">
        <f t="shared" ref="I520" si="168">H520*18%</f>
        <v>81418.696200000006</v>
      </c>
      <c r="J520" s="250">
        <f t="shared" si="153"/>
        <v>533744.78619999997</v>
      </c>
      <c r="K520" s="251">
        <f t="shared" si="154"/>
        <v>9046.5218000000004</v>
      </c>
      <c r="L520" s="251">
        <f t="shared" si="155"/>
        <v>524698.26439999999</v>
      </c>
      <c r="M520" s="250">
        <f t="shared" si="164"/>
        <v>524698.26439999999</v>
      </c>
      <c r="N520" s="260">
        <f t="shared" si="156"/>
        <v>0</v>
      </c>
      <c r="O520" s="253">
        <v>45565</v>
      </c>
      <c r="P520" s="253">
        <f t="shared" si="165"/>
        <v>45565</v>
      </c>
      <c r="Q520" s="259" t="s">
        <v>1194</v>
      </c>
      <c r="R520" s="250">
        <v>444325.94</v>
      </c>
      <c r="S520" s="250">
        <f t="shared" si="157"/>
        <v>8000.1500000000233</v>
      </c>
      <c r="T520" s="255" t="s">
        <v>91</v>
      </c>
      <c r="U520" s="256">
        <v>45594</v>
      </c>
      <c r="V520" s="255">
        <v>463680</v>
      </c>
      <c r="W520" s="255" t="s">
        <v>29</v>
      </c>
      <c r="X520" s="258" t="s">
        <v>368</v>
      </c>
      <c r="Y520" s="255" t="s">
        <v>91</v>
      </c>
      <c r="AB520" s="17"/>
    </row>
    <row r="521" spans="1:28" x14ac:dyDescent="0.25">
      <c r="A521" s="7">
        <f t="shared" si="159"/>
        <v>178</v>
      </c>
      <c r="B521" s="25" t="s">
        <v>2074</v>
      </c>
      <c r="C521" s="9">
        <v>45536</v>
      </c>
      <c r="D521" s="14" t="s">
        <v>279</v>
      </c>
      <c r="E521" s="9">
        <v>45505</v>
      </c>
      <c r="F521" s="247" t="s">
        <v>1455</v>
      </c>
      <c r="G521" s="253">
        <v>45574</v>
      </c>
      <c r="H521" s="249">
        <v>318614</v>
      </c>
      <c r="I521" s="250">
        <v>0</v>
      </c>
      <c r="J521" s="250">
        <f t="shared" si="153"/>
        <v>318614</v>
      </c>
      <c r="K521" s="251">
        <f t="shared" si="154"/>
        <v>6372.28</v>
      </c>
      <c r="L521" s="251">
        <f t="shared" si="155"/>
        <v>312241.71999999997</v>
      </c>
      <c r="M521" s="250">
        <f t="shared" si="164"/>
        <v>312241.71999999997</v>
      </c>
      <c r="N521" s="260">
        <f t="shared" si="156"/>
        <v>0</v>
      </c>
      <c r="O521" s="253">
        <v>45565</v>
      </c>
      <c r="P521" s="253">
        <f t="shared" si="165"/>
        <v>45565</v>
      </c>
      <c r="Q521" s="259" t="s">
        <v>1194</v>
      </c>
      <c r="R521" s="250">
        <v>310614.69</v>
      </c>
      <c r="S521" s="250">
        <f t="shared" si="157"/>
        <v>7999.3099999999977</v>
      </c>
      <c r="T521" s="255" t="s">
        <v>91</v>
      </c>
      <c r="U521" s="256">
        <v>45594</v>
      </c>
      <c r="V521" s="255">
        <v>463680</v>
      </c>
      <c r="W521" s="255" t="s">
        <v>29</v>
      </c>
      <c r="X521" s="258" t="s">
        <v>368</v>
      </c>
      <c r="Y521" s="255" t="s">
        <v>91</v>
      </c>
      <c r="AB521" s="17"/>
    </row>
    <row r="522" spans="1:28" x14ac:dyDescent="0.25">
      <c r="A522" s="7">
        <f t="shared" si="159"/>
        <v>179</v>
      </c>
      <c r="B522" s="25" t="s">
        <v>2074</v>
      </c>
      <c r="C522" s="9">
        <v>45536</v>
      </c>
      <c r="D522" s="14" t="s">
        <v>278</v>
      </c>
      <c r="E522" s="9">
        <v>45505</v>
      </c>
      <c r="F522" s="247" t="s">
        <v>1145</v>
      </c>
      <c r="G522" s="253">
        <v>45557</v>
      </c>
      <c r="H522" s="249">
        <v>255691.3</v>
      </c>
      <c r="I522" s="250">
        <v>0</v>
      </c>
      <c r="J522" s="250">
        <f t="shared" si="153"/>
        <v>255691.3</v>
      </c>
      <c r="K522" s="251">
        <f t="shared" si="154"/>
        <v>5113.826</v>
      </c>
      <c r="L522" s="251">
        <f t="shared" si="155"/>
        <v>250577.47399999999</v>
      </c>
      <c r="M522" s="250">
        <f t="shared" si="164"/>
        <v>250577.47399999999</v>
      </c>
      <c r="N522" s="260">
        <f t="shared" si="156"/>
        <v>0</v>
      </c>
      <c r="O522" s="253">
        <v>45565</v>
      </c>
      <c r="P522" s="253">
        <f t="shared" si="165"/>
        <v>45565</v>
      </c>
      <c r="Q522" s="259" t="s">
        <v>1194</v>
      </c>
      <c r="R522" s="250">
        <v>247691.75</v>
      </c>
      <c r="S522" s="250">
        <f t="shared" si="157"/>
        <v>7999.5499999999884</v>
      </c>
      <c r="T522" s="255" t="s">
        <v>91</v>
      </c>
      <c r="U522" s="256">
        <v>45594</v>
      </c>
      <c r="V522" s="255">
        <v>463680</v>
      </c>
      <c r="W522" s="255" t="s">
        <v>29</v>
      </c>
      <c r="X522" s="258" t="s">
        <v>368</v>
      </c>
      <c r="Y522" s="255" t="s">
        <v>91</v>
      </c>
      <c r="AB522" s="17"/>
    </row>
    <row r="523" spans="1:28" x14ac:dyDescent="0.25">
      <c r="A523" s="7">
        <f t="shared" si="159"/>
        <v>180</v>
      </c>
      <c r="B523" s="25" t="s">
        <v>2074</v>
      </c>
      <c r="C523" s="9">
        <v>45536</v>
      </c>
      <c r="D523" s="14" t="s">
        <v>466</v>
      </c>
      <c r="E523" s="9">
        <v>45505</v>
      </c>
      <c r="F523" s="247" t="s">
        <v>1146</v>
      </c>
      <c r="G523" s="253">
        <v>45557</v>
      </c>
      <c r="H523" s="249">
        <v>302884.06</v>
      </c>
      <c r="I523" s="250">
        <v>0</v>
      </c>
      <c r="J523" s="250">
        <f t="shared" si="153"/>
        <v>302884.06</v>
      </c>
      <c r="K523" s="251">
        <f t="shared" si="154"/>
        <v>6057.6812</v>
      </c>
      <c r="L523" s="251">
        <f t="shared" si="155"/>
        <v>296826.37880000001</v>
      </c>
      <c r="M523" s="250">
        <f t="shared" si="164"/>
        <v>296826.37880000001</v>
      </c>
      <c r="N523" s="260">
        <f t="shared" si="156"/>
        <v>0</v>
      </c>
      <c r="O523" s="253">
        <v>45565</v>
      </c>
      <c r="P523" s="253">
        <f t="shared" si="165"/>
        <v>45565</v>
      </c>
      <c r="Q523" s="259" t="s">
        <v>1194</v>
      </c>
      <c r="R523" s="250">
        <v>294883.96000000002</v>
      </c>
      <c r="S523" s="250">
        <f t="shared" si="157"/>
        <v>8000.0999999999767</v>
      </c>
      <c r="T523" s="255" t="s">
        <v>91</v>
      </c>
      <c r="U523" s="256">
        <v>45594</v>
      </c>
      <c r="V523" s="255">
        <v>463680</v>
      </c>
      <c r="W523" s="255" t="s">
        <v>29</v>
      </c>
      <c r="X523" s="258" t="s">
        <v>368</v>
      </c>
      <c r="Y523" s="255" t="s">
        <v>91</v>
      </c>
      <c r="AB523" s="17"/>
    </row>
    <row r="524" spans="1:28" x14ac:dyDescent="0.25">
      <c r="A524" s="7">
        <f t="shared" si="159"/>
        <v>181</v>
      </c>
      <c r="B524" s="25" t="s">
        <v>2074</v>
      </c>
      <c r="C524" s="9">
        <v>45536</v>
      </c>
      <c r="D524" s="14" t="s">
        <v>518</v>
      </c>
      <c r="E524" s="9">
        <v>45505</v>
      </c>
      <c r="F524" s="247" t="s">
        <v>1147</v>
      </c>
      <c r="G524" s="253">
        <v>45557</v>
      </c>
      <c r="H524" s="249">
        <v>363559</v>
      </c>
      <c r="I524" s="250">
        <v>0</v>
      </c>
      <c r="J524" s="250">
        <f t="shared" si="153"/>
        <v>363559</v>
      </c>
      <c r="K524" s="251">
        <f t="shared" si="154"/>
        <v>7271.18</v>
      </c>
      <c r="L524" s="251">
        <f t="shared" si="155"/>
        <v>356287.82</v>
      </c>
      <c r="M524" s="250">
        <f t="shared" si="164"/>
        <v>356287.82</v>
      </c>
      <c r="N524" s="260">
        <f t="shared" si="156"/>
        <v>0</v>
      </c>
      <c r="O524" s="253">
        <v>45565</v>
      </c>
      <c r="P524" s="253">
        <f t="shared" si="165"/>
        <v>45565</v>
      </c>
      <c r="Q524" s="259" t="s">
        <v>1194</v>
      </c>
      <c r="R524" s="250">
        <v>355559.65</v>
      </c>
      <c r="S524" s="250">
        <f t="shared" si="157"/>
        <v>7999.3499999999767</v>
      </c>
      <c r="T524" s="255" t="s">
        <v>91</v>
      </c>
      <c r="U524" s="256">
        <v>45594</v>
      </c>
      <c r="V524" s="255">
        <v>463680</v>
      </c>
      <c r="W524" s="255" t="s">
        <v>29</v>
      </c>
      <c r="X524" s="258" t="s">
        <v>368</v>
      </c>
      <c r="Y524" s="255" t="s">
        <v>91</v>
      </c>
      <c r="AB524" s="17"/>
    </row>
    <row r="525" spans="1:28" x14ac:dyDescent="0.25">
      <c r="A525" s="7">
        <f t="shared" si="159"/>
        <v>182</v>
      </c>
      <c r="B525" s="25" t="s">
        <v>2074</v>
      </c>
      <c r="C525" s="9">
        <v>45536</v>
      </c>
      <c r="D525" s="14" t="s">
        <v>470</v>
      </c>
      <c r="E525" s="9">
        <v>45505</v>
      </c>
      <c r="F525" s="247" t="s">
        <v>1148</v>
      </c>
      <c r="G525" s="253">
        <v>45557</v>
      </c>
      <c r="H525" s="249">
        <v>327603.09999999998</v>
      </c>
      <c r="I525" s="250">
        <v>0</v>
      </c>
      <c r="J525" s="250">
        <f t="shared" si="153"/>
        <v>327603.09999999998</v>
      </c>
      <c r="K525" s="251">
        <f t="shared" si="154"/>
        <v>6552.0619999999999</v>
      </c>
      <c r="L525" s="251">
        <f t="shared" si="155"/>
        <v>321051.038</v>
      </c>
      <c r="M525" s="250">
        <f t="shared" si="164"/>
        <v>321051.038</v>
      </c>
      <c r="N525" s="260">
        <f t="shared" si="156"/>
        <v>0</v>
      </c>
      <c r="O525" s="253">
        <v>45565</v>
      </c>
      <c r="P525" s="253">
        <f t="shared" si="165"/>
        <v>45565</v>
      </c>
      <c r="Q525" s="259" t="s">
        <v>1194</v>
      </c>
      <c r="R525" s="250">
        <v>319603.68</v>
      </c>
      <c r="S525" s="250">
        <f t="shared" si="157"/>
        <v>7999.4199999999837</v>
      </c>
      <c r="T525" s="274" t="s">
        <v>91</v>
      </c>
      <c r="U525" s="252">
        <v>45594</v>
      </c>
      <c r="V525" s="274">
        <v>463680</v>
      </c>
      <c r="W525" s="274" t="s">
        <v>29</v>
      </c>
      <c r="X525" s="258" t="s">
        <v>368</v>
      </c>
      <c r="Y525" s="274" t="s">
        <v>91</v>
      </c>
      <c r="AB525" s="17"/>
    </row>
    <row r="526" spans="1:28" x14ac:dyDescent="0.25">
      <c r="A526" s="7">
        <f t="shared" si="159"/>
        <v>183</v>
      </c>
      <c r="B526" s="25" t="s">
        <v>2074</v>
      </c>
      <c r="C526" s="9">
        <v>45536</v>
      </c>
      <c r="D526" s="14" t="s">
        <v>464</v>
      </c>
      <c r="E526" s="9">
        <v>45505</v>
      </c>
      <c r="F526" s="247" t="s">
        <v>1149</v>
      </c>
      <c r="G526" s="253">
        <v>45557</v>
      </c>
      <c r="H526" s="249">
        <v>381536.95</v>
      </c>
      <c r="I526" s="250">
        <v>0</v>
      </c>
      <c r="J526" s="250">
        <f t="shared" si="153"/>
        <v>381536.95</v>
      </c>
      <c r="K526" s="251">
        <f t="shared" si="154"/>
        <v>7630.7390000000005</v>
      </c>
      <c r="L526" s="251">
        <f t="shared" si="155"/>
        <v>373906.21100000001</v>
      </c>
      <c r="M526" s="250">
        <f t="shared" si="164"/>
        <v>373906.21100000001</v>
      </c>
      <c r="N526" s="260">
        <f t="shared" si="156"/>
        <v>0</v>
      </c>
      <c r="O526" s="253">
        <v>45565</v>
      </c>
      <c r="P526" s="253">
        <f t="shared" si="165"/>
        <v>45565</v>
      </c>
      <c r="Q526" s="259" t="s">
        <v>1194</v>
      </c>
      <c r="R526" s="250">
        <v>373537.63</v>
      </c>
      <c r="S526" s="250">
        <f t="shared" si="157"/>
        <v>7999.320000000007</v>
      </c>
      <c r="T526" s="255" t="s">
        <v>91</v>
      </c>
      <c r="U526" s="256">
        <v>45594</v>
      </c>
      <c r="V526" s="255">
        <v>463680</v>
      </c>
      <c r="W526" s="255" t="s">
        <v>29</v>
      </c>
      <c r="X526" s="258" t="s">
        <v>368</v>
      </c>
      <c r="Y526" s="255" t="s">
        <v>91</v>
      </c>
      <c r="AB526" s="17"/>
    </row>
    <row r="527" spans="1:28" x14ac:dyDescent="0.25">
      <c r="A527" s="7">
        <f t="shared" si="159"/>
        <v>184</v>
      </c>
      <c r="B527" s="25" t="s">
        <v>2074</v>
      </c>
      <c r="C527" s="9">
        <v>45536</v>
      </c>
      <c r="D527" s="14" t="s">
        <v>281</v>
      </c>
      <c r="E527" s="9">
        <v>45505</v>
      </c>
      <c r="F527" s="247" t="s">
        <v>1150</v>
      </c>
      <c r="G527" s="253">
        <v>45557</v>
      </c>
      <c r="H527" s="249">
        <v>381536.95</v>
      </c>
      <c r="I527" s="250">
        <v>0</v>
      </c>
      <c r="J527" s="250">
        <f t="shared" si="153"/>
        <v>381536.95</v>
      </c>
      <c r="K527" s="251">
        <f t="shared" si="154"/>
        <v>7630.7390000000005</v>
      </c>
      <c r="L527" s="251">
        <f t="shared" si="155"/>
        <v>373906.21100000001</v>
      </c>
      <c r="M527" s="250">
        <f t="shared" si="164"/>
        <v>373906.21100000001</v>
      </c>
      <c r="N527" s="260">
        <f t="shared" si="156"/>
        <v>0</v>
      </c>
      <c r="O527" s="253">
        <v>45565</v>
      </c>
      <c r="P527" s="253">
        <f t="shared" si="165"/>
        <v>45565</v>
      </c>
      <c r="Q527" s="259" t="s">
        <v>1194</v>
      </c>
      <c r="R527" s="250">
        <v>373537.63</v>
      </c>
      <c r="S527" s="250">
        <f t="shared" si="157"/>
        <v>7999.320000000007</v>
      </c>
      <c r="T527" s="255" t="s">
        <v>91</v>
      </c>
      <c r="U527" s="256">
        <v>45594</v>
      </c>
      <c r="V527" s="255">
        <v>463680</v>
      </c>
      <c r="W527" s="255" t="s">
        <v>29</v>
      </c>
      <c r="X527" s="258" t="s">
        <v>368</v>
      </c>
      <c r="Y527" s="255" t="s">
        <v>91</v>
      </c>
      <c r="AB527" s="17"/>
    </row>
    <row r="528" spans="1:28" x14ac:dyDescent="0.25">
      <c r="A528" s="7">
        <f t="shared" si="159"/>
        <v>185</v>
      </c>
      <c r="B528" s="25" t="s">
        <v>2074</v>
      </c>
      <c r="C528" s="9">
        <v>45536</v>
      </c>
      <c r="D528" s="14" t="s">
        <v>522</v>
      </c>
      <c r="E528" s="9">
        <v>45505</v>
      </c>
      <c r="F528" s="247" t="s">
        <v>1151</v>
      </c>
      <c r="G528" s="253">
        <v>45557</v>
      </c>
      <c r="H528" s="249">
        <v>287153.32</v>
      </c>
      <c r="I528" s="250">
        <v>0</v>
      </c>
      <c r="J528" s="250">
        <f t="shared" ref="J528:J560" si="169">H528+I528</f>
        <v>287153.32</v>
      </c>
      <c r="K528" s="251">
        <f t="shared" ref="K528:K560" si="170">H528*2%</f>
        <v>5743.0664000000006</v>
      </c>
      <c r="L528" s="251">
        <f t="shared" ref="L528:L560" si="171">J528-K528</f>
        <v>281410.2536</v>
      </c>
      <c r="M528" s="250">
        <f t="shared" si="164"/>
        <v>281410.2536</v>
      </c>
      <c r="N528" s="260">
        <f t="shared" ref="N528:N560" si="172">L528-M528</f>
        <v>0</v>
      </c>
      <c r="O528" s="253">
        <v>45565</v>
      </c>
      <c r="P528" s="253">
        <f t="shared" si="165"/>
        <v>45565</v>
      </c>
      <c r="Q528" s="259" t="s">
        <v>1194</v>
      </c>
      <c r="R528" s="250">
        <v>279153.21999999997</v>
      </c>
      <c r="S528" s="250">
        <f t="shared" ref="S528:S560" si="173">H528-R528</f>
        <v>8000.1000000000349</v>
      </c>
      <c r="T528" s="255" t="s">
        <v>91</v>
      </c>
      <c r="U528" s="256">
        <v>45594</v>
      </c>
      <c r="V528" s="255">
        <v>463680</v>
      </c>
      <c r="W528" s="255" t="s">
        <v>29</v>
      </c>
      <c r="X528" s="258" t="s">
        <v>368</v>
      </c>
      <c r="Y528" s="255" t="s">
        <v>91</v>
      </c>
      <c r="AB528" s="17"/>
    </row>
    <row r="529" spans="1:28" x14ac:dyDescent="0.25">
      <c r="A529" s="7">
        <f t="shared" si="159"/>
        <v>186</v>
      </c>
      <c r="B529" s="25" t="s">
        <v>2074</v>
      </c>
      <c r="C529" s="9">
        <v>45536</v>
      </c>
      <c r="D529" s="14" t="s">
        <v>524</v>
      </c>
      <c r="E529" s="9">
        <v>45505</v>
      </c>
      <c r="F529" s="247" t="s">
        <v>1152</v>
      </c>
      <c r="G529" s="253">
        <v>45557</v>
      </c>
      <c r="H529" s="249">
        <v>318614.8</v>
      </c>
      <c r="I529" s="250">
        <v>0</v>
      </c>
      <c r="J529" s="250">
        <f t="shared" si="169"/>
        <v>318614.8</v>
      </c>
      <c r="K529" s="251">
        <f t="shared" si="170"/>
        <v>6372.2960000000003</v>
      </c>
      <c r="L529" s="251">
        <f t="shared" si="171"/>
        <v>312242.50400000002</v>
      </c>
      <c r="M529" s="250">
        <f t="shared" si="164"/>
        <v>312242.50400000002</v>
      </c>
      <c r="N529" s="260">
        <f t="shared" si="172"/>
        <v>0</v>
      </c>
      <c r="O529" s="253">
        <v>45565</v>
      </c>
      <c r="P529" s="253">
        <f t="shared" si="165"/>
        <v>45565</v>
      </c>
      <c r="Q529" s="259" t="s">
        <v>1194</v>
      </c>
      <c r="R529" s="250">
        <v>310614.69</v>
      </c>
      <c r="S529" s="250">
        <f t="shared" si="173"/>
        <v>8000.109999999986</v>
      </c>
      <c r="T529" s="255" t="s">
        <v>91</v>
      </c>
      <c r="U529" s="256">
        <v>45594</v>
      </c>
      <c r="V529" s="255">
        <v>463680</v>
      </c>
      <c r="W529" s="255" t="s">
        <v>29</v>
      </c>
      <c r="X529" s="258" t="s">
        <v>368</v>
      </c>
      <c r="Y529" s="255" t="s">
        <v>91</v>
      </c>
      <c r="AB529" s="17"/>
    </row>
    <row r="530" spans="1:28" x14ac:dyDescent="0.25">
      <c r="A530" s="7">
        <f t="shared" si="159"/>
        <v>187</v>
      </c>
      <c r="B530" s="25" t="s">
        <v>2074</v>
      </c>
      <c r="C530" s="9">
        <v>45536</v>
      </c>
      <c r="D530" s="14" t="s">
        <v>465</v>
      </c>
      <c r="E530" s="9">
        <v>45505</v>
      </c>
      <c r="F530" s="247" t="s">
        <v>1153</v>
      </c>
      <c r="G530" s="253">
        <v>45557</v>
      </c>
      <c r="H530" s="249">
        <v>302884.06</v>
      </c>
      <c r="I530" s="250">
        <v>0</v>
      </c>
      <c r="J530" s="250">
        <f t="shared" si="169"/>
        <v>302884.06</v>
      </c>
      <c r="K530" s="251">
        <f t="shared" si="170"/>
        <v>6057.6812</v>
      </c>
      <c r="L530" s="251">
        <f t="shared" si="171"/>
        <v>296826.37880000001</v>
      </c>
      <c r="M530" s="250">
        <f t="shared" si="164"/>
        <v>296826.37880000001</v>
      </c>
      <c r="N530" s="260">
        <f t="shared" si="172"/>
        <v>0</v>
      </c>
      <c r="O530" s="253">
        <v>45565</v>
      </c>
      <c r="P530" s="253">
        <f t="shared" si="165"/>
        <v>45565</v>
      </c>
      <c r="Q530" s="259" t="s">
        <v>1194</v>
      </c>
      <c r="R530" s="250">
        <v>294883.96000000002</v>
      </c>
      <c r="S530" s="250">
        <f t="shared" si="173"/>
        <v>8000.0999999999767</v>
      </c>
      <c r="T530" s="255" t="s">
        <v>91</v>
      </c>
      <c r="U530" s="256">
        <v>45594</v>
      </c>
      <c r="V530" s="255">
        <v>463680</v>
      </c>
      <c r="W530" s="255" t="s">
        <v>29</v>
      </c>
      <c r="X530" s="258" t="s">
        <v>368</v>
      </c>
      <c r="Y530" s="255" t="s">
        <v>91</v>
      </c>
      <c r="AB530" s="17"/>
    </row>
    <row r="531" spans="1:28" x14ac:dyDescent="0.25">
      <c r="A531" s="7">
        <f t="shared" si="159"/>
        <v>188</v>
      </c>
      <c r="B531" s="25" t="s">
        <v>2074</v>
      </c>
      <c r="C531" s="9">
        <v>45536</v>
      </c>
      <c r="D531" s="14" t="s">
        <v>468</v>
      </c>
      <c r="E531" s="9">
        <v>45505</v>
      </c>
      <c r="F531" s="247" t="s">
        <v>1154</v>
      </c>
      <c r="G531" s="253">
        <v>45557</v>
      </c>
      <c r="H531" s="249">
        <v>302884.06</v>
      </c>
      <c r="I531" s="250">
        <v>0</v>
      </c>
      <c r="J531" s="250">
        <f t="shared" si="169"/>
        <v>302884.06</v>
      </c>
      <c r="K531" s="251">
        <f t="shared" si="170"/>
        <v>6057.6812</v>
      </c>
      <c r="L531" s="251">
        <f t="shared" si="171"/>
        <v>296826.37880000001</v>
      </c>
      <c r="M531" s="250">
        <f t="shared" si="164"/>
        <v>296826.37880000001</v>
      </c>
      <c r="N531" s="260">
        <f t="shared" si="172"/>
        <v>0</v>
      </c>
      <c r="O531" s="253">
        <v>45565</v>
      </c>
      <c r="P531" s="253">
        <f t="shared" si="165"/>
        <v>45565</v>
      </c>
      <c r="Q531" s="259" t="s">
        <v>1194</v>
      </c>
      <c r="R531" s="250">
        <v>294883.96000000002</v>
      </c>
      <c r="S531" s="250">
        <f t="shared" si="173"/>
        <v>8000.0999999999767</v>
      </c>
      <c r="T531" s="255" t="s">
        <v>91</v>
      </c>
      <c r="U531" s="256">
        <v>45594</v>
      </c>
      <c r="V531" s="255">
        <v>463680</v>
      </c>
      <c r="W531" s="255" t="s">
        <v>29</v>
      </c>
      <c r="X531" s="258" t="s">
        <v>368</v>
      </c>
      <c r="Y531" s="255" t="s">
        <v>91</v>
      </c>
      <c r="AB531" s="17"/>
    </row>
    <row r="532" spans="1:28" x14ac:dyDescent="0.25">
      <c r="A532" s="7">
        <f t="shared" si="159"/>
        <v>189</v>
      </c>
      <c r="B532" s="25" t="s">
        <v>2074</v>
      </c>
      <c r="C532" s="9">
        <v>45536</v>
      </c>
      <c r="D532" s="14" t="s">
        <v>469</v>
      </c>
      <c r="E532" s="9">
        <v>45505</v>
      </c>
      <c r="F532" s="247" t="s">
        <v>1155</v>
      </c>
      <c r="G532" s="253">
        <v>45557</v>
      </c>
      <c r="H532" s="249">
        <v>388279.75</v>
      </c>
      <c r="I532" s="250">
        <v>0</v>
      </c>
      <c r="J532" s="250">
        <f t="shared" si="169"/>
        <v>388279.75</v>
      </c>
      <c r="K532" s="251">
        <f t="shared" si="170"/>
        <v>7765.5950000000003</v>
      </c>
      <c r="L532" s="251">
        <f t="shared" si="171"/>
        <v>380514.15500000003</v>
      </c>
      <c r="M532" s="250">
        <f t="shared" si="164"/>
        <v>380514.15500000003</v>
      </c>
      <c r="N532" s="260">
        <f t="shared" si="172"/>
        <v>0</v>
      </c>
      <c r="O532" s="253">
        <v>45565</v>
      </c>
      <c r="P532" s="253">
        <f t="shared" si="165"/>
        <v>45565</v>
      </c>
      <c r="Q532" s="259" t="s">
        <v>1194</v>
      </c>
      <c r="R532" s="250">
        <v>380279.37</v>
      </c>
      <c r="S532" s="250">
        <f t="shared" si="173"/>
        <v>8000.3800000000047</v>
      </c>
      <c r="T532" s="255" t="s">
        <v>91</v>
      </c>
      <c r="U532" s="256">
        <v>45594</v>
      </c>
      <c r="V532" s="255">
        <v>463680</v>
      </c>
      <c r="W532" s="255" t="s">
        <v>29</v>
      </c>
      <c r="X532" s="258" t="s">
        <v>368</v>
      </c>
      <c r="Y532" s="255" t="s">
        <v>91</v>
      </c>
      <c r="AB532" s="17"/>
    </row>
    <row r="533" spans="1:28" x14ac:dyDescent="0.25">
      <c r="A533" s="7">
        <f t="shared" si="159"/>
        <v>190</v>
      </c>
      <c r="B533" s="25" t="s">
        <v>2074</v>
      </c>
      <c r="C533" s="9">
        <v>45536</v>
      </c>
      <c r="D533" s="14" t="s">
        <v>471</v>
      </c>
      <c r="E533" s="9">
        <v>45505</v>
      </c>
      <c r="F533" s="247" t="s">
        <v>1156</v>
      </c>
      <c r="G533" s="253">
        <v>45557</v>
      </c>
      <c r="H533" s="249">
        <v>255691.84</v>
      </c>
      <c r="I533" s="250">
        <f t="shared" ref="I533" si="174">H533*18%</f>
        <v>46024.531199999998</v>
      </c>
      <c r="J533" s="250">
        <f t="shared" si="169"/>
        <v>301716.37119999999</v>
      </c>
      <c r="K533" s="251">
        <f t="shared" si="170"/>
        <v>5113.8368</v>
      </c>
      <c r="L533" s="251">
        <f t="shared" si="171"/>
        <v>296602.5344</v>
      </c>
      <c r="M533" s="250">
        <f t="shared" si="164"/>
        <v>296602.5344</v>
      </c>
      <c r="N533" s="260">
        <f t="shared" si="172"/>
        <v>0</v>
      </c>
      <c r="O533" s="253">
        <v>45565</v>
      </c>
      <c r="P533" s="253">
        <f t="shared" si="165"/>
        <v>45565</v>
      </c>
      <c r="Q533" s="259" t="s">
        <v>1194</v>
      </c>
      <c r="R533" s="250">
        <v>247691.75</v>
      </c>
      <c r="S533" s="250">
        <f t="shared" si="173"/>
        <v>8000.0899999999965</v>
      </c>
      <c r="T533" s="255" t="s">
        <v>91</v>
      </c>
      <c r="U533" s="256">
        <v>45594</v>
      </c>
      <c r="V533" s="255">
        <v>463680</v>
      </c>
      <c r="W533" s="255" t="s">
        <v>29</v>
      </c>
      <c r="X533" s="258" t="s">
        <v>368</v>
      </c>
      <c r="Y533" s="255" t="s">
        <v>91</v>
      </c>
      <c r="AB533" s="17"/>
    </row>
    <row r="534" spans="1:28" x14ac:dyDescent="0.25">
      <c r="A534" s="7">
        <f t="shared" si="159"/>
        <v>191</v>
      </c>
      <c r="B534" s="25" t="s">
        <v>2074</v>
      </c>
      <c r="C534" s="9">
        <v>45536</v>
      </c>
      <c r="D534" s="14" t="s">
        <v>253</v>
      </c>
      <c r="E534" s="9">
        <v>45505</v>
      </c>
      <c r="F534" s="247" t="s">
        <v>1157</v>
      </c>
      <c r="G534" s="253">
        <v>45557</v>
      </c>
      <c r="H534" s="249">
        <v>363559</v>
      </c>
      <c r="I534" s="250">
        <v>0</v>
      </c>
      <c r="J534" s="250">
        <f t="shared" si="169"/>
        <v>363559</v>
      </c>
      <c r="K534" s="251">
        <f t="shared" si="170"/>
        <v>7271.18</v>
      </c>
      <c r="L534" s="251">
        <f t="shared" si="171"/>
        <v>356287.82</v>
      </c>
      <c r="M534" s="250">
        <f t="shared" si="164"/>
        <v>356287.82</v>
      </c>
      <c r="N534" s="260">
        <f t="shared" si="172"/>
        <v>0</v>
      </c>
      <c r="O534" s="253">
        <v>45565</v>
      </c>
      <c r="P534" s="253">
        <f t="shared" si="165"/>
        <v>45565</v>
      </c>
      <c r="Q534" s="259" t="s">
        <v>1194</v>
      </c>
      <c r="R534" s="250">
        <v>355559.65</v>
      </c>
      <c r="S534" s="250">
        <f t="shared" si="173"/>
        <v>7999.3499999999767</v>
      </c>
      <c r="T534" s="255" t="s">
        <v>91</v>
      </c>
      <c r="U534" s="256">
        <v>45594</v>
      </c>
      <c r="V534" s="255">
        <v>463680</v>
      </c>
      <c r="W534" s="255" t="s">
        <v>29</v>
      </c>
      <c r="X534" s="258" t="s">
        <v>368</v>
      </c>
      <c r="Y534" s="255" t="s">
        <v>91</v>
      </c>
      <c r="AB534" s="17"/>
    </row>
    <row r="535" spans="1:28" x14ac:dyDescent="0.25">
      <c r="A535" s="7">
        <f t="shared" si="159"/>
        <v>192</v>
      </c>
      <c r="B535" s="25" t="s">
        <v>2074</v>
      </c>
      <c r="C535" s="9">
        <v>45536</v>
      </c>
      <c r="D535" s="14" t="s">
        <v>262</v>
      </c>
      <c r="E535" s="9">
        <v>45505</v>
      </c>
      <c r="F535" s="247" t="s">
        <v>1158</v>
      </c>
      <c r="G535" s="253">
        <v>45557</v>
      </c>
      <c r="H535" s="249">
        <v>345581.05</v>
      </c>
      <c r="I535" s="250">
        <v>0</v>
      </c>
      <c r="J535" s="250">
        <f t="shared" si="169"/>
        <v>345581.05</v>
      </c>
      <c r="K535" s="251">
        <f t="shared" si="170"/>
        <v>6911.6210000000001</v>
      </c>
      <c r="L535" s="251">
        <f t="shared" si="171"/>
        <v>338669.429</v>
      </c>
      <c r="M535" s="250">
        <f t="shared" si="164"/>
        <v>338669.429</v>
      </c>
      <c r="N535" s="260">
        <f t="shared" si="172"/>
        <v>0</v>
      </c>
      <c r="O535" s="253">
        <v>45565</v>
      </c>
      <c r="P535" s="253">
        <f t="shared" si="165"/>
        <v>45565</v>
      </c>
      <c r="Q535" s="259" t="s">
        <v>1194</v>
      </c>
      <c r="R535" s="250">
        <v>337581.67</v>
      </c>
      <c r="S535" s="250">
        <f t="shared" si="173"/>
        <v>7999.3800000000047</v>
      </c>
      <c r="T535" s="255" t="s">
        <v>91</v>
      </c>
      <c r="U535" s="256">
        <v>45594</v>
      </c>
      <c r="V535" s="255">
        <v>463680</v>
      </c>
      <c r="W535" s="255" t="s">
        <v>29</v>
      </c>
      <c r="X535" s="258" t="s">
        <v>368</v>
      </c>
      <c r="Y535" s="255" t="s">
        <v>91</v>
      </c>
      <c r="AB535" s="17"/>
    </row>
    <row r="536" spans="1:28" x14ac:dyDescent="0.25">
      <c r="A536" s="7">
        <f t="shared" ref="A536:A560" si="175">A535+1</f>
        <v>193</v>
      </c>
      <c r="B536" s="25" t="s">
        <v>2074</v>
      </c>
      <c r="C536" s="9">
        <v>45536</v>
      </c>
      <c r="D536" s="14" t="s">
        <v>264</v>
      </c>
      <c r="E536" s="9">
        <v>45505</v>
      </c>
      <c r="F536" s="247" t="s">
        <v>1159</v>
      </c>
      <c r="G536" s="253">
        <v>45557</v>
      </c>
      <c r="H536" s="249">
        <v>381536.95</v>
      </c>
      <c r="I536" s="250">
        <v>0</v>
      </c>
      <c r="J536" s="250">
        <f t="shared" si="169"/>
        <v>381536.95</v>
      </c>
      <c r="K536" s="251">
        <f t="shared" si="170"/>
        <v>7630.7390000000005</v>
      </c>
      <c r="L536" s="251">
        <f t="shared" si="171"/>
        <v>373906.21100000001</v>
      </c>
      <c r="M536" s="250">
        <f t="shared" si="164"/>
        <v>373906.21100000001</v>
      </c>
      <c r="N536" s="260">
        <f t="shared" si="172"/>
        <v>0</v>
      </c>
      <c r="O536" s="253">
        <v>45565</v>
      </c>
      <c r="P536" s="253">
        <f t="shared" si="165"/>
        <v>45565</v>
      </c>
      <c r="Q536" s="259" t="s">
        <v>1194</v>
      </c>
      <c r="R536" s="250">
        <v>373537.63</v>
      </c>
      <c r="S536" s="250">
        <f t="shared" si="173"/>
        <v>7999.320000000007</v>
      </c>
      <c r="T536" s="255" t="s">
        <v>91</v>
      </c>
      <c r="U536" s="256">
        <v>45594</v>
      </c>
      <c r="V536" s="255">
        <v>463680</v>
      </c>
      <c r="W536" s="255" t="s">
        <v>29</v>
      </c>
      <c r="X536" s="258" t="s">
        <v>368</v>
      </c>
      <c r="Y536" s="255" t="s">
        <v>91</v>
      </c>
      <c r="AB536" s="17"/>
    </row>
    <row r="537" spans="1:28" x14ac:dyDescent="0.25">
      <c r="A537" s="7">
        <f t="shared" si="175"/>
        <v>194</v>
      </c>
      <c r="B537" s="25" t="s">
        <v>2074</v>
      </c>
      <c r="C537" s="9">
        <v>45536</v>
      </c>
      <c r="D537" s="14" t="s">
        <v>269</v>
      </c>
      <c r="E537" s="9">
        <v>45505</v>
      </c>
      <c r="F537" s="247" t="s">
        <v>1160</v>
      </c>
      <c r="G537" s="253">
        <v>45557</v>
      </c>
      <c r="H537" s="249">
        <v>287153.32</v>
      </c>
      <c r="I537" s="250">
        <v>0</v>
      </c>
      <c r="J537" s="250">
        <f t="shared" si="169"/>
        <v>287153.32</v>
      </c>
      <c r="K537" s="251">
        <f t="shared" si="170"/>
        <v>5743.0664000000006</v>
      </c>
      <c r="L537" s="251">
        <f t="shared" si="171"/>
        <v>281410.2536</v>
      </c>
      <c r="M537" s="250">
        <f t="shared" si="164"/>
        <v>281410.2536</v>
      </c>
      <c r="N537" s="260">
        <f t="shared" si="172"/>
        <v>0</v>
      </c>
      <c r="O537" s="253">
        <v>45565</v>
      </c>
      <c r="P537" s="253">
        <f t="shared" si="165"/>
        <v>45565</v>
      </c>
      <c r="Q537" s="259" t="s">
        <v>1194</v>
      </c>
      <c r="R537" s="250">
        <v>279153.21999999997</v>
      </c>
      <c r="S537" s="250">
        <f t="shared" si="173"/>
        <v>8000.1000000000349</v>
      </c>
      <c r="T537" s="255" t="s">
        <v>91</v>
      </c>
      <c r="U537" s="256">
        <v>45594</v>
      </c>
      <c r="V537" s="255">
        <v>463680</v>
      </c>
      <c r="W537" s="255" t="s">
        <v>29</v>
      </c>
      <c r="X537" s="258" t="s">
        <v>368</v>
      </c>
      <c r="Y537" s="255" t="s">
        <v>91</v>
      </c>
      <c r="AB537" s="17"/>
    </row>
    <row r="538" spans="1:28" x14ac:dyDescent="0.25">
      <c r="A538" s="7">
        <f t="shared" si="175"/>
        <v>195</v>
      </c>
      <c r="B538" s="25" t="s">
        <v>2074</v>
      </c>
      <c r="C538" s="9">
        <v>45536</v>
      </c>
      <c r="D538" s="14" t="s">
        <v>265</v>
      </c>
      <c r="E538" s="9">
        <v>45505</v>
      </c>
      <c r="F538" s="247" t="s">
        <v>1161</v>
      </c>
      <c r="G538" s="253">
        <v>45557</v>
      </c>
      <c r="H538" s="249">
        <v>114115.18</v>
      </c>
      <c r="I538" s="250">
        <v>0</v>
      </c>
      <c r="J538" s="250">
        <f t="shared" si="169"/>
        <v>114115.18</v>
      </c>
      <c r="K538" s="251">
        <f t="shared" si="170"/>
        <v>2282.3035999999997</v>
      </c>
      <c r="L538" s="251">
        <f t="shared" si="171"/>
        <v>111832.87639999999</v>
      </c>
      <c r="M538" s="250">
        <f t="shared" si="164"/>
        <v>111832.87639999999</v>
      </c>
      <c r="N538" s="260">
        <f t="shared" si="172"/>
        <v>0</v>
      </c>
      <c r="O538" s="253">
        <v>45565</v>
      </c>
      <c r="P538" s="253">
        <f t="shared" si="165"/>
        <v>45565</v>
      </c>
      <c r="Q538" s="259" t="s">
        <v>1194</v>
      </c>
      <c r="R538" s="250">
        <v>106115.14</v>
      </c>
      <c r="S538" s="250">
        <f t="shared" si="173"/>
        <v>8000.0399999999936</v>
      </c>
      <c r="T538" s="255" t="s">
        <v>91</v>
      </c>
      <c r="U538" s="256">
        <v>45594</v>
      </c>
      <c r="V538" s="255">
        <v>463680</v>
      </c>
      <c r="W538" s="255" t="s">
        <v>29</v>
      </c>
      <c r="X538" s="258" t="s">
        <v>368</v>
      </c>
      <c r="Y538" s="255" t="s">
        <v>91</v>
      </c>
      <c r="AB538" s="17"/>
    </row>
    <row r="539" spans="1:28" x14ac:dyDescent="0.25">
      <c r="A539" s="7">
        <f t="shared" si="175"/>
        <v>196</v>
      </c>
      <c r="B539" s="25" t="s">
        <v>2074</v>
      </c>
      <c r="C539" s="9">
        <v>45536</v>
      </c>
      <c r="D539" s="14" t="s">
        <v>259</v>
      </c>
      <c r="E539" s="9">
        <v>45505</v>
      </c>
      <c r="F539" s="247" t="s">
        <v>1162</v>
      </c>
      <c r="G539" s="253">
        <v>45557</v>
      </c>
      <c r="H539" s="249">
        <v>452326.09</v>
      </c>
      <c r="I539" s="250">
        <f t="shared" ref="I539" si="176">H539*18%</f>
        <v>81418.696200000006</v>
      </c>
      <c r="J539" s="250">
        <f t="shared" si="169"/>
        <v>533744.78619999997</v>
      </c>
      <c r="K539" s="251">
        <f t="shared" si="170"/>
        <v>9046.5218000000004</v>
      </c>
      <c r="L539" s="251">
        <f t="shared" si="171"/>
        <v>524698.26439999999</v>
      </c>
      <c r="M539" s="250">
        <f t="shared" si="164"/>
        <v>524698.26439999999</v>
      </c>
      <c r="N539" s="260">
        <f t="shared" si="172"/>
        <v>0</v>
      </c>
      <c r="O539" s="253">
        <v>45565</v>
      </c>
      <c r="P539" s="253">
        <f t="shared" si="165"/>
        <v>45565</v>
      </c>
      <c r="Q539" s="259" t="s">
        <v>1194</v>
      </c>
      <c r="R539" s="250">
        <v>444325.94</v>
      </c>
      <c r="S539" s="250">
        <f t="shared" si="173"/>
        <v>8000.1500000000233</v>
      </c>
      <c r="T539" s="255" t="s">
        <v>91</v>
      </c>
      <c r="U539" s="256">
        <v>45594</v>
      </c>
      <c r="V539" s="255">
        <v>463680</v>
      </c>
      <c r="W539" s="255" t="s">
        <v>29</v>
      </c>
      <c r="X539" s="258" t="s">
        <v>368</v>
      </c>
      <c r="Y539" s="255" t="s">
        <v>91</v>
      </c>
      <c r="AB539" s="17"/>
    </row>
    <row r="540" spans="1:28" x14ac:dyDescent="0.25">
      <c r="A540" s="7">
        <f t="shared" si="175"/>
        <v>197</v>
      </c>
      <c r="B540" s="25" t="s">
        <v>2074</v>
      </c>
      <c r="C540" s="9">
        <v>45536</v>
      </c>
      <c r="D540" s="14" t="s">
        <v>276</v>
      </c>
      <c r="E540" s="9">
        <v>45505</v>
      </c>
      <c r="F540" s="247" t="s">
        <v>1163</v>
      </c>
      <c r="G540" s="253">
        <v>45557</v>
      </c>
      <c r="H540" s="249">
        <v>298951.51</v>
      </c>
      <c r="I540" s="250">
        <v>0</v>
      </c>
      <c r="J540" s="250">
        <f t="shared" si="169"/>
        <v>298951.51</v>
      </c>
      <c r="K540" s="251">
        <f t="shared" si="170"/>
        <v>5979.0302000000001</v>
      </c>
      <c r="L540" s="251">
        <f t="shared" si="171"/>
        <v>292972.47980000003</v>
      </c>
      <c r="M540" s="250">
        <f t="shared" si="164"/>
        <v>292972.47980000003</v>
      </c>
      <c r="N540" s="260">
        <f t="shared" si="172"/>
        <v>0</v>
      </c>
      <c r="O540" s="253">
        <v>45565</v>
      </c>
      <c r="P540" s="253">
        <f t="shared" si="165"/>
        <v>45565</v>
      </c>
      <c r="Q540" s="259" t="s">
        <v>1194</v>
      </c>
      <c r="R540" s="250">
        <v>290951.27</v>
      </c>
      <c r="S540" s="250">
        <f t="shared" si="173"/>
        <v>8000.2399999999907</v>
      </c>
      <c r="T540" s="255" t="s">
        <v>91</v>
      </c>
      <c r="U540" s="256">
        <v>45594</v>
      </c>
      <c r="V540" s="255">
        <v>463680</v>
      </c>
      <c r="W540" s="255" t="s">
        <v>29</v>
      </c>
      <c r="X540" s="258" t="s">
        <v>368</v>
      </c>
      <c r="Y540" s="255" t="s">
        <v>91</v>
      </c>
      <c r="AB540" s="17"/>
    </row>
    <row r="541" spans="1:28" x14ac:dyDescent="0.25">
      <c r="A541" s="7">
        <f t="shared" si="175"/>
        <v>198</v>
      </c>
      <c r="B541" s="25" t="s">
        <v>2074</v>
      </c>
      <c r="C541" s="9">
        <v>45536</v>
      </c>
      <c r="D541" s="14" t="s">
        <v>275</v>
      </c>
      <c r="E541" s="9">
        <v>45505</v>
      </c>
      <c r="F541" s="247" t="s">
        <v>1164</v>
      </c>
      <c r="G541" s="253">
        <v>45557</v>
      </c>
      <c r="H541" s="249">
        <v>408505</v>
      </c>
      <c r="I541" s="250">
        <v>0</v>
      </c>
      <c r="J541" s="250">
        <f t="shared" si="169"/>
        <v>408505</v>
      </c>
      <c r="K541" s="251">
        <f t="shared" si="170"/>
        <v>8170.1</v>
      </c>
      <c r="L541" s="251">
        <f t="shared" si="171"/>
        <v>400334.9</v>
      </c>
      <c r="M541" s="250">
        <f t="shared" si="164"/>
        <v>400334.9</v>
      </c>
      <c r="N541" s="260">
        <f t="shared" si="172"/>
        <v>0</v>
      </c>
      <c r="O541" s="253">
        <v>45565</v>
      </c>
      <c r="P541" s="253">
        <f t="shared" si="165"/>
        <v>45565</v>
      </c>
      <c r="Q541" s="259" t="s">
        <v>1194</v>
      </c>
      <c r="R541" s="250">
        <v>400504.6</v>
      </c>
      <c r="S541" s="250">
        <f t="shared" si="173"/>
        <v>8000.4000000000233</v>
      </c>
      <c r="T541" s="255" t="s">
        <v>91</v>
      </c>
      <c r="U541" s="256">
        <v>45594</v>
      </c>
      <c r="V541" s="255">
        <v>463680</v>
      </c>
      <c r="W541" s="255" t="s">
        <v>29</v>
      </c>
      <c r="X541" s="258" t="s">
        <v>368</v>
      </c>
      <c r="Y541" s="255" t="s">
        <v>91</v>
      </c>
      <c r="AB541" s="17"/>
    </row>
    <row r="542" spans="1:28" x14ac:dyDescent="0.25">
      <c r="A542" s="7">
        <f t="shared" si="175"/>
        <v>199</v>
      </c>
      <c r="B542" s="25" t="s">
        <v>2074</v>
      </c>
      <c r="C542" s="9">
        <v>45536</v>
      </c>
      <c r="D542" s="14" t="s">
        <v>280</v>
      </c>
      <c r="E542" s="9">
        <v>45505</v>
      </c>
      <c r="F542" s="247" t="s">
        <v>1165</v>
      </c>
      <c r="G542" s="253">
        <v>45557</v>
      </c>
      <c r="H542" s="249">
        <v>554575</v>
      </c>
      <c r="I542" s="250">
        <v>0</v>
      </c>
      <c r="J542" s="250">
        <f t="shared" si="169"/>
        <v>554575</v>
      </c>
      <c r="K542" s="251">
        <f t="shared" si="170"/>
        <v>11091.5</v>
      </c>
      <c r="L542" s="251">
        <f t="shared" si="171"/>
        <v>543483.5</v>
      </c>
      <c r="M542" s="250">
        <f t="shared" si="164"/>
        <v>543483.5</v>
      </c>
      <c r="N542" s="260">
        <f t="shared" si="172"/>
        <v>0</v>
      </c>
      <c r="O542" s="253">
        <v>45565</v>
      </c>
      <c r="P542" s="253">
        <f t="shared" si="165"/>
        <v>45565</v>
      </c>
      <c r="Q542" s="259" t="s">
        <v>1194</v>
      </c>
      <c r="R542" s="250">
        <v>546575.71</v>
      </c>
      <c r="S542" s="250">
        <f t="shared" si="173"/>
        <v>7999.2900000000373</v>
      </c>
      <c r="T542" s="255" t="s">
        <v>91</v>
      </c>
      <c r="U542" s="256">
        <v>45594</v>
      </c>
      <c r="V542" s="255">
        <v>463680</v>
      </c>
      <c r="W542" s="255" t="s">
        <v>29</v>
      </c>
      <c r="X542" s="258" t="s">
        <v>368</v>
      </c>
      <c r="Y542" s="255" t="s">
        <v>91</v>
      </c>
      <c r="AB542" s="17"/>
    </row>
    <row r="543" spans="1:28" x14ac:dyDescent="0.25">
      <c r="A543" s="7">
        <f t="shared" si="175"/>
        <v>200</v>
      </c>
      <c r="B543" s="25" t="s">
        <v>2074</v>
      </c>
      <c r="C543" s="9">
        <v>45536</v>
      </c>
      <c r="D543" s="14" t="s">
        <v>463</v>
      </c>
      <c r="E543" s="9">
        <v>45505</v>
      </c>
      <c r="F543" s="247" t="s">
        <v>1166</v>
      </c>
      <c r="G543" s="253">
        <v>45557</v>
      </c>
      <c r="H543" s="249">
        <v>334345.53999999998</v>
      </c>
      <c r="I543" s="250">
        <v>0</v>
      </c>
      <c r="J543" s="250">
        <f t="shared" si="169"/>
        <v>334345.53999999998</v>
      </c>
      <c r="K543" s="251">
        <f t="shared" si="170"/>
        <v>6686.9107999999997</v>
      </c>
      <c r="L543" s="251">
        <f t="shared" si="171"/>
        <v>327658.62919999997</v>
      </c>
      <c r="M543" s="250">
        <f t="shared" si="164"/>
        <v>327658.62919999997</v>
      </c>
      <c r="N543" s="260">
        <f t="shared" si="172"/>
        <v>0</v>
      </c>
      <c r="O543" s="253">
        <v>45565</v>
      </c>
      <c r="P543" s="253">
        <f t="shared" si="165"/>
        <v>45565</v>
      </c>
      <c r="Q543" s="259" t="s">
        <v>1194</v>
      </c>
      <c r="R543" s="250">
        <v>326345.43</v>
      </c>
      <c r="S543" s="250">
        <f t="shared" si="173"/>
        <v>8000.109999999986</v>
      </c>
      <c r="T543" s="255" t="s">
        <v>91</v>
      </c>
      <c r="U543" s="256">
        <v>45594</v>
      </c>
      <c r="V543" s="255">
        <v>463680</v>
      </c>
      <c r="W543" s="255" t="s">
        <v>29</v>
      </c>
      <c r="X543" s="258" t="s">
        <v>368</v>
      </c>
      <c r="Y543" s="255" t="s">
        <v>91</v>
      </c>
      <c r="AB543" s="17"/>
    </row>
    <row r="544" spans="1:28" x14ac:dyDescent="0.25">
      <c r="A544" s="7">
        <f t="shared" si="175"/>
        <v>201</v>
      </c>
      <c r="B544" s="25" t="s">
        <v>2074</v>
      </c>
      <c r="C544" s="9">
        <v>45536</v>
      </c>
      <c r="D544" s="14" t="s">
        <v>285</v>
      </c>
      <c r="E544" s="9">
        <v>45505</v>
      </c>
      <c r="F544" s="247" t="s">
        <v>1167</v>
      </c>
      <c r="G544" s="253">
        <v>45557</v>
      </c>
      <c r="H544" s="249">
        <v>381536.95</v>
      </c>
      <c r="I544" s="250">
        <v>0</v>
      </c>
      <c r="J544" s="250">
        <f t="shared" si="169"/>
        <v>381536.95</v>
      </c>
      <c r="K544" s="251">
        <f t="shared" si="170"/>
        <v>7630.7390000000005</v>
      </c>
      <c r="L544" s="251">
        <f t="shared" si="171"/>
        <v>373906.21100000001</v>
      </c>
      <c r="M544" s="250">
        <f t="shared" si="164"/>
        <v>373906.21100000001</v>
      </c>
      <c r="N544" s="260">
        <f t="shared" si="172"/>
        <v>0</v>
      </c>
      <c r="O544" s="253">
        <v>45565</v>
      </c>
      <c r="P544" s="253">
        <f t="shared" si="165"/>
        <v>45565</v>
      </c>
      <c r="Q544" s="259" t="s">
        <v>1194</v>
      </c>
      <c r="R544" s="275">
        <v>373537.63</v>
      </c>
      <c r="S544" s="250">
        <f t="shared" si="173"/>
        <v>7999.320000000007</v>
      </c>
      <c r="T544" s="255" t="s">
        <v>91</v>
      </c>
      <c r="U544" s="256">
        <v>45594</v>
      </c>
      <c r="V544" s="255">
        <v>463680</v>
      </c>
      <c r="W544" s="255" t="s">
        <v>29</v>
      </c>
      <c r="X544" s="258" t="s">
        <v>368</v>
      </c>
      <c r="Y544" s="255" t="s">
        <v>91</v>
      </c>
      <c r="AB544" s="17"/>
    </row>
    <row r="545" spans="1:28" x14ac:dyDescent="0.25">
      <c r="A545" s="7">
        <f t="shared" si="175"/>
        <v>202</v>
      </c>
      <c r="B545" s="25" t="s">
        <v>2074</v>
      </c>
      <c r="C545" s="9">
        <v>45536</v>
      </c>
      <c r="D545" s="14" t="s">
        <v>277</v>
      </c>
      <c r="E545" s="9">
        <v>45505</v>
      </c>
      <c r="F545" s="247" t="s">
        <v>1168</v>
      </c>
      <c r="G545" s="253">
        <v>45557</v>
      </c>
      <c r="H545" s="249">
        <v>377604.22</v>
      </c>
      <c r="I545" s="250">
        <v>0</v>
      </c>
      <c r="J545" s="250">
        <f t="shared" si="169"/>
        <v>377604.22</v>
      </c>
      <c r="K545" s="251">
        <f t="shared" si="170"/>
        <v>7552.0843999999997</v>
      </c>
      <c r="L545" s="251">
        <f t="shared" si="171"/>
        <v>370052.13559999998</v>
      </c>
      <c r="M545" s="250">
        <f t="shared" si="164"/>
        <v>370052.13559999998</v>
      </c>
      <c r="N545" s="260">
        <f t="shared" si="172"/>
        <v>0</v>
      </c>
      <c r="O545" s="253">
        <v>45565</v>
      </c>
      <c r="P545" s="253">
        <f t="shared" si="165"/>
        <v>45565</v>
      </c>
      <c r="Q545" s="259" t="s">
        <v>1194</v>
      </c>
      <c r="R545" s="250">
        <v>369604.95</v>
      </c>
      <c r="S545" s="250">
        <f t="shared" si="173"/>
        <v>7999.2699999999604</v>
      </c>
      <c r="T545" s="255" t="s">
        <v>91</v>
      </c>
      <c r="U545" s="256">
        <v>45594</v>
      </c>
      <c r="V545" s="255">
        <v>463680</v>
      </c>
      <c r="W545" s="255" t="s">
        <v>29</v>
      </c>
      <c r="X545" s="258" t="s">
        <v>368</v>
      </c>
      <c r="Y545" s="255" t="s">
        <v>91</v>
      </c>
      <c r="AB545" s="17"/>
    </row>
    <row r="546" spans="1:28" x14ac:dyDescent="0.25">
      <c r="A546" s="7">
        <f t="shared" si="175"/>
        <v>203</v>
      </c>
      <c r="B546" s="25" t="s">
        <v>2074</v>
      </c>
      <c r="C546" s="9">
        <v>45536</v>
      </c>
      <c r="D546" s="14" t="s">
        <v>467</v>
      </c>
      <c r="E546" s="9">
        <v>45505</v>
      </c>
      <c r="F546" s="247" t="s">
        <v>1169</v>
      </c>
      <c r="G546" s="253">
        <v>45557</v>
      </c>
      <c r="H546" s="249">
        <v>345581.05</v>
      </c>
      <c r="I546" s="250">
        <v>0</v>
      </c>
      <c r="J546" s="250">
        <f t="shared" si="169"/>
        <v>345581.05</v>
      </c>
      <c r="K546" s="251">
        <f t="shared" si="170"/>
        <v>6911.6210000000001</v>
      </c>
      <c r="L546" s="251">
        <f t="shared" si="171"/>
        <v>338669.429</v>
      </c>
      <c r="M546" s="250">
        <f t="shared" si="164"/>
        <v>338669.429</v>
      </c>
      <c r="N546" s="260">
        <f t="shared" si="172"/>
        <v>0</v>
      </c>
      <c r="O546" s="253">
        <v>45565</v>
      </c>
      <c r="P546" s="253">
        <f t="shared" si="165"/>
        <v>45565</v>
      </c>
      <c r="Q546" s="259" t="s">
        <v>1194</v>
      </c>
      <c r="R546" s="250">
        <v>337581.67</v>
      </c>
      <c r="S546" s="250">
        <f t="shared" si="173"/>
        <v>7999.3800000000047</v>
      </c>
      <c r="T546" s="255" t="s">
        <v>91</v>
      </c>
      <c r="U546" s="256">
        <v>45594</v>
      </c>
      <c r="V546" s="255">
        <v>463680</v>
      </c>
      <c r="W546" s="255" t="s">
        <v>29</v>
      </c>
      <c r="X546" s="258" t="s">
        <v>368</v>
      </c>
      <c r="Y546" s="255" t="s">
        <v>91</v>
      </c>
      <c r="AB546" s="17"/>
    </row>
    <row r="547" spans="1:28" x14ac:dyDescent="0.25">
      <c r="A547" s="7">
        <f t="shared" si="175"/>
        <v>204</v>
      </c>
      <c r="B547" s="25" t="s">
        <v>2074</v>
      </c>
      <c r="C547" s="9">
        <v>45536</v>
      </c>
      <c r="D547" s="14" t="s">
        <v>283</v>
      </c>
      <c r="E547" s="9">
        <v>45505</v>
      </c>
      <c r="F547" s="247" t="s">
        <v>1170</v>
      </c>
      <c r="G547" s="253">
        <v>45557</v>
      </c>
      <c r="H547" s="249">
        <v>381536.95</v>
      </c>
      <c r="I547" s="250">
        <v>0</v>
      </c>
      <c r="J547" s="250">
        <f t="shared" si="169"/>
        <v>381536.95</v>
      </c>
      <c r="K547" s="251">
        <f t="shared" si="170"/>
        <v>7630.7390000000005</v>
      </c>
      <c r="L547" s="251">
        <f t="shared" si="171"/>
        <v>373906.21100000001</v>
      </c>
      <c r="M547" s="250">
        <f t="shared" si="164"/>
        <v>373906.21100000001</v>
      </c>
      <c r="N547" s="260">
        <f t="shared" si="172"/>
        <v>0</v>
      </c>
      <c r="O547" s="253">
        <v>45565</v>
      </c>
      <c r="P547" s="253">
        <f t="shared" si="165"/>
        <v>45565</v>
      </c>
      <c r="Q547" s="259" t="s">
        <v>1194</v>
      </c>
      <c r="R547" s="250">
        <v>373537.63</v>
      </c>
      <c r="S547" s="250">
        <f t="shared" si="173"/>
        <v>7999.320000000007</v>
      </c>
      <c r="T547" s="255" t="s">
        <v>91</v>
      </c>
      <c r="U547" s="256">
        <v>45594</v>
      </c>
      <c r="V547" s="255">
        <v>463680</v>
      </c>
      <c r="W547" s="255" t="s">
        <v>29</v>
      </c>
      <c r="X547" s="258" t="s">
        <v>368</v>
      </c>
      <c r="Y547" s="255" t="s">
        <v>91</v>
      </c>
      <c r="AB547" s="17"/>
    </row>
    <row r="548" spans="1:28" x14ac:dyDescent="0.25">
      <c r="A548" s="7">
        <f t="shared" si="175"/>
        <v>205</v>
      </c>
      <c r="B548" s="25" t="s">
        <v>2074</v>
      </c>
      <c r="C548" s="9">
        <v>45536</v>
      </c>
      <c r="D548" s="14" t="s">
        <v>519</v>
      </c>
      <c r="E548" s="9">
        <v>45505</v>
      </c>
      <c r="F548" s="247" t="s">
        <v>1171</v>
      </c>
      <c r="G548" s="253">
        <v>45557</v>
      </c>
      <c r="H548" s="249">
        <v>334345.53999999998</v>
      </c>
      <c r="I548" s="250">
        <v>0</v>
      </c>
      <c r="J548" s="250">
        <f t="shared" si="169"/>
        <v>334345.53999999998</v>
      </c>
      <c r="K548" s="251">
        <f t="shared" si="170"/>
        <v>6686.9107999999997</v>
      </c>
      <c r="L548" s="251">
        <f t="shared" si="171"/>
        <v>327658.62919999997</v>
      </c>
      <c r="M548" s="250">
        <f t="shared" si="164"/>
        <v>327658.62919999997</v>
      </c>
      <c r="N548" s="260">
        <f t="shared" si="172"/>
        <v>0</v>
      </c>
      <c r="O548" s="253">
        <v>45565</v>
      </c>
      <c r="P548" s="253">
        <f t="shared" si="165"/>
        <v>45565</v>
      </c>
      <c r="Q548" s="259" t="s">
        <v>1194</v>
      </c>
      <c r="R548" s="250">
        <v>326345.43</v>
      </c>
      <c r="S548" s="250">
        <f t="shared" si="173"/>
        <v>8000.109999999986</v>
      </c>
      <c r="T548" s="255" t="s">
        <v>91</v>
      </c>
      <c r="U548" s="256">
        <v>45594</v>
      </c>
      <c r="V548" s="255">
        <v>463680</v>
      </c>
      <c r="W548" s="255" t="s">
        <v>29</v>
      </c>
      <c r="X548" s="258" t="s">
        <v>368</v>
      </c>
      <c r="Y548" s="255" t="s">
        <v>91</v>
      </c>
      <c r="AB548" s="17"/>
    </row>
    <row r="549" spans="1:28" x14ac:dyDescent="0.25">
      <c r="A549" s="7">
        <f t="shared" si="175"/>
        <v>206</v>
      </c>
      <c r="B549" s="25" t="s">
        <v>2074</v>
      </c>
      <c r="C549" s="9">
        <v>45536</v>
      </c>
      <c r="D549" s="14" t="s">
        <v>520</v>
      </c>
      <c r="E549" s="9">
        <v>45505</v>
      </c>
      <c r="F549" s="247" t="s">
        <v>1172</v>
      </c>
      <c r="G549" s="253">
        <v>45557</v>
      </c>
      <c r="H549" s="249">
        <v>318614.8</v>
      </c>
      <c r="I549" s="250">
        <v>0</v>
      </c>
      <c r="J549" s="250">
        <f t="shared" si="169"/>
        <v>318614.8</v>
      </c>
      <c r="K549" s="251">
        <f t="shared" si="170"/>
        <v>6372.2960000000003</v>
      </c>
      <c r="L549" s="251">
        <f t="shared" si="171"/>
        <v>312242.50400000002</v>
      </c>
      <c r="M549" s="250">
        <f t="shared" si="164"/>
        <v>312242.50400000002</v>
      </c>
      <c r="N549" s="260">
        <f t="shared" si="172"/>
        <v>0</v>
      </c>
      <c r="O549" s="253">
        <v>45565</v>
      </c>
      <c r="P549" s="253">
        <f t="shared" si="165"/>
        <v>45565</v>
      </c>
      <c r="Q549" s="259" t="s">
        <v>1194</v>
      </c>
      <c r="R549" s="250">
        <v>310614.69</v>
      </c>
      <c r="S549" s="250">
        <f t="shared" si="173"/>
        <v>8000.109999999986</v>
      </c>
      <c r="T549" s="255" t="s">
        <v>91</v>
      </c>
      <c r="U549" s="256">
        <v>45594</v>
      </c>
      <c r="V549" s="255">
        <v>463680</v>
      </c>
      <c r="W549" s="255" t="s">
        <v>29</v>
      </c>
      <c r="X549" s="258" t="s">
        <v>368</v>
      </c>
      <c r="Y549" s="255" t="s">
        <v>91</v>
      </c>
      <c r="AB549" s="17"/>
    </row>
    <row r="550" spans="1:28" x14ac:dyDescent="0.25">
      <c r="A550" s="7">
        <f t="shared" si="175"/>
        <v>207</v>
      </c>
      <c r="B550" s="25" t="s">
        <v>2074</v>
      </c>
      <c r="C550" s="9">
        <v>45536</v>
      </c>
      <c r="D550" s="14" t="s">
        <v>523</v>
      </c>
      <c r="E550" s="9">
        <v>45505</v>
      </c>
      <c r="F550" s="247" t="s">
        <v>1173</v>
      </c>
      <c r="G550" s="253">
        <v>45557</v>
      </c>
      <c r="H550" s="249">
        <v>408505</v>
      </c>
      <c r="I550" s="250">
        <v>0</v>
      </c>
      <c r="J550" s="250">
        <f t="shared" si="169"/>
        <v>408505</v>
      </c>
      <c r="K550" s="251">
        <f t="shared" si="170"/>
        <v>8170.1</v>
      </c>
      <c r="L550" s="251">
        <f t="shared" si="171"/>
        <v>400334.9</v>
      </c>
      <c r="M550" s="250">
        <f t="shared" si="164"/>
        <v>400334.9</v>
      </c>
      <c r="N550" s="260">
        <f t="shared" si="172"/>
        <v>0</v>
      </c>
      <c r="O550" s="253">
        <v>45565</v>
      </c>
      <c r="P550" s="253">
        <f t="shared" si="165"/>
        <v>45565</v>
      </c>
      <c r="Q550" s="259" t="s">
        <v>1194</v>
      </c>
      <c r="R550" s="250">
        <v>400504.6</v>
      </c>
      <c r="S550" s="250">
        <f t="shared" si="173"/>
        <v>8000.4000000000233</v>
      </c>
      <c r="T550" s="255" t="s">
        <v>91</v>
      </c>
      <c r="U550" s="256">
        <v>45594</v>
      </c>
      <c r="V550" s="255">
        <v>463680</v>
      </c>
      <c r="W550" s="255" t="s">
        <v>29</v>
      </c>
      <c r="X550" s="258" t="s">
        <v>368</v>
      </c>
      <c r="Y550" s="255" t="s">
        <v>91</v>
      </c>
      <c r="AB550" s="17"/>
    </row>
    <row r="551" spans="1:28" x14ac:dyDescent="0.25">
      <c r="A551" s="7">
        <f t="shared" si="175"/>
        <v>208</v>
      </c>
      <c r="B551" s="25" t="s">
        <v>2074</v>
      </c>
      <c r="C551" s="9">
        <v>45536</v>
      </c>
      <c r="D551" s="14" t="s">
        <v>521</v>
      </c>
      <c r="E551" s="9">
        <v>45505</v>
      </c>
      <c r="F551" s="247" t="s">
        <v>1174</v>
      </c>
      <c r="G551" s="253">
        <v>45558</v>
      </c>
      <c r="H551" s="249">
        <v>302884.06</v>
      </c>
      <c r="I551" s="250">
        <v>0</v>
      </c>
      <c r="J551" s="250">
        <f t="shared" si="169"/>
        <v>302884.06</v>
      </c>
      <c r="K551" s="251">
        <f t="shared" si="170"/>
        <v>6057.6812</v>
      </c>
      <c r="L551" s="251">
        <f t="shared" si="171"/>
        <v>296826.37880000001</v>
      </c>
      <c r="M551" s="250">
        <f t="shared" si="164"/>
        <v>296826.37880000001</v>
      </c>
      <c r="N551" s="260">
        <f t="shared" si="172"/>
        <v>0</v>
      </c>
      <c r="O551" s="253">
        <v>45565</v>
      </c>
      <c r="P551" s="253">
        <f t="shared" si="165"/>
        <v>45565</v>
      </c>
      <c r="Q551" s="259" t="s">
        <v>1194</v>
      </c>
      <c r="R551" s="250">
        <v>294883.96000000002</v>
      </c>
      <c r="S551" s="250">
        <f t="shared" si="173"/>
        <v>8000.0999999999767</v>
      </c>
      <c r="T551" s="255" t="s">
        <v>91</v>
      </c>
      <c r="U551" s="256">
        <v>45594</v>
      </c>
      <c r="V551" s="255">
        <v>463680</v>
      </c>
      <c r="W551" s="255" t="s">
        <v>29</v>
      </c>
      <c r="X551" s="258" t="s">
        <v>368</v>
      </c>
      <c r="Y551" s="255" t="s">
        <v>91</v>
      </c>
      <c r="AB551" s="17"/>
    </row>
    <row r="552" spans="1:28" x14ac:dyDescent="0.25">
      <c r="A552" s="7">
        <f t="shared" si="175"/>
        <v>209</v>
      </c>
      <c r="B552" s="25" t="s">
        <v>2074</v>
      </c>
      <c r="C552" s="9">
        <v>45536</v>
      </c>
      <c r="D552" s="14" t="s">
        <v>1081</v>
      </c>
      <c r="E552" s="9">
        <v>45505</v>
      </c>
      <c r="F552" s="247" t="s">
        <v>1175</v>
      </c>
      <c r="G552" s="253">
        <v>45561</v>
      </c>
      <c r="H552" s="249">
        <v>98384.44</v>
      </c>
      <c r="I552" s="250">
        <v>0</v>
      </c>
      <c r="J552" s="250">
        <f t="shared" si="169"/>
        <v>98384.44</v>
      </c>
      <c r="K552" s="251">
        <f t="shared" si="170"/>
        <v>1967.6888000000001</v>
      </c>
      <c r="L552" s="251">
        <f t="shared" si="171"/>
        <v>96416.751199999999</v>
      </c>
      <c r="M552" s="250">
        <f t="shared" si="164"/>
        <v>96416.751199999999</v>
      </c>
      <c r="N552" s="260">
        <f t="shared" si="172"/>
        <v>0</v>
      </c>
      <c r="O552" s="253">
        <v>45565</v>
      </c>
      <c r="P552" s="253">
        <f t="shared" si="165"/>
        <v>45565</v>
      </c>
      <c r="Q552" s="259" t="s">
        <v>1194</v>
      </c>
      <c r="R552" s="250">
        <v>93352.15</v>
      </c>
      <c r="S552" s="250">
        <f t="shared" si="173"/>
        <v>5032.2900000000081</v>
      </c>
      <c r="T552" s="255" t="s">
        <v>91</v>
      </c>
      <c r="U552" s="256">
        <v>45594</v>
      </c>
      <c r="V552" s="255">
        <v>463680</v>
      </c>
      <c r="W552" s="255" t="s">
        <v>29</v>
      </c>
      <c r="X552" s="258" t="s">
        <v>368</v>
      </c>
      <c r="Y552" s="255" t="s">
        <v>91</v>
      </c>
      <c r="AB552" s="17"/>
    </row>
    <row r="553" spans="1:28" x14ac:dyDescent="0.25">
      <c r="A553" s="7">
        <f t="shared" si="175"/>
        <v>210</v>
      </c>
      <c r="B553" s="10" t="s">
        <v>1277</v>
      </c>
      <c r="C553" s="9">
        <v>45536</v>
      </c>
      <c r="D553" s="14" t="s">
        <v>1082</v>
      </c>
      <c r="E553" s="9">
        <v>45474</v>
      </c>
      <c r="F553" s="247" t="s">
        <v>1176</v>
      </c>
      <c r="G553" s="253">
        <v>45562</v>
      </c>
      <c r="H553" s="249">
        <v>269200</v>
      </c>
      <c r="I553" s="250">
        <f t="shared" ref="I553:I560" si="177">H553*18%</f>
        <v>48456</v>
      </c>
      <c r="J553" s="250">
        <f t="shared" si="169"/>
        <v>317656</v>
      </c>
      <c r="K553" s="251">
        <f t="shared" si="170"/>
        <v>5384</v>
      </c>
      <c r="L553" s="251">
        <f t="shared" si="171"/>
        <v>312272</v>
      </c>
      <c r="M553" s="250">
        <f t="shared" si="164"/>
        <v>312272</v>
      </c>
      <c r="N553" s="260">
        <f t="shared" si="172"/>
        <v>0</v>
      </c>
      <c r="O553" s="253">
        <v>45562</v>
      </c>
      <c r="P553" s="253">
        <f t="shared" ref="P553:P560" si="178">O553</f>
        <v>45562</v>
      </c>
      <c r="Q553" s="259" t="s">
        <v>1185</v>
      </c>
      <c r="R553" s="250">
        <v>263200</v>
      </c>
      <c r="S553" s="250">
        <f t="shared" si="173"/>
        <v>6000</v>
      </c>
      <c r="T553" s="255" t="s">
        <v>1222</v>
      </c>
      <c r="U553" s="256">
        <v>45594</v>
      </c>
      <c r="V553" s="255">
        <v>463683</v>
      </c>
      <c r="W553" s="255" t="s">
        <v>29</v>
      </c>
      <c r="X553" s="258" t="s">
        <v>368</v>
      </c>
      <c r="Y553" s="255" t="s">
        <v>91</v>
      </c>
      <c r="AB553" s="17"/>
    </row>
    <row r="554" spans="1:28" x14ac:dyDescent="0.25">
      <c r="A554" s="7">
        <f t="shared" si="175"/>
        <v>211</v>
      </c>
      <c r="B554" s="10" t="s">
        <v>1277</v>
      </c>
      <c r="C554" s="9">
        <v>45536</v>
      </c>
      <c r="D554" s="14" t="s">
        <v>1083</v>
      </c>
      <c r="E554" s="9">
        <v>45474</v>
      </c>
      <c r="F554" s="247" t="s">
        <v>1177</v>
      </c>
      <c r="G554" s="253">
        <v>45562</v>
      </c>
      <c r="H554" s="249">
        <v>308400</v>
      </c>
      <c r="I554" s="250">
        <f t="shared" si="177"/>
        <v>55512</v>
      </c>
      <c r="J554" s="250">
        <f t="shared" si="169"/>
        <v>363912</v>
      </c>
      <c r="K554" s="251">
        <f t="shared" si="170"/>
        <v>6168</v>
      </c>
      <c r="L554" s="251">
        <f t="shared" si="171"/>
        <v>357744</v>
      </c>
      <c r="M554" s="250">
        <f t="shared" si="164"/>
        <v>357744</v>
      </c>
      <c r="N554" s="260">
        <f t="shared" si="172"/>
        <v>0</v>
      </c>
      <c r="O554" s="253">
        <v>45562</v>
      </c>
      <c r="P554" s="253">
        <f t="shared" si="178"/>
        <v>45562</v>
      </c>
      <c r="Q554" s="259" t="s">
        <v>1186</v>
      </c>
      <c r="R554" s="250">
        <v>302400</v>
      </c>
      <c r="S554" s="250">
        <f t="shared" si="173"/>
        <v>6000</v>
      </c>
      <c r="T554" s="255" t="s">
        <v>1222</v>
      </c>
      <c r="U554" s="256">
        <v>45594</v>
      </c>
      <c r="V554" s="255">
        <v>463683</v>
      </c>
      <c r="W554" s="255" t="s">
        <v>29</v>
      </c>
      <c r="X554" s="258" t="s">
        <v>368</v>
      </c>
      <c r="Y554" s="255" t="s">
        <v>91</v>
      </c>
      <c r="AB554" s="17"/>
    </row>
    <row r="555" spans="1:28" x14ac:dyDescent="0.25">
      <c r="A555" s="7">
        <f t="shared" si="175"/>
        <v>212</v>
      </c>
      <c r="B555" s="10" t="s">
        <v>1277</v>
      </c>
      <c r="C555" s="9">
        <v>45536</v>
      </c>
      <c r="D555" s="14" t="s">
        <v>1084</v>
      </c>
      <c r="E555" s="9">
        <v>45474</v>
      </c>
      <c r="F555" s="247" t="s">
        <v>1178</v>
      </c>
      <c r="G555" s="253">
        <v>45562</v>
      </c>
      <c r="H555" s="249">
        <v>302250</v>
      </c>
      <c r="I555" s="250">
        <f t="shared" si="177"/>
        <v>54405</v>
      </c>
      <c r="J555" s="250">
        <f t="shared" si="169"/>
        <v>356655</v>
      </c>
      <c r="K555" s="251">
        <f t="shared" si="170"/>
        <v>6045</v>
      </c>
      <c r="L555" s="251">
        <f t="shared" si="171"/>
        <v>350610</v>
      </c>
      <c r="M555" s="250">
        <f t="shared" si="164"/>
        <v>350610</v>
      </c>
      <c r="N555" s="260">
        <f t="shared" si="172"/>
        <v>0</v>
      </c>
      <c r="O555" s="253">
        <v>45562</v>
      </c>
      <c r="P555" s="253">
        <f t="shared" si="178"/>
        <v>45562</v>
      </c>
      <c r="Q555" s="259" t="s">
        <v>1187</v>
      </c>
      <c r="R555" s="250">
        <v>296250</v>
      </c>
      <c r="S555" s="250">
        <f t="shared" si="173"/>
        <v>6000</v>
      </c>
      <c r="T555" s="255" t="s">
        <v>1222</v>
      </c>
      <c r="U555" s="256">
        <v>45594</v>
      </c>
      <c r="V555" s="255">
        <v>463683</v>
      </c>
      <c r="W555" s="255" t="s">
        <v>29</v>
      </c>
      <c r="X555" s="258" t="s">
        <v>368</v>
      </c>
      <c r="Y555" s="255" t="s">
        <v>91</v>
      </c>
      <c r="AB555" s="17"/>
    </row>
    <row r="556" spans="1:28" x14ac:dyDescent="0.25">
      <c r="A556" s="7">
        <f t="shared" si="175"/>
        <v>213</v>
      </c>
      <c r="B556" s="10" t="s">
        <v>1277</v>
      </c>
      <c r="C556" s="9">
        <v>45536</v>
      </c>
      <c r="D556" s="14" t="s">
        <v>1085</v>
      </c>
      <c r="E556" s="9">
        <v>45474</v>
      </c>
      <c r="F556" s="247" t="s">
        <v>1179</v>
      </c>
      <c r="G556" s="253">
        <v>45562</v>
      </c>
      <c r="H556" s="249">
        <v>302250</v>
      </c>
      <c r="I556" s="250">
        <f t="shared" si="177"/>
        <v>54405</v>
      </c>
      <c r="J556" s="250">
        <f t="shared" si="169"/>
        <v>356655</v>
      </c>
      <c r="K556" s="251">
        <f t="shared" si="170"/>
        <v>6045</v>
      </c>
      <c r="L556" s="251">
        <f t="shared" si="171"/>
        <v>350610</v>
      </c>
      <c r="M556" s="250">
        <f t="shared" si="164"/>
        <v>350610</v>
      </c>
      <c r="N556" s="260">
        <f t="shared" si="172"/>
        <v>0</v>
      </c>
      <c r="O556" s="253">
        <v>45562</v>
      </c>
      <c r="P556" s="253">
        <f t="shared" si="178"/>
        <v>45562</v>
      </c>
      <c r="Q556" s="259" t="s">
        <v>1188</v>
      </c>
      <c r="R556" s="250">
        <v>296250</v>
      </c>
      <c r="S556" s="250">
        <f t="shared" si="173"/>
        <v>6000</v>
      </c>
      <c r="T556" s="255" t="s">
        <v>1222</v>
      </c>
      <c r="U556" s="256">
        <v>45594</v>
      </c>
      <c r="V556" s="255">
        <v>463683</v>
      </c>
      <c r="W556" s="255" t="s">
        <v>29</v>
      </c>
      <c r="X556" s="258" t="s">
        <v>368</v>
      </c>
      <c r="Y556" s="255" t="s">
        <v>91</v>
      </c>
      <c r="AB556" s="17"/>
    </row>
    <row r="557" spans="1:28" x14ac:dyDescent="0.25">
      <c r="A557" s="7">
        <f t="shared" si="175"/>
        <v>214</v>
      </c>
      <c r="B557" s="10" t="s">
        <v>1277</v>
      </c>
      <c r="C557" s="9">
        <v>45536</v>
      </c>
      <c r="D557" s="14" t="s">
        <v>1082</v>
      </c>
      <c r="E557" s="9">
        <v>45505</v>
      </c>
      <c r="F557" s="247" t="s">
        <v>1180</v>
      </c>
      <c r="G557" s="253">
        <v>45557</v>
      </c>
      <c r="H557" s="249">
        <v>400800</v>
      </c>
      <c r="I557" s="250">
        <f t="shared" si="177"/>
        <v>72144</v>
      </c>
      <c r="J557" s="250">
        <f t="shared" si="169"/>
        <v>472944</v>
      </c>
      <c r="K557" s="251">
        <f t="shared" si="170"/>
        <v>8016</v>
      </c>
      <c r="L557" s="251">
        <f t="shared" si="171"/>
        <v>464928</v>
      </c>
      <c r="M557" s="250">
        <f t="shared" si="164"/>
        <v>464928</v>
      </c>
      <c r="N557" s="260">
        <f t="shared" si="172"/>
        <v>0</v>
      </c>
      <c r="O557" s="253">
        <v>45562</v>
      </c>
      <c r="P557" s="253">
        <f t="shared" si="178"/>
        <v>45562</v>
      </c>
      <c r="Q557" s="259" t="s">
        <v>1189</v>
      </c>
      <c r="R557" s="250">
        <v>394800</v>
      </c>
      <c r="S557" s="250">
        <f t="shared" si="173"/>
        <v>6000</v>
      </c>
      <c r="T557" s="255" t="s">
        <v>91</v>
      </c>
      <c r="U557" s="256">
        <v>45594</v>
      </c>
      <c r="V557" s="255">
        <v>463683</v>
      </c>
      <c r="W557" s="255" t="s">
        <v>29</v>
      </c>
      <c r="X557" s="258" t="s">
        <v>368</v>
      </c>
      <c r="Y557" s="255" t="s">
        <v>91</v>
      </c>
      <c r="AB557" s="17"/>
    </row>
    <row r="558" spans="1:28" x14ac:dyDescent="0.25">
      <c r="A558" s="7">
        <f t="shared" si="175"/>
        <v>215</v>
      </c>
      <c r="B558" s="10" t="s">
        <v>1277</v>
      </c>
      <c r="C558" s="9">
        <v>45536</v>
      </c>
      <c r="D558" s="14" t="s">
        <v>1083</v>
      </c>
      <c r="E558" s="9">
        <v>45505</v>
      </c>
      <c r="F558" s="247" t="s">
        <v>1181</v>
      </c>
      <c r="G558" s="253">
        <v>45557</v>
      </c>
      <c r="H558" s="249">
        <v>373200</v>
      </c>
      <c r="I558" s="250">
        <f t="shared" si="177"/>
        <v>67176</v>
      </c>
      <c r="J558" s="250">
        <f t="shared" si="169"/>
        <v>440376</v>
      </c>
      <c r="K558" s="251">
        <f t="shared" si="170"/>
        <v>7464</v>
      </c>
      <c r="L558" s="251">
        <f t="shared" si="171"/>
        <v>432912</v>
      </c>
      <c r="M558" s="250">
        <f t="shared" si="164"/>
        <v>432912</v>
      </c>
      <c r="N558" s="260">
        <f t="shared" si="172"/>
        <v>0</v>
      </c>
      <c r="O558" s="253">
        <v>45562</v>
      </c>
      <c r="P558" s="253">
        <f t="shared" si="178"/>
        <v>45562</v>
      </c>
      <c r="Q558" s="259" t="s">
        <v>1190</v>
      </c>
      <c r="R558" s="250">
        <v>367200</v>
      </c>
      <c r="S558" s="250">
        <f t="shared" si="173"/>
        <v>6000</v>
      </c>
      <c r="T558" s="255" t="s">
        <v>91</v>
      </c>
      <c r="U558" s="256">
        <v>45594</v>
      </c>
      <c r="V558" s="255">
        <v>463683</v>
      </c>
      <c r="W558" s="255" t="s">
        <v>29</v>
      </c>
      <c r="X558" s="258" t="s">
        <v>368</v>
      </c>
      <c r="Y558" s="255" t="s">
        <v>91</v>
      </c>
      <c r="AB558" s="17"/>
    </row>
    <row r="559" spans="1:28" x14ac:dyDescent="0.25">
      <c r="A559" s="7">
        <f t="shared" si="175"/>
        <v>216</v>
      </c>
      <c r="B559" s="10" t="s">
        <v>1277</v>
      </c>
      <c r="C559" s="9">
        <v>45536</v>
      </c>
      <c r="D559" s="14" t="s">
        <v>1084</v>
      </c>
      <c r="E559" s="9">
        <v>45505</v>
      </c>
      <c r="F559" s="247" t="s">
        <v>1182</v>
      </c>
      <c r="G559" s="253">
        <v>45557</v>
      </c>
      <c r="H559" s="249">
        <v>420750</v>
      </c>
      <c r="I559" s="250">
        <f t="shared" si="177"/>
        <v>75735</v>
      </c>
      <c r="J559" s="250">
        <f t="shared" si="169"/>
        <v>496485</v>
      </c>
      <c r="K559" s="251">
        <f t="shared" si="170"/>
        <v>8415</v>
      </c>
      <c r="L559" s="251">
        <f t="shared" si="171"/>
        <v>488070</v>
      </c>
      <c r="M559" s="250">
        <f t="shared" si="164"/>
        <v>488070</v>
      </c>
      <c r="N559" s="260">
        <f t="shared" si="172"/>
        <v>0</v>
      </c>
      <c r="O559" s="253">
        <v>45562</v>
      </c>
      <c r="P559" s="253">
        <f t="shared" si="178"/>
        <v>45562</v>
      </c>
      <c r="Q559" s="259" t="s">
        <v>1191</v>
      </c>
      <c r="R559" s="250">
        <v>414750</v>
      </c>
      <c r="S559" s="250">
        <f t="shared" si="173"/>
        <v>6000</v>
      </c>
      <c r="T559" s="255" t="s">
        <v>91</v>
      </c>
      <c r="U559" s="256">
        <v>45594</v>
      </c>
      <c r="V559" s="255">
        <v>463683</v>
      </c>
      <c r="W559" s="255" t="s">
        <v>29</v>
      </c>
      <c r="X559" s="258" t="s">
        <v>368</v>
      </c>
      <c r="Y559" s="255" t="s">
        <v>91</v>
      </c>
      <c r="AB559" s="17"/>
    </row>
    <row r="560" spans="1:28" s="13" customFormat="1" x14ac:dyDescent="0.25">
      <c r="A560" s="7">
        <f t="shared" si="175"/>
        <v>217</v>
      </c>
      <c r="B560" s="10" t="s">
        <v>1277</v>
      </c>
      <c r="C560" s="9">
        <v>45536</v>
      </c>
      <c r="D560" s="14" t="s">
        <v>1085</v>
      </c>
      <c r="E560" s="9">
        <v>45505</v>
      </c>
      <c r="F560" s="247" t="s">
        <v>1183</v>
      </c>
      <c r="G560" s="253">
        <v>45557</v>
      </c>
      <c r="H560" s="249">
        <v>322000</v>
      </c>
      <c r="I560" s="250">
        <f t="shared" si="177"/>
        <v>57960</v>
      </c>
      <c r="J560" s="250">
        <f t="shared" si="169"/>
        <v>379960</v>
      </c>
      <c r="K560" s="251">
        <f t="shared" si="170"/>
        <v>6440</v>
      </c>
      <c r="L560" s="251">
        <f t="shared" si="171"/>
        <v>373520</v>
      </c>
      <c r="M560" s="250">
        <f t="shared" si="164"/>
        <v>373520</v>
      </c>
      <c r="N560" s="260">
        <f t="shared" si="172"/>
        <v>0</v>
      </c>
      <c r="O560" s="253">
        <v>45562</v>
      </c>
      <c r="P560" s="253">
        <f t="shared" si="178"/>
        <v>45562</v>
      </c>
      <c r="Q560" s="259" t="s">
        <v>1192</v>
      </c>
      <c r="R560" s="250">
        <v>316000</v>
      </c>
      <c r="S560" s="250">
        <f t="shared" si="173"/>
        <v>6000</v>
      </c>
      <c r="T560" s="255" t="s">
        <v>91</v>
      </c>
      <c r="U560" s="256">
        <v>45594</v>
      </c>
      <c r="V560" s="255">
        <v>463683</v>
      </c>
      <c r="W560" s="255" t="s">
        <v>29</v>
      </c>
      <c r="X560" s="258" t="s">
        <v>368</v>
      </c>
      <c r="Y560" s="255" t="s">
        <v>91</v>
      </c>
    </row>
    <row r="561" spans="1:28" x14ac:dyDescent="0.25">
      <c r="A561" s="7">
        <v>1</v>
      </c>
      <c r="B561" s="25" t="s">
        <v>2074</v>
      </c>
      <c r="C561" s="9">
        <v>45566</v>
      </c>
      <c r="D561" s="35" t="s">
        <v>283</v>
      </c>
      <c r="E561" s="20">
        <v>45536</v>
      </c>
      <c r="F561" s="276" t="s">
        <v>1286</v>
      </c>
      <c r="G561" s="253">
        <v>45584</v>
      </c>
      <c r="H561" s="249">
        <v>381536.95</v>
      </c>
      <c r="I561" s="250">
        <v>0</v>
      </c>
      <c r="J561" s="251">
        <f>H561+I561</f>
        <v>381536.95</v>
      </c>
      <c r="K561" s="250">
        <f>H561*2%</f>
        <v>7630.7390000000005</v>
      </c>
      <c r="L561" s="250">
        <f>J561-K561</f>
        <v>373906.21100000001</v>
      </c>
      <c r="M561" s="250">
        <v>373906</v>
      </c>
      <c r="N561" s="250">
        <f>L561-M561</f>
        <v>0.21100000001024455</v>
      </c>
      <c r="O561" s="252">
        <v>45580</v>
      </c>
      <c r="P561" s="262">
        <v>45580</v>
      </c>
      <c r="Q561" s="259" t="s">
        <v>1395</v>
      </c>
      <c r="R561" s="277">
        <v>373537.63</v>
      </c>
      <c r="S561" s="250">
        <f>H561-R561</f>
        <v>7999.320000000007</v>
      </c>
      <c r="T561" s="255" t="s">
        <v>91</v>
      </c>
      <c r="U561" s="256">
        <v>45621</v>
      </c>
      <c r="V561" s="255">
        <v>464370</v>
      </c>
      <c r="W561" s="255" t="s">
        <v>29</v>
      </c>
      <c r="X561" s="258" t="s">
        <v>368</v>
      </c>
      <c r="Y561" s="255" t="s">
        <v>91</v>
      </c>
      <c r="AB561" s="17"/>
    </row>
    <row r="562" spans="1:28" x14ac:dyDescent="0.25">
      <c r="A562" s="7">
        <f>A561+1</f>
        <v>2</v>
      </c>
      <c r="B562" s="25" t="s">
        <v>2074</v>
      </c>
      <c r="C562" s="9">
        <v>45566</v>
      </c>
      <c r="D562" s="35" t="s">
        <v>253</v>
      </c>
      <c r="E562" s="20">
        <v>45536</v>
      </c>
      <c r="F562" s="276" t="s">
        <v>1287</v>
      </c>
      <c r="G562" s="253">
        <v>45584</v>
      </c>
      <c r="H562" s="249">
        <v>363559</v>
      </c>
      <c r="I562" s="250">
        <v>0</v>
      </c>
      <c r="J562" s="251">
        <f t="shared" ref="J562:J625" si="179">H562+I562</f>
        <v>363559</v>
      </c>
      <c r="K562" s="250">
        <f t="shared" ref="K562:K625" si="180">H562*2%</f>
        <v>7271.18</v>
      </c>
      <c r="L562" s="250">
        <f t="shared" ref="L562:L625" si="181">J562-K562</f>
        <v>356287.82</v>
      </c>
      <c r="M562" s="250">
        <v>356288</v>
      </c>
      <c r="N562" s="250">
        <f t="shared" ref="N562:N625" si="182">L562-M562</f>
        <v>-0.17999999999301508</v>
      </c>
      <c r="O562" s="252">
        <v>45580</v>
      </c>
      <c r="P562" s="262">
        <v>45580</v>
      </c>
      <c r="Q562" s="259" t="s">
        <v>1395</v>
      </c>
      <c r="R562" s="277">
        <v>355559.65</v>
      </c>
      <c r="S562" s="250">
        <f t="shared" ref="S562:S625" si="183">H562-R562</f>
        <v>7999.3499999999767</v>
      </c>
      <c r="T562" s="255" t="s">
        <v>91</v>
      </c>
      <c r="U562" s="256">
        <v>45621</v>
      </c>
      <c r="V562" s="255">
        <v>464370</v>
      </c>
      <c r="W562" s="255" t="s">
        <v>29</v>
      </c>
      <c r="X562" s="258" t="s">
        <v>368</v>
      </c>
      <c r="Y562" s="255" t="s">
        <v>91</v>
      </c>
      <c r="AB562" s="17"/>
    </row>
    <row r="563" spans="1:28" x14ac:dyDescent="0.25">
      <c r="A563" s="7">
        <f t="shared" ref="A563:A626" si="184">A562+1</f>
        <v>3</v>
      </c>
      <c r="B563" s="10" t="s">
        <v>1274</v>
      </c>
      <c r="C563" s="9">
        <v>45566</v>
      </c>
      <c r="D563" s="35" t="s">
        <v>1278</v>
      </c>
      <c r="E563" s="20">
        <v>45535</v>
      </c>
      <c r="F563" s="276" t="s">
        <v>1288</v>
      </c>
      <c r="G563" s="253">
        <v>45579</v>
      </c>
      <c r="H563" s="249">
        <v>102643.09677419353</v>
      </c>
      <c r="I563" s="250">
        <v>0</v>
      </c>
      <c r="J563" s="251">
        <f t="shared" si="179"/>
        <v>102643.09677419353</v>
      </c>
      <c r="K563" s="250">
        <f t="shared" si="180"/>
        <v>2052.8619354838706</v>
      </c>
      <c r="L563" s="250">
        <f t="shared" si="181"/>
        <v>100590.23483870966</v>
      </c>
      <c r="M563" s="250">
        <v>100590</v>
      </c>
      <c r="N563" s="250">
        <f t="shared" si="182"/>
        <v>0.23483870965719689</v>
      </c>
      <c r="O563" s="252">
        <v>45580</v>
      </c>
      <c r="P563" s="262">
        <v>45580</v>
      </c>
      <c r="Q563" s="259" t="s">
        <v>1396</v>
      </c>
      <c r="R563" s="277">
        <v>100062</v>
      </c>
      <c r="S563" s="250">
        <f t="shared" si="183"/>
        <v>2581.096774193531</v>
      </c>
      <c r="T563" s="255" t="s">
        <v>91</v>
      </c>
      <c r="U563" s="256">
        <v>45621</v>
      </c>
      <c r="V563" s="255">
        <v>464374</v>
      </c>
      <c r="W563" s="255" t="s">
        <v>29</v>
      </c>
      <c r="X563" s="258" t="s">
        <v>368</v>
      </c>
      <c r="Y563" s="255" t="s">
        <v>91</v>
      </c>
      <c r="AB563" s="17"/>
    </row>
    <row r="564" spans="1:28" x14ac:dyDescent="0.25">
      <c r="A564" s="7">
        <f t="shared" si="184"/>
        <v>4</v>
      </c>
      <c r="B564" s="25" t="s">
        <v>2074</v>
      </c>
      <c r="C564" s="9">
        <v>45566</v>
      </c>
      <c r="D564" s="25" t="s">
        <v>1193</v>
      </c>
      <c r="E564" s="9">
        <v>45535</v>
      </c>
      <c r="F564" s="276" t="s">
        <v>1289</v>
      </c>
      <c r="G564" s="253">
        <v>45574</v>
      </c>
      <c r="H564" s="249">
        <v>39955.9</v>
      </c>
      <c r="I564" s="250">
        <v>0</v>
      </c>
      <c r="J564" s="251">
        <f t="shared" si="179"/>
        <v>39955.9</v>
      </c>
      <c r="K564" s="250">
        <f t="shared" si="180"/>
        <v>799.11800000000005</v>
      </c>
      <c r="L564" s="250">
        <f t="shared" si="181"/>
        <v>39156.781999999999</v>
      </c>
      <c r="M564" s="250">
        <v>39157</v>
      </c>
      <c r="N564" s="250">
        <f t="shared" si="182"/>
        <v>-0.2180000000007567</v>
      </c>
      <c r="O564" s="252">
        <v>45568</v>
      </c>
      <c r="P564" s="262">
        <v>45565</v>
      </c>
      <c r="Q564" s="259" t="s">
        <v>1194</v>
      </c>
      <c r="R564" s="277">
        <v>35697.9</v>
      </c>
      <c r="S564" s="250">
        <f t="shared" si="183"/>
        <v>4258</v>
      </c>
      <c r="T564" s="274" t="s">
        <v>1468</v>
      </c>
      <c r="U564" s="252">
        <v>45492</v>
      </c>
      <c r="V564" s="274">
        <v>590891</v>
      </c>
      <c r="W564" s="274" t="s">
        <v>29</v>
      </c>
      <c r="X564" s="258" t="s">
        <v>368</v>
      </c>
      <c r="Y564" s="274" t="s">
        <v>91</v>
      </c>
      <c r="AB564" s="17"/>
    </row>
    <row r="565" spans="1:28" x14ac:dyDescent="0.25">
      <c r="A565" s="7">
        <f t="shared" si="184"/>
        <v>5</v>
      </c>
      <c r="B565" s="15" t="s">
        <v>1500</v>
      </c>
      <c r="C565" s="9">
        <v>45566</v>
      </c>
      <c r="D565" s="35" t="s">
        <v>27</v>
      </c>
      <c r="E565" s="20">
        <v>45536</v>
      </c>
      <c r="F565" s="276" t="s">
        <v>1290</v>
      </c>
      <c r="G565" s="253">
        <v>45584</v>
      </c>
      <c r="H565" s="249">
        <v>320400</v>
      </c>
      <c r="I565" s="250">
        <v>0</v>
      </c>
      <c r="J565" s="251">
        <f t="shared" si="179"/>
        <v>320400</v>
      </c>
      <c r="K565" s="250">
        <f t="shared" si="180"/>
        <v>6408</v>
      </c>
      <c r="L565" s="250">
        <f t="shared" si="181"/>
        <v>313992</v>
      </c>
      <c r="M565" s="250">
        <f>L565</f>
        <v>313992</v>
      </c>
      <c r="N565" s="250">
        <f t="shared" si="182"/>
        <v>0</v>
      </c>
      <c r="O565" s="252">
        <v>45582</v>
      </c>
      <c r="P565" s="262">
        <v>45582</v>
      </c>
      <c r="Q565" s="259" t="s">
        <v>1397</v>
      </c>
      <c r="R565" s="277">
        <v>314400</v>
      </c>
      <c r="S565" s="250">
        <f t="shared" si="183"/>
        <v>6000</v>
      </c>
      <c r="T565" s="255" t="s">
        <v>91</v>
      </c>
      <c r="U565" s="256">
        <v>45621</v>
      </c>
      <c r="V565" s="255">
        <v>464369</v>
      </c>
      <c r="W565" s="255" t="s">
        <v>29</v>
      </c>
      <c r="X565" s="258" t="s">
        <v>368</v>
      </c>
      <c r="Y565" s="255" t="s">
        <v>91</v>
      </c>
      <c r="AB565" s="17"/>
    </row>
    <row r="566" spans="1:28" x14ac:dyDescent="0.25">
      <c r="A566" s="7">
        <f t="shared" si="184"/>
        <v>6</v>
      </c>
      <c r="B566" s="10" t="s">
        <v>1275</v>
      </c>
      <c r="C566" s="9">
        <v>45566</v>
      </c>
      <c r="D566" s="35" t="s">
        <v>391</v>
      </c>
      <c r="E566" s="20">
        <v>45536</v>
      </c>
      <c r="F566" s="276" t="s">
        <v>1291</v>
      </c>
      <c r="G566" s="253">
        <v>45584</v>
      </c>
      <c r="H566" s="249">
        <v>779424.45</v>
      </c>
      <c r="I566" s="250">
        <f>H566*18%</f>
        <v>140296.40099999998</v>
      </c>
      <c r="J566" s="251">
        <f t="shared" si="179"/>
        <v>919720.85099999991</v>
      </c>
      <c r="K566" s="250">
        <f t="shared" si="180"/>
        <v>15588.489</v>
      </c>
      <c r="L566" s="250">
        <f t="shared" si="181"/>
        <v>904132.36199999996</v>
      </c>
      <c r="M566" s="250">
        <f>L566</f>
        <v>904132.36199999996</v>
      </c>
      <c r="N566" s="250">
        <f t="shared" si="182"/>
        <v>0</v>
      </c>
      <c r="O566" s="252">
        <v>45575</v>
      </c>
      <c r="P566" s="262">
        <v>45575</v>
      </c>
      <c r="Q566" s="259" t="s">
        <v>1398</v>
      </c>
      <c r="R566" s="277">
        <v>773424.45</v>
      </c>
      <c r="S566" s="250">
        <f t="shared" si="183"/>
        <v>6000</v>
      </c>
      <c r="T566" s="255" t="s">
        <v>91</v>
      </c>
      <c r="U566" s="256">
        <v>45639</v>
      </c>
      <c r="V566" s="255">
        <v>464137</v>
      </c>
      <c r="W566" s="255" t="s">
        <v>29</v>
      </c>
      <c r="X566" s="258" t="s">
        <v>368</v>
      </c>
      <c r="Y566" s="255" t="s">
        <v>91</v>
      </c>
      <c r="AB566" s="17"/>
    </row>
    <row r="567" spans="1:28" x14ac:dyDescent="0.25">
      <c r="A567" s="7">
        <f t="shared" si="184"/>
        <v>7</v>
      </c>
      <c r="B567" s="10" t="s">
        <v>1275</v>
      </c>
      <c r="C567" s="9">
        <v>45566</v>
      </c>
      <c r="D567" s="35" t="s">
        <v>531</v>
      </c>
      <c r="E567" s="20">
        <v>45536</v>
      </c>
      <c r="F567" s="276" t="s">
        <v>1292</v>
      </c>
      <c r="G567" s="253">
        <v>45584</v>
      </c>
      <c r="H567" s="249">
        <v>577910.6</v>
      </c>
      <c r="I567" s="250">
        <f t="shared" ref="I567:I568" si="185">H567*18%</f>
        <v>104023.908</v>
      </c>
      <c r="J567" s="251">
        <f t="shared" si="179"/>
        <v>681934.50799999991</v>
      </c>
      <c r="K567" s="250">
        <f t="shared" si="180"/>
        <v>11558.212</v>
      </c>
      <c r="L567" s="250">
        <f t="shared" si="181"/>
        <v>670376.29599999986</v>
      </c>
      <c r="M567" s="250">
        <f t="shared" ref="M567:M568" si="186">L567</f>
        <v>670376.29599999986</v>
      </c>
      <c r="N567" s="250">
        <f t="shared" si="182"/>
        <v>0</v>
      </c>
      <c r="O567" s="252">
        <v>45575</v>
      </c>
      <c r="P567" s="262">
        <v>45575</v>
      </c>
      <c r="Q567" s="259" t="s">
        <v>1399</v>
      </c>
      <c r="R567" s="277">
        <v>571910.6</v>
      </c>
      <c r="S567" s="250">
        <f t="shared" si="183"/>
        <v>6000</v>
      </c>
      <c r="T567" s="255" t="s">
        <v>91</v>
      </c>
      <c r="U567" s="256">
        <v>45639</v>
      </c>
      <c r="V567" s="255">
        <v>464137</v>
      </c>
      <c r="W567" s="255" t="s">
        <v>29</v>
      </c>
      <c r="X567" s="258" t="s">
        <v>368</v>
      </c>
      <c r="Y567" s="255" t="s">
        <v>91</v>
      </c>
      <c r="AB567" s="17"/>
    </row>
    <row r="568" spans="1:28" x14ac:dyDescent="0.25">
      <c r="A568" s="7">
        <f t="shared" si="184"/>
        <v>8</v>
      </c>
      <c r="B568" s="10" t="s">
        <v>1275</v>
      </c>
      <c r="C568" s="9">
        <v>45566</v>
      </c>
      <c r="D568" s="35" t="s">
        <v>752</v>
      </c>
      <c r="E568" s="20">
        <v>45536</v>
      </c>
      <c r="F568" s="276" t="s">
        <v>1293</v>
      </c>
      <c r="G568" s="253">
        <v>45584</v>
      </c>
      <c r="H568" s="249">
        <v>412665.84</v>
      </c>
      <c r="I568" s="250">
        <f t="shared" si="185"/>
        <v>74279.851200000005</v>
      </c>
      <c r="J568" s="251">
        <f t="shared" si="179"/>
        <v>486945.6912</v>
      </c>
      <c r="K568" s="250">
        <f t="shared" si="180"/>
        <v>8253.3168000000005</v>
      </c>
      <c r="L568" s="250">
        <f t="shared" si="181"/>
        <v>478692.37439999997</v>
      </c>
      <c r="M568" s="250">
        <f t="shared" si="186"/>
        <v>478692.37439999997</v>
      </c>
      <c r="N568" s="250">
        <f t="shared" si="182"/>
        <v>0</v>
      </c>
      <c r="O568" s="252">
        <v>45575</v>
      </c>
      <c r="P568" s="262">
        <v>45575</v>
      </c>
      <c r="Q568" s="259" t="s">
        <v>1400</v>
      </c>
      <c r="R568" s="277">
        <v>406665.84</v>
      </c>
      <c r="S568" s="250">
        <f t="shared" si="183"/>
        <v>6000</v>
      </c>
      <c r="T568" s="255" t="s">
        <v>91</v>
      </c>
      <c r="U568" s="256">
        <v>45639</v>
      </c>
      <c r="V568" s="255">
        <v>464137</v>
      </c>
      <c r="W568" s="255" t="s">
        <v>29</v>
      </c>
      <c r="X568" s="258" t="s">
        <v>368</v>
      </c>
      <c r="Y568" s="255" t="s">
        <v>91</v>
      </c>
      <c r="AB568" s="17"/>
    </row>
    <row r="569" spans="1:28" x14ac:dyDescent="0.25">
      <c r="A569" s="7">
        <f t="shared" si="184"/>
        <v>9</v>
      </c>
      <c r="B569" s="10" t="s">
        <v>1274</v>
      </c>
      <c r="C569" s="9">
        <v>45566</v>
      </c>
      <c r="D569" s="35" t="s">
        <v>532</v>
      </c>
      <c r="E569" s="20">
        <v>45536</v>
      </c>
      <c r="F569" s="276" t="s">
        <v>1294</v>
      </c>
      <c r="G569" s="253">
        <v>45584</v>
      </c>
      <c r="H569" s="249">
        <v>318193.59999999998</v>
      </c>
      <c r="I569" s="250">
        <v>0</v>
      </c>
      <c r="J569" s="251">
        <f t="shared" si="179"/>
        <v>318193.59999999998</v>
      </c>
      <c r="K569" s="250">
        <f t="shared" si="180"/>
        <v>6363.8719999999994</v>
      </c>
      <c r="L569" s="250">
        <f t="shared" si="181"/>
        <v>311829.728</v>
      </c>
      <c r="M569" s="250">
        <f t="shared" ref="M569:M580" si="187">L569</f>
        <v>311829.728</v>
      </c>
      <c r="N569" s="250">
        <f t="shared" si="182"/>
        <v>0</v>
      </c>
      <c r="O569" s="252">
        <v>45580</v>
      </c>
      <c r="P569" s="262">
        <v>45580</v>
      </c>
      <c r="Q569" s="259" t="s">
        <v>1401</v>
      </c>
      <c r="R569" s="277">
        <v>310193</v>
      </c>
      <c r="S569" s="250">
        <f t="shared" si="183"/>
        <v>8000.5999999999767</v>
      </c>
      <c r="T569" s="255" t="s">
        <v>91</v>
      </c>
      <c r="U569" s="256">
        <v>45621</v>
      </c>
      <c r="V569" s="255">
        <v>464374</v>
      </c>
      <c r="W569" s="255" t="s">
        <v>29</v>
      </c>
      <c r="X569" s="258" t="s">
        <v>368</v>
      </c>
      <c r="Y569" s="255" t="s">
        <v>91</v>
      </c>
      <c r="AB569" s="17"/>
    </row>
    <row r="570" spans="1:28" x14ac:dyDescent="0.25">
      <c r="A570" s="7">
        <f t="shared" si="184"/>
        <v>10</v>
      </c>
      <c r="B570" s="10" t="s">
        <v>1274</v>
      </c>
      <c r="C570" s="9">
        <v>45566</v>
      </c>
      <c r="D570" s="35" t="s">
        <v>533</v>
      </c>
      <c r="E570" s="20">
        <v>45536</v>
      </c>
      <c r="F570" s="276" t="s">
        <v>1295</v>
      </c>
      <c r="G570" s="253">
        <v>45584</v>
      </c>
      <c r="H570" s="249">
        <v>307587.14666666667</v>
      </c>
      <c r="I570" s="250">
        <v>0</v>
      </c>
      <c r="J570" s="251">
        <f t="shared" si="179"/>
        <v>307587.14666666667</v>
      </c>
      <c r="K570" s="250">
        <f t="shared" si="180"/>
        <v>6151.7429333333339</v>
      </c>
      <c r="L570" s="250">
        <f t="shared" si="181"/>
        <v>301435.40373333334</v>
      </c>
      <c r="M570" s="250">
        <f t="shared" si="187"/>
        <v>301435.40373333334</v>
      </c>
      <c r="N570" s="250">
        <f t="shared" si="182"/>
        <v>0</v>
      </c>
      <c r="O570" s="252">
        <v>45580</v>
      </c>
      <c r="P570" s="262">
        <v>45580</v>
      </c>
      <c r="Q570" s="259" t="s">
        <v>1402</v>
      </c>
      <c r="R570" s="277">
        <v>299853</v>
      </c>
      <c r="S570" s="250">
        <f t="shared" si="183"/>
        <v>7734.1466666666674</v>
      </c>
      <c r="T570" s="255" t="s">
        <v>91</v>
      </c>
      <c r="U570" s="256">
        <v>45621</v>
      </c>
      <c r="V570" s="255">
        <v>464374</v>
      </c>
      <c r="W570" s="255" t="s">
        <v>29</v>
      </c>
      <c r="X570" s="258" t="s">
        <v>368</v>
      </c>
      <c r="Y570" s="255" t="s">
        <v>91</v>
      </c>
      <c r="AB570" s="17"/>
    </row>
    <row r="571" spans="1:28" x14ac:dyDescent="0.25">
      <c r="A571" s="7">
        <f t="shared" si="184"/>
        <v>11</v>
      </c>
      <c r="B571" s="10" t="s">
        <v>1274</v>
      </c>
      <c r="C571" s="9">
        <v>45566</v>
      </c>
      <c r="D571" s="35" t="s">
        <v>534</v>
      </c>
      <c r="E571" s="20">
        <v>45536</v>
      </c>
      <c r="F571" s="276" t="s">
        <v>1296</v>
      </c>
      <c r="G571" s="253">
        <v>45584</v>
      </c>
      <c r="H571" s="249">
        <v>318193.59999999998</v>
      </c>
      <c r="I571" s="250">
        <v>0</v>
      </c>
      <c r="J571" s="251">
        <f t="shared" si="179"/>
        <v>318193.59999999998</v>
      </c>
      <c r="K571" s="250">
        <f t="shared" si="180"/>
        <v>6363.8719999999994</v>
      </c>
      <c r="L571" s="250">
        <f t="shared" si="181"/>
        <v>311829.728</v>
      </c>
      <c r="M571" s="250">
        <f t="shared" si="187"/>
        <v>311829.728</v>
      </c>
      <c r="N571" s="250">
        <f t="shared" si="182"/>
        <v>0</v>
      </c>
      <c r="O571" s="252">
        <v>45580</v>
      </c>
      <c r="P571" s="262">
        <v>45580</v>
      </c>
      <c r="Q571" s="259" t="s">
        <v>1403</v>
      </c>
      <c r="R571" s="277">
        <v>310193</v>
      </c>
      <c r="S571" s="250">
        <f t="shared" si="183"/>
        <v>8000.5999999999767</v>
      </c>
      <c r="T571" s="255" t="s">
        <v>91</v>
      </c>
      <c r="U571" s="256">
        <v>45621</v>
      </c>
      <c r="V571" s="255">
        <v>464374</v>
      </c>
      <c r="W571" s="255" t="s">
        <v>29</v>
      </c>
      <c r="X571" s="258" t="s">
        <v>368</v>
      </c>
      <c r="Y571" s="255" t="s">
        <v>91</v>
      </c>
      <c r="AB571" s="17"/>
    </row>
    <row r="572" spans="1:28" x14ac:dyDescent="0.25">
      <c r="A572" s="7">
        <f t="shared" si="184"/>
        <v>12</v>
      </c>
      <c r="B572" s="10" t="s">
        <v>1274</v>
      </c>
      <c r="C572" s="9">
        <v>45566</v>
      </c>
      <c r="D572" s="35" t="s">
        <v>535</v>
      </c>
      <c r="E572" s="20">
        <v>45536</v>
      </c>
      <c r="F572" s="276" t="s">
        <v>1297</v>
      </c>
      <c r="G572" s="253">
        <v>45584</v>
      </c>
      <c r="H572" s="249">
        <v>318193.59999999998</v>
      </c>
      <c r="I572" s="250">
        <v>0</v>
      </c>
      <c r="J572" s="251">
        <f t="shared" si="179"/>
        <v>318193.59999999998</v>
      </c>
      <c r="K572" s="250">
        <f t="shared" si="180"/>
        <v>6363.8719999999994</v>
      </c>
      <c r="L572" s="250">
        <f t="shared" si="181"/>
        <v>311829.728</v>
      </c>
      <c r="M572" s="250">
        <f t="shared" si="187"/>
        <v>311829.728</v>
      </c>
      <c r="N572" s="250">
        <f t="shared" si="182"/>
        <v>0</v>
      </c>
      <c r="O572" s="252">
        <v>45580</v>
      </c>
      <c r="P572" s="262">
        <v>45580</v>
      </c>
      <c r="Q572" s="259" t="s">
        <v>1404</v>
      </c>
      <c r="R572" s="277">
        <v>310193</v>
      </c>
      <c r="S572" s="250">
        <f t="shared" si="183"/>
        <v>8000.5999999999767</v>
      </c>
      <c r="T572" s="255" t="s">
        <v>91</v>
      </c>
      <c r="U572" s="256">
        <v>45621</v>
      </c>
      <c r="V572" s="255">
        <v>464374</v>
      </c>
      <c r="W572" s="255" t="s">
        <v>29</v>
      </c>
      <c r="X572" s="258" t="s">
        <v>368</v>
      </c>
      <c r="Y572" s="255" t="s">
        <v>91</v>
      </c>
      <c r="AB572" s="17"/>
    </row>
    <row r="573" spans="1:28" x14ac:dyDescent="0.25">
      <c r="A573" s="7">
        <f t="shared" si="184"/>
        <v>13</v>
      </c>
      <c r="B573" s="10" t="s">
        <v>1274</v>
      </c>
      <c r="C573" s="9">
        <v>45566</v>
      </c>
      <c r="D573" s="35" t="s">
        <v>536</v>
      </c>
      <c r="E573" s="20">
        <v>45536</v>
      </c>
      <c r="F573" s="276" t="s">
        <v>1298</v>
      </c>
      <c r="G573" s="253">
        <v>45584</v>
      </c>
      <c r="H573" s="249">
        <v>318193.59999999998</v>
      </c>
      <c r="I573" s="250">
        <v>0</v>
      </c>
      <c r="J573" s="251">
        <f t="shared" si="179"/>
        <v>318193.59999999998</v>
      </c>
      <c r="K573" s="250">
        <f t="shared" si="180"/>
        <v>6363.8719999999994</v>
      </c>
      <c r="L573" s="250">
        <f t="shared" si="181"/>
        <v>311829.728</v>
      </c>
      <c r="M573" s="250">
        <f t="shared" si="187"/>
        <v>311829.728</v>
      </c>
      <c r="N573" s="250">
        <f t="shared" si="182"/>
        <v>0</v>
      </c>
      <c r="O573" s="252">
        <v>45580</v>
      </c>
      <c r="P573" s="262">
        <v>45580</v>
      </c>
      <c r="Q573" s="259" t="s">
        <v>1405</v>
      </c>
      <c r="R573" s="277">
        <v>310193</v>
      </c>
      <c r="S573" s="250">
        <f t="shared" si="183"/>
        <v>8000.5999999999767</v>
      </c>
      <c r="T573" s="255" t="s">
        <v>91</v>
      </c>
      <c r="U573" s="256">
        <v>45621</v>
      </c>
      <c r="V573" s="255">
        <v>464374</v>
      </c>
      <c r="W573" s="255" t="s">
        <v>29</v>
      </c>
      <c r="X573" s="258" t="s">
        <v>368</v>
      </c>
      <c r="Y573" s="255" t="s">
        <v>91</v>
      </c>
      <c r="AB573" s="17"/>
    </row>
    <row r="574" spans="1:28" x14ac:dyDescent="0.25">
      <c r="A574" s="7">
        <f t="shared" si="184"/>
        <v>14</v>
      </c>
      <c r="B574" s="10" t="s">
        <v>1274</v>
      </c>
      <c r="C574" s="9">
        <v>45566</v>
      </c>
      <c r="D574" s="35" t="s">
        <v>537</v>
      </c>
      <c r="E574" s="20">
        <v>45536</v>
      </c>
      <c r="F574" s="276" t="s">
        <v>1299</v>
      </c>
      <c r="G574" s="253">
        <v>45584</v>
      </c>
      <c r="H574" s="249">
        <v>318193.59999999998</v>
      </c>
      <c r="I574" s="250">
        <v>0</v>
      </c>
      <c r="J574" s="251">
        <f t="shared" si="179"/>
        <v>318193.59999999998</v>
      </c>
      <c r="K574" s="250">
        <f t="shared" si="180"/>
        <v>6363.8719999999994</v>
      </c>
      <c r="L574" s="250">
        <f t="shared" si="181"/>
        <v>311829.728</v>
      </c>
      <c r="M574" s="250">
        <f t="shared" si="187"/>
        <v>311829.728</v>
      </c>
      <c r="N574" s="250">
        <f t="shared" si="182"/>
        <v>0</v>
      </c>
      <c r="O574" s="252">
        <v>45580</v>
      </c>
      <c r="P574" s="262">
        <v>45580</v>
      </c>
      <c r="Q574" s="259" t="s">
        <v>1406</v>
      </c>
      <c r="R574" s="277">
        <v>310193</v>
      </c>
      <c r="S574" s="250">
        <f t="shared" si="183"/>
        <v>8000.5999999999767</v>
      </c>
      <c r="T574" s="255" t="s">
        <v>91</v>
      </c>
      <c r="U574" s="256">
        <v>45621</v>
      </c>
      <c r="V574" s="255">
        <v>464374</v>
      </c>
      <c r="W574" s="255" t="s">
        <v>29</v>
      </c>
      <c r="X574" s="258" t="s">
        <v>368</v>
      </c>
      <c r="Y574" s="255" t="s">
        <v>91</v>
      </c>
      <c r="AB574" s="17"/>
    </row>
    <row r="575" spans="1:28" x14ac:dyDescent="0.25">
      <c r="A575" s="7">
        <f t="shared" si="184"/>
        <v>15</v>
      </c>
      <c r="B575" s="10" t="s">
        <v>1274</v>
      </c>
      <c r="C575" s="9">
        <v>45566</v>
      </c>
      <c r="D575" s="35" t="s">
        <v>753</v>
      </c>
      <c r="E575" s="20">
        <v>45536</v>
      </c>
      <c r="F575" s="276" t="s">
        <v>1300</v>
      </c>
      <c r="G575" s="253">
        <v>45584</v>
      </c>
      <c r="H575" s="249">
        <v>318193.59999999998</v>
      </c>
      <c r="I575" s="250">
        <v>0</v>
      </c>
      <c r="J575" s="251">
        <f t="shared" si="179"/>
        <v>318193.59999999998</v>
      </c>
      <c r="K575" s="250">
        <f t="shared" si="180"/>
        <v>6363.8719999999994</v>
      </c>
      <c r="L575" s="250">
        <f t="shared" si="181"/>
        <v>311829.728</v>
      </c>
      <c r="M575" s="250">
        <f t="shared" si="187"/>
        <v>311829.728</v>
      </c>
      <c r="N575" s="250">
        <f t="shared" si="182"/>
        <v>0</v>
      </c>
      <c r="O575" s="252">
        <v>45580</v>
      </c>
      <c r="P575" s="262">
        <v>45580</v>
      </c>
      <c r="Q575" s="259" t="s">
        <v>1407</v>
      </c>
      <c r="R575" s="277">
        <v>310193</v>
      </c>
      <c r="S575" s="250">
        <f t="shared" si="183"/>
        <v>8000.5999999999767</v>
      </c>
      <c r="T575" s="255" t="s">
        <v>91</v>
      </c>
      <c r="U575" s="256">
        <v>45621</v>
      </c>
      <c r="V575" s="255">
        <v>464374</v>
      </c>
      <c r="W575" s="255" t="s">
        <v>29</v>
      </c>
      <c r="X575" s="258" t="s">
        <v>368</v>
      </c>
      <c r="Y575" s="255" t="s">
        <v>91</v>
      </c>
      <c r="AB575" s="17"/>
    </row>
    <row r="576" spans="1:28" x14ac:dyDescent="0.25">
      <c r="A576" s="7">
        <f t="shared" si="184"/>
        <v>16</v>
      </c>
      <c r="B576" s="10" t="s">
        <v>1274</v>
      </c>
      <c r="C576" s="9">
        <v>45566</v>
      </c>
      <c r="D576" s="35" t="s">
        <v>754</v>
      </c>
      <c r="E576" s="20">
        <v>45536</v>
      </c>
      <c r="F576" s="276" t="s">
        <v>1301</v>
      </c>
      <c r="G576" s="253">
        <v>45584</v>
      </c>
      <c r="H576" s="249">
        <v>307587.14666666667</v>
      </c>
      <c r="I576" s="250">
        <v>0</v>
      </c>
      <c r="J576" s="251">
        <f t="shared" si="179"/>
        <v>307587.14666666667</v>
      </c>
      <c r="K576" s="250">
        <f t="shared" si="180"/>
        <v>6151.7429333333339</v>
      </c>
      <c r="L576" s="250">
        <f t="shared" si="181"/>
        <v>301435.40373333334</v>
      </c>
      <c r="M576" s="250">
        <f t="shared" si="187"/>
        <v>301435.40373333334</v>
      </c>
      <c r="N576" s="250">
        <f t="shared" si="182"/>
        <v>0</v>
      </c>
      <c r="O576" s="252">
        <v>45580</v>
      </c>
      <c r="P576" s="262">
        <v>45580</v>
      </c>
      <c r="Q576" s="259" t="s">
        <v>1408</v>
      </c>
      <c r="R576" s="277">
        <v>299853</v>
      </c>
      <c r="S576" s="250">
        <f t="shared" si="183"/>
        <v>7734.1466666666674</v>
      </c>
      <c r="T576" s="255" t="s">
        <v>91</v>
      </c>
      <c r="U576" s="256">
        <v>45621</v>
      </c>
      <c r="V576" s="255">
        <v>464374</v>
      </c>
      <c r="W576" s="255" t="s">
        <v>29</v>
      </c>
      <c r="X576" s="258" t="s">
        <v>368</v>
      </c>
      <c r="Y576" s="255" t="s">
        <v>91</v>
      </c>
      <c r="AB576" s="17"/>
    </row>
    <row r="577" spans="1:28" x14ac:dyDescent="0.25">
      <c r="A577" s="7">
        <f t="shared" si="184"/>
        <v>17</v>
      </c>
      <c r="B577" s="10" t="s">
        <v>1274</v>
      </c>
      <c r="C577" s="9">
        <v>45566</v>
      </c>
      <c r="D577" s="35" t="s">
        <v>755</v>
      </c>
      <c r="E577" s="20">
        <v>45536</v>
      </c>
      <c r="F577" s="276" t="s">
        <v>1302</v>
      </c>
      <c r="G577" s="253">
        <v>45584</v>
      </c>
      <c r="H577" s="249">
        <v>307587.14666666667</v>
      </c>
      <c r="I577" s="250">
        <v>0</v>
      </c>
      <c r="J577" s="251">
        <f t="shared" si="179"/>
        <v>307587.14666666667</v>
      </c>
      <c r="K577" s="250">
        <f t="shared" si="180"/>
        <v>6151.7429333333339</v>
      </c>
      <c r="L577" s="250">
        <f t="shared" si="181"/>
        <v>301435.40373333334</v>
      </c>
      <c r="M577" s="250">
        <f t="shared" si="187"/>
        <v>301435.40373333334</v>
      </c>
      <c r="N577" s="250">
        <f t="shared" si="182"/>
        <v>0</v>
      </c>
      <c r="O577" s="252">
        <v>45580</v>
      </c>
      <c r="P577" s="262">
        <v>45580</v>
      </c>
      <c r="Q577" s="259" t="s">
        <v>1409</v>
      </c>
      <c r="R577" s="277">
        <v>299853</v>
      </c>
      <c r="S577" s="250">
        <f t="shared" si="183"/>
        <v>7734.1466666666674</v>
      </c>
      <c r="T577" s="255" t="s">
        <v>91</v>
      </c>
      <c r="U577" s="256">
        <v>45621</v>
      </c>
      <c r="V577" s="255">
        <v>464374</v>
      </c>
      <c r="W577" s="255" t="s">
        <v>29</v>
      </c>
      <c r="X577" s="258" t="s">
        <v>368</v>
      </c>
      <c r="Y577" s="255" t="s">
        <v>91</v>
      </c>
      <c r="AB577" s="17"/>
    </row>
    <row r="578" spans="1:28" x14ac:dyDescent="0.25">
      <c r="A578" s="7">
        <f t="shared" si="184"/>
        <v>18</v>
      </c>
      <c r="B578" s="10" t="s">
        <v>1274</v>
      </c>
      <c r="C578" s="9">
        <v>45566</v>
      </c>
      <c r="D578" s="35" t="s">
        <v>1278</v>
      </c>
      <c r="E578" s="20">
        <v>45536</v>
      </c>
      <c r="F578" s="276" t="s">
        <v>1303</v>
      </c>
      <c r="G578" s="253">
        <v>45584</v>
      </c>
      <c r="H578" s="249">
        <v>318193.59999999998</v>
      </c>
      <c r="I578" s="250">
        <v>0</v>
      </c>
      <c r="J578" s="251">
        <f t="shared" si="179"/>
        <v>318193.59999999998</v>
      </c>
      <c r="K578" s="250">
        <f t="shared" si="180"/>
        <v>6363.8719999999994</v>
      </c>
      <c r="L578" s="250">
        <f t="shared" si="181"/>
        <v>311829.728</v>
      </c>
      <c r="M578" s="250">
        <f t="shared" si="187"/>
        <v>311829.728</v>
      </c>
      <c r="N578" s="250">
        <f t="shared" si="182"/>
        <v>0</v>
      </c>
      <c r="O578" s="252">
        <v>45580</v>
      </c>
      <c r="P578" s="262">
        <v>45580</v>
      </c>
      <c r="Q578" s="259" t="s">
        <v>1410</v>
      </c>
      <c r="R578" s="277">
        <v>310193</v>
      </c>
      <c r="S578" s="250">
        <f t="shared" si="183"/>
        <v>8000.5999999999767</v>
      </c>
      <c r="T578" s="255" t="s">
        <v>91</v>
      </c>
      <c r="U578" s="256">
        <v>45621</v>
      </c>
      <c r="V578" s="255">
        <v>464374</v>
      </c>
      <c r="W578" s="255" t="s">
        <v>29</v>
      </c>
      <c r="X578" s="258" t="s">
        <v>368</v>
      </c>
      <c r="Y578" s="255" t="s">
        <v>91</v>
      </c>
      <c r="AB578" s="17"/>
    </row>
    <row r="579" spans="1:28" x14ac:dyDescent="0.25">
      <c r="A579" s="7">
        <f t="shared" si="184"/>
        <v>19</v>
      </c>
      <c r="B579" s="10" t="s">
        <v>1274</v>
      </c>
      <c r="C579" s="9">
        <v>45566</v>
      </c>
      <c r="D579" s="35" t="s">
        <v>1279</v>
      </c>
      <c r="E579" s="20">
        <v>45536</v>
      </c>
      <c r="F579" s="276" t="s">
        <v>1304</v>
      </c>
      <c r="G579" s="253">
        <v>45584</v>
      </c>
      <c r="H579" s="249">
        <v>307587.14666666667</v>
      </c>
      <c r="I579" s="250">
        <v>0</v>
      </c>
      <c r="J579" s="251">
        <f t="shared" si="179"/>
        <v>307587.14666666667</v>
      </c>
      <c r="K579" s="250">
        <f t="shared" si="180"/>
        <v>6151.7429333333339</v>
      </c>
      <c r="L579" s="250">
        <f t="shared" si="181"/>
        <v>301435.40373333334</v>
      </c>
      <c r="M579" s="250">
        <f t="shared" si="187"/>
        <v>301435.40373333334</v>
      </c>
      <c r="N579" s="250">
        <f t="shared" si="182"/>
        <v>0</v>
      </c>
      <c r="O579" s="252">
        <v>45580</v>
      </c>
      <c r="P579" s="262">
        <v>45580</v>
      </c>
      <c r="Q579" s="259" t="s">
        <v>1411</v>
      </c>
      <c r="R579" s="277">
        <v>299853</v>
      </c>
      <c r="S579" s="250">
        <f t="shared" si="183"/>
        <v>7734.1466666666674</v>
      </c>
      <c r="T579" s="255" t="s">
        <v>91</v>
      </c>
      <c r="U579" s="256">
        <v>45621</v>
      </c>
      <c r="V579" s="255">
        <v>464374</v>
      </c>
      <c r="W579" s="255" t="s">
        <v>29</v>
      </c>
      <c r="X579" s="258" t="s">
        <v>368</v>
      </c>
      <c r="Y579" s="255" t="s">
        <v>91</v>
      </c>
      <c r="AB579" s="17"/>
    </row>
    <row r="580" spans="1:28" x14ac:dyDescent="0.25">
      <c r="A580" s="7">
        <f t="shared" si="184"/>
        <v>20</v>
      </c>
      <c r="B580" s="10" t="s">
        <v>1274</v>
      </c>
      <c r="C580" s="9">
        <v>45566</v>
      </c>
      <c r="D580" s="35" t="s">
        <v>1280</v>
      </c>
      <c r="E580" s="20">
        <v>45536</v>
      </c>
      <c r="F580" s="276" t="s">
        <v>1305</v>
      </c>
      <c r="G580" s="253">
        <v>45584</v>
      </c>
      <c r="H580" s="249">
        <v>318193.59999999998</v>
      </c>
      <c r="I580" s="250">
        <v>0</v>
      </c>
      <c r="J580" s="251">
        <f t="shared" si="179"/>
        <v>318193.59999999998</v>
      </c>
      <c r="K580" s="250">
        <f t="shared" si="180"/>
        <v>6363.8719999999994</v>
      </c>
      <c r="L580" s="250">
        <f t="shared" si="181"/>
        <v>311829.728</v>
      </c>
      <c r="M580" s="250">
        <f t="shared" si="187"/>
        <v>311829.728</v>
      </c>
      <c r="N580" s="250">
        <f t="shared" si="182"/>
        <v>0</v>
      </c>
      <c r="O580" s="252">
        <v>45580</v>
      </c>
      <c r="P580" s="262">
        <v>45580</v>
      </c>
      <c r="Q580" s="259" t="s">
        <v>1412</v>
      </c>
      <c r="R580" s="277">
        <v>310193</v>
      </c>
      <c r="S580" s="250">
        <f t="shared" si="183"/>
        <v>8000.5999999999767</v>
      </c>
      <c r="T580" s="255" t="s">
        <v>91</v>
      </c>
      <c r="U580" s="256">
        <v>45621</v>
      </c>
      <c r="V580" s="255">
        <v>464374</v>
      </c>
      <c r="W580" s="255" t="s">
        <v>29</v>
      </c>
      <c r="X580" s="258" t="s">
        <v>368</v>
      </c>
      <c r="Y580" s="255" t="s">
        <v>91</v>
      </c>
      <c r="AB580" s="17"/>
    </row>
    <row r="581" spans="1:28" x14ac:dyDescent="0.25">
      <c r="A581" s="7">
        <f t="shared" si="184"/>
        <v>21</v>
      </c>
      <c r="B581" s="10" t="s">
        <v>1274</v>
      </c>
      <c r="C581" s="9">
        <v>45566</v>
      </c>
      <c r="D581" s="35" t="s">
        <v>1279</v>
      </c>
      <c r="E581" s="20">
        <v>45505</v>
      </c>
      <c r="F581" s="276" t="s">
        <v>1306</v>
      </c>
      <c r="G581" s="253">
        <v>45589</v>
      </c>
      <c r="H581" s="249">
        <v>123171.71612903224</v>
      </c>
      <c r="I581" s="250">
        <v>0</v>
      </c>
      <c r="J581" s="251">
        <f t="shared" si="179"/>
        <v>123171.71612903224</v>
      </c>
      <c r="K581" s="250">
        <f t="shared" si="180"/>
        <v>2463.4343225806447</v>
      </c>
      <c r="L581" s="250">
        <f t="shared" si="181"/>
        <v>120708.28180645159</v>
      </c>
      <c r="M581" s="250">
        <f>L581</f>
        <v>120708.28180645159</v>
      </c>
      <c r="N581" s="250">
        <f t="shared" si="182"/>
        <v>0</v>
      </c>
      <c r="O581" s="252">
        <v>45582</v>
      </c>
      <c r="P581" s="262">
        <v>45552</v>
      </c>
      <c r="Q581" s="259" t="s">
        <v>1413</v>
      </c>
      <c r="R581" s="277">
        <v>120075</v>
      </c>
      <c r="S581" s="250">
        <f t="shared" si="183"/>
        <v>3096.7161290322401</v>
      </c>
      <c r="T581" s="255" t="s">
        <v>91</v>
      </c>
      <c r="U581" s="256">
        <v>45632</v>
      </c>
      <c r="V581" s="255">
        <v>464419</v>
      </c>
      <c r="W581" s="255" t="s">
        <v>29</v>
      </c>
      <c r="X581" s="258" t="s">
        <v>368</v>
      </c>
      <c r="Y581" s="255" t="s">
        <v>91</v>
      </c>
      <c r="AB581" s="17"/>
    </row>
    <row r="582" spans="1:28" x14ac:dyDescent="0.25">
      <c r="A582" s="7">
        <f t="shared" si="184"/>
        <v>22</v>
      </c>
      <c r="B582" s="10" t="s">
        <v>1276</v>
      </c>
      <c r="C582" s="9">
        <v>45566</v>
      </c>
      <c r="D582" s="35" t="s">
        <v>1281</v>
      </c>
      <c r="E582" s="20">
        <v>45505</v>
      </c>
      <c r="F582" s="276" t="s">
        <v>1307</v>
      </c>
      <c r="G582" s="253">
        <v>45587</v>
      </c>
      <c r="H582" s="249">
        <v>9677.4193548387102</v>
      </c>
      <c r="I582" s="250">
        <v>0</v>
      </c>
      <c r="J582" s="251">
        <f t="shared" si="179"/>
        <v>9677.4193548387102</v>
      </c>
      <c r="K582" s="250">
        <f t="shared" si="180"/>
        <v>193.54838709677421</v>
      </c>
      <c r="L582" s="250">
        <f t="shared" si="181"/>
        <v>9483.8709677419356</v>
      </c>
      <c r="M582" s="250">
        <f t="shared" ref="M582:M601" si="188">L582</f>
        <v>9483.8709677419356</v>
      </c>
      <c r="N582" s="250">
        <f t="shared" si="182"/>
        <v>0</v>
      </c>
      <c r="O582" s="252">
        <v>45575</v>
      </c>
      <c r="P582" s="262">
        <v>45575</v>
      </c>
      <c r="Q582" s="259" t="s">
        <v>1414</v>
      </c>
      <c r="R582" s="277">
        <v>9277.4</v>
      </c>
      <c r="S582" s="250">
        <f t="shared" si="183"/>
        <v>400.01935483871057</v>
      </c>
      <c r="T582" s="255" t="s">
        <v>91</v>
      </c>
      <c r="U582" s="256">
        <v>45632</v>
      </c>
      <c r="V582" s="255">
        <v>464419</v>
      </c>
      <c r="W582" s="255" t="s">
        <v>29</v>
      </c>
      <c r="X582" s="258" t="s">
        <v>368</v>
      </c>
      <c r="Y582" s="255" t="s">
        <v>91</v>
      </c>
      <c r="AB582" s="17"/>
    </row>
    <row r="583" spans="1:28" x14ac:dyDescent="0.25">
      <c r="A583" s="7">
        <f t="shared" si="184"/>
        <v>23</v>
      </c>
      <c r="B583" s="10" t="s">
        <v>1276</v>
      </c>
      <c r="C583" s="9">
        <v>45566</v>
      </c>
      <c r="D583" s="35" t="s">
        <v>1281</v>
      </c>
      <c r="E583" s="20">
        <v>45536</v>
      </c>
      <c r="F583" s="276" t="s">
        <v>1308</v>
      </c>
      <c r="G583" s="253">
        <v>45587</v>
      </c>
      <c r="H583" s="249">
        <v>150000</v>
      </c>
      <c r="I583" s="250">
        <v>0</v>
      </c>
      <c r="J583" s="251">
        <f t="shared" si="179"/>
        <v>150000</v>
      </c>
      <c r="K583" s="250">
        <f t="shared" si="180"/>
        <v>3000</v>
      </c>
      <c r="L583" s="250">
        <f t="shared" si="181"/>
        <v>147000</v>
      </c>
      <c r="M583" s="250">
        <f t="shared" si="188"/>
        <v>147000</v>
      </c>
      <c r="N583" s="250">
        <f t="shared" si="182"/>
        <v>0</v>
      </c>
      <c r="O583" s="252">
        <v>45575</v>
      </c>
      <c r="P583" s="262">
        <v>45575</v>
      </c>
      <c r="Q583" s="259" t="s">
        <v>1415</v>
      </c>
      <c r="R583" s="277">
        <v>144000</v>
      </c>
      <c r="S583" s="250">
        <f t="shared" si="183"/>
        <v>6000</v>
      </c>
      <c r="T583" s="255" t="s">
        <v>91</v>
      </c>
      <c r="U583" s="256"/>
      <c r="V583" s="255"/>
      <c r="W583" s="255" t="s">
        <v>29</v>
      </c>
      <c r="X583" s="258" t="s">
        <v>30</v>
      </c>
      <c r="Y583" s="255" t="s">
        <v>2250</v>
      </c>
      <c r="AB583" s="17"/>
    </row>
    <row r="584" spans="1:28" x14ac:dyDescent="0.25">
      <c r="A584" s="7">
        <f t="shared" si="184"/>
        <v>24</v>
      </c>
      <c r="B584" s="10" t="s">
        <v>34</v>
      </c>
      <c r="C584" s="9">
        <v>45566</v>
      </c>
      <c r="D584" s="35" t="s">
        <v>28</v>
      </c>
      <c r="E584" s="20">
        <v>45536</v>
      </c>
      <c r="F584" s="276" t="s">
        <v>1309</v>
      </c>
      <c r="G584" s="253">
        <v>45588</v>
      </c>
      <c r="H584" s="249">
        <v>210333</v>
      </c>
      <c r="I584" s="250">
        <v>0</v>
      </c>
      <c r="J584" s="251">
        <f t="shared" si="179"/>
        <v>210333</v>
      </c>
      <c r="K584" s="250">
        <f t="shared" si="180"/>
        <v>4206.66</v>
      </c>
      <c r="L584" s="250">
        <f t="shared" si="181"/>
        <v>206126.34</v>
      </c>
      <c r="M584" s="250">
        <f t="shared" si="188"/>
        <v>206126.34</v>
      </c>
      <c r="N584" s="250">
        <f t="shared" si="182"/>
        <v>0</v>
      </c>
      <c r="O584" s="252">
        <v>45574</v>
      </c>
      <c r="P584" s="262">
        <v>45574</v>
      </c>
      <c r="Q584" s="259">
        <v>2128</v>
      </c>
      <c r="R584" s="277">
        <v>204332</v>
      </c>
      <c r="S584" s="250">
        <f t="shared" si="183"/>
        <v>6001</v>
      </c>
      <c r="T584" s="255" t="s">
        <v>91</v>
      </c>
      <c r="U584" s="256">
        <v>45632</v>
      </c>
      <c r="V584" s="255">
        <v>464419</v>
      </c>
      <c r="W584" s="255" t="s">
        <v>29</v>
      </c>
      <c r="X584" s="258" t="s">
        <v>368</v>
      </c>
      <c r="Y584" s="255" t="s">
        <v>91</v>
      </c>
      <c r="AB584" s="17"/>
    </row>
    <row r="585" spans="1:28" x14ac:dyDescent="0.25">
      <c r="A585" s="7">
        <f t="shared" si="184"/>
        <v>25</v>
      </c>
      <c r="B585" s="10" t="s">
        <v>34</v>
      </c>
      <c r="C585" s="9">
        <v>45566</v>
      </c>
      <c r="D585" s="35" t="s">
        <v>37</v>
      </c>
      <c r="E585" s="20">
        <v>45536</v>
      </c>
      <c r="F585" s="276" t="s">
        <v>1310</v>
      </c>
      <c r="G585" s="253">
        <v>45588</v>
      </c>
      <c r="H585" s="249">
        <v>16215.466666666667</v>
      </c>
      <c r="I585" s="250">
        <v>0</v>
      </c>
      <c r="J585" s="251">
        <f t="shared" si="179"/>
        <v>16215.466666666667</v>
      </c>
      <c r="K585" s="250">
        <f t="shared" si="180"/>
        <v>324.30933333333337</v>
      </c>
      <c r="L585" s="250">
        <f t="shared" si="181"/>
        <v>15891.157333333334</v>
      </c>
      <c r="M585" s="250">
        <f t="shared" si="188"/>
        <v>15891.157333333334</v>
      </c>
      <c r="N585" s="250">
        <f t="shared" si="182"/>
        <v>0</v>
      </c>
      <c r="O585" s="252">
        <v>45574</v>
      </c>
      <c r="P585" s="262">
        <v>45574</v>
      </c>
      <c r="Q585" s="259">
        <v>2127</v>
      </c>
      <c r="R585" s="277">
        <v>15492.54</v>
      </c>
      <c r="S585" s="250">
        <f t="shared" si="183"/>
        <v>722.92666666666628</v>
      </c>
      <c r="T585" s="255" t="s">
        <v>91</v>
      </c>
      <c r="U585" s="256">
        <v>45632</v>
      </c>
      <c r="V585" s="255">
        <v>464419</v>
      </c>
      <c r="W585" s="255" t="s">
        <v>29</v>
      </c>
      <c r="X585" s="258" t="s">
        <v>368</v>
      </c>
      <c r="Y585" s="255" t="s">
        <v>91</v>
      </c>
      <c r="AB585" s="17"/>
    </row>
    <row r="586" spans="1:28" x14ac:dyDescent="0.25">
      <c r="A586" s="7">
        <f t="shared" si="184"/>
        <v>26</v>
      </c>
      <c r="B586" s="25" t="s">
        <v>94</v>
      </c>
      <c r="C586" s="9">
        <v>45566</v>
      </c>
      <c r="D586" s="35" t="s">
        <v>95</v>
      </c>
      <c r="E586" s="20">
        <v>45536</v>
      </c>
      <c r="F586" s="276" t="s">
        <v>1311</v>
      </c>
      <c r="G586" s="253">
        <v>45587</v>
      </c>
      <c r="H586" s="249">
        <v>256000</v>
      </c>
      <c r="I586" s="250">
        <v>0</v>
      </c>
      <c r="J586" s="251">
        <f t="shared" si="179"/>
        <v>256000</v>
      </c>
      <c r="K586" s="250">
        <f t="shared" si="180"/>
        <v>5120</v>
      </c>
      <c r="L586" s="250">
        <f t="shared" si="181"/>
        <v>250880</v>
      </c>
      <c r="M586" s="250">
        <f t="shared" si="188"/>
        <v>250880</v>
      </c>
      <c r="N586" s="250">
        <f t="shared" si="182"/>
        <v>0</v>
      </c>
      <c r="O586" s="252">
        <v>45586</v>
      </c>
      <c r="P586" s="262">
        <v>45586</v>
      </c>
      <c r="Q586" s="259" t="s">
        <v>1416</v>
      </c>
      <c r="R586" s="277">
        <v>250000</v>
      </c>
      <c r="S586" s="250">
        <f t="shared" si="183"/>
        <v>6000</v>
      </c>
      <c r="T586" s="255" t="s">
        <v>91</v>
      </c>
      <c r="U586" s="256">
        <v>45639</v>
      </c>
      <c r="V586" s="255">
        <v>464429</v>
      </c>
      <c r="W586" s="255" t="s">
        <v>29</v>
      </c>
      <c r="X586" s="258" t="s">
        <v>368</v>
      </c>
      <c r="Y586" s="255" t="s">
        <v>91</v>
      </c>
    </row>
    <row r="587" spans="1:28" x14ac:dyDescent="0.25">
      <c r="A587" s="7">
        <f t="shared" si="184"/>
        <v>27</v>
      </c>
      <c r="B587" s="25" t="s">
        <v>94</v>
      </c>
      <c r="C587" s="9">
        <v>45566</v>
      </c>
      <c r="D587" s="35" t="s">
        <v>100</v>
      </c>
      <c r="E587" s="20">
        <v>45536</v>
      </c>
      <c r="F587" s="276" t="s">
        <v>1312</v>
      </c>
      <c r="G587" s="253">
        <v>45587</v>
      </c>
      <c r="H587" s="249">
        <v>226000</v>
      </c>
      <c r="I587" s="250">
        <f>H587*18%</f>
        <v>40680</v>
      </c>
      <c r="J587" s="251">
        <f t="shared" si="179"/>
        <v>266680</v>
      </c>
      <c r="K587" s="250">
        <f t="shared" si="180"/>
        <v>4520</v>
      </c>
      <c r="L587" s="250">
        <f t="shared" si="181"/>
        <v>262160</v>
      </c>
      <c r="M587" s="250">
        <f t="shared" si="188"/>
        <v>262160</v>
      </c>
      <c r="N587" s="250">
        <f t="shared" si="182"/>
        <v>0</v>
      </c>
      <c r="O587" s="252">
        <v>45586</v>
      </c>
      <c r="P587" s="262">
        <v>45586</v>
      </c>
      <c r="Q587" s="259" t="s">
        <v>1417</v>
      </c>
      <c r="R587" s="277">
        <v>220000</v>
      </c>
      <c r="S587" s="250">
        <f t="shared" si="183"/>
        <v>6000</v>
      </c>
      <c r="T587" s="255" t="s">
        <v>91</v>
      </c>
      <c r="U587" s="256">
        <v>45639</v>
      </c>
      <c r="V587" s="255">
        <v>464429</v>
      </c>
      <c r="W587" s="255" t="s">
        <v>29</v>
      </c>
      <c r="X587" s="258" t="s">
        <v>368</v>
      </c>
      <c r="Y587" s="255" t="s">
        <v>91</v>
      </c>
    </row>
    <row r="588" spans="1:28" x14ac:dyDescent="0.25">
      <c r="A588" s="7">
        <f t="shared" si="184"/>
        <v>28</v>
      </c>
      <c r="B588" s="25" t="s">
        <v>94</v>
      </c>
      <c r="C588" s="9">
        <v>45566</v>
      </c>
      <c r="D588" s="35" t="s">
        <v>105</v>
      </c>
      <c r="E588" s="20">
        <v>45536</v>
      </c>
      <c r="F588" s="276" t="s">
        <v>1313</v>
      </c>
      <c r="G588" s="253">
        <v>45587</v>
      </c>
      <c r="H588" s="249">
        <v>239728</v>
      </c>
      <c r="I588" s="250">
        <f t="shared" ref="I588:I591" si="189">H588*18%</f>
        <v>43151.040000000001</v>
      </c>
      <c r="J588" s="251">
        <f t="shared" si="179"/>
        <v>282879.03999999998</v>
      </c>
      <c r="K588" s="250">
        <f t="shared" si="180"/>
        <v>4794.5600000000004</v>
      </c>
      <c r="L588" s="250">
        <f t="shared" si="181"/>
        <v>278084.47999999998</v>
      </c>
      <c r="M588" s="250">
        <f t="shared" si="188"/>
        <v>278084.47999999998</v>
      </c>
      <c r="N588" s="250">
        <f t="shared" si="182"/>
        <v>0</v>
      </c>
      <c r="O588" s="252">
        <v>45586</v>
      </c>
      <c r="P588" s="262">
        <v>45586</v>
      </c>
      <c r="Q588" s="259" t="s">
        <v>1418</v>
      </c>
      <c r="R588" s="277">
        <v>233728</v>
      </c>
      <c r="S588" s="250">
        <f t="shared" si="183"/>
        <v>6000</v>
      </c>
      <c r="T588" s="255" t="s">
        <v>91</v>
      </c>
      <c r="U588" s="256">
        <v>45639</v>
      </c>
      <c r="V588" s="255">
        <v>464429</v>
      </c>
      <c r="W588" s="255" t="s">
        <v>29</v>
      </c>
      <c r="X588" s="258" t="s">
        <v>368</v>
      </c>
      <c r="Y588" s="255" t="s">
        <v>91</v>
      </c>
    </row>
    <row r="589" spans="1:28" x14ac:dyDescent="0.25">
      <c r="A589" s="7">
        <f t="shared" si="184"/>
        <v>29</v>
      </c>
      <c r="B589" s="25" t="s">
        <v>94</v>
      </c>
      <c r="C589" s="9">
        <v>45566</v>
      </c>
      <c r="D589" s="35" t="s">
        <v>525</v>
      </c>
      <c r="E589" s="20">
        <v>45536</v>
      </c>
      <c r="F589" s="276" t="s">
        <v>1314</v>
      </c>
      <c r="G589" s="253">
        <v>45587</v>
      </c>
      <c r="H589" s="249">
        <v>239728</v>
      </c>
      <c r="I589" s="250">
        <f t="shared" si="189"/>
        <v>43151.040000000001</v>
      </c>
      <c r="J589" s="251">
        <f t="shared" si="179"/>
        <v>282879.03999999998</v>
      </c>
      <c r="K589" s="250">
        <f t="shared" si="180"/>
        <v>4794.5600000000004</v>
      </c>
      <c r="L589" s="250">
        <f t="shared" si="181"/>
        <v>278084.47999999998</v>
      </c>
      <c r="M589" s="250">
        <f t="shared" si="188"/>
        <v>278084.47999999998</v>
      </c>
      <c r="N589" s="250">
        <f t="shared" si="182"/>
        <v>0</v>
      </c>
      <c r="O589" s="252">
        <v>45586</v>
      </c>
      <c r="P589" s="262">
        <v>45586</v>
      </c>
      <c r="Q589" s="259" t="s">
        <v>1419</v>
      </c>
      <c r="R589" s="277">
        <v>233728</v>
      </c>
      <c r="S589" s="250">
        <f t="shared" si="183"/>
        <v>6000</v>
      </c>
      <c r="T589" s="255" t="s">
        <v>91</v>
      </c>
      <c r="U589" s="256">
        <v>45639</v>
      </c>
      <c r="V589" s="255">
        <v>464429</v>
      </c>
      <c r="W589" s="255" t="s">
        <v>29</v>
      </c>
      <c r="X589" s="258" t="s">
        <v>368</v>
      </c>
      <c r="Y589" s="255" t="s">
        <v>91</v>
      </c>
    </row>
    <row r="590" spans="1:28" x14ac:dyDescent="0.25">
      <c r="A590" s="7">
        <f t="shared" si="184"/>
        <v>30</v>
      </c>
      <c r="B590" s="25" t="s">
        <v>94</v>
      </c>
      <c r="C590" s="9">
        <v>45566</v>
      </c>
      <c r="D590" s="35" t="s">
        <v>274</v>
      </c>
      <c r="E590" s="20">
        <v>45536</v>
      </c>
      <c r="F590" s="276" t="s">
        <v>1315</v>
      </c>
      <c r="G590" s="253">
        <v>45587</v>
      </c>
      <c r="H590" s="249">
        <v>239728</v>
      </c>
      <c r="I590" s="250">
        <f t="shared" si="189"/>
        <v>43151.040000000001</v>
      </c>
      <c r="J590" s="251">
        <f t="shared" si="179"/>
        <v>282879.03999999998</v>
      </c>
      <c r="K590" s="250">
        <f t="shared" si="180"/>
        <v>4794.5600000000004</v>
      </c>
      <c r="L590" s="250">
        <f t="shared" si="181"/>
        <v>278084.47999999998</v>
      </c>
      <c r="M590" s="250">
        <f t="shared" si="188"/>
        <v>278084.47999999998</v>
      </c>
      <c r="N590" s="250">
        <f t="shared" si="182"/>
        <v>0</v>
      </c>
      <c r="O590" s="252">
        <v>45586</v>
      </c>
      <c r="P590" s="262">
        <v>45586</v>
      </c>
      <c r="Q590" s="259" t="s">
        <v>1420</v>
      </c>
      <c r="R590" s="277">
        <v>233728</v>
      </c>
      <c r="S590" s="250">
        <f t="shared" si="183"/>
        <v>6000</v>
      </c>
      <c r="T590" s="255" t="s">
        <v>91</v>
      </c>
      <c r="U590" s="256">
        <v>45639</v>
      </c>
      <c r="V590" s="255">
        <v>464429</v>
      </c>
      <c r="W590" s="255" t="s">
        <v>29</v>
      </c>
      <c r="X590" s="258" t="s">
        <v>368</v>
      </c>
      <c r="Y590" s="255" t="s">
        <v>91</v>
      </c>
    </row>
    <row r="591" spans="1:28" x14ac:dyDescent="0.25">
      <c r="A591" s="7">
        <f t="shared" si="184"/>
        <v>31</v>
      </c>
      <c r="B591" s="25" t="s">
        <v>94</v>
      </c>
      <c r="C591" s="9">
        <v>45566</v>
      </c>
      <c r="D591" s="35" t="s">
        <v>526</v>
      </c>
      <c r="E591" s="20">
        <v>45536</v>
      </c>
      <c r="F591" s="276" t="s">
        <v>1316</v>
      </c>
      <c r="G591" s="253">
        <v>45587</v>
      </c>
      <c r="H591" s="249">
        <v>239728</v>
      </c>
      <c r="I591" s="250">
        <f t="shared" si="189"/>
        <v>43151.040000000001</v>
      </c>
      <c r="J591" s="251">
        <f t="shared" si="179"/>
        <v>282879.03999999998</v>
      </c>
      <c r="K591" s="250">
        <f t="shared" si="180"/>
        <v>4794.5600000000004</v>
      </c>
      <c r="L591" s="250">
        <f t="shared" si="181"/>
        <v>278084.47999999998</v>
      </c>
      <c r="M591" s="250">
        <f t="shared" si="188"/>
        <v>278084.47999999998</v>
      </c>
      <c r="N591" s="250">
        <f t="shared" si="182"/>
        <v>0</v>
      </c>
      <c r="O591" s="252">
        <v>45586</v>
      </c>
      <c r="P591" s="262">
        <v>45586</v>
      </c>
      <c r="Q591" s="259" t="s">
        <v>1421</v>
      </c>
      <c r="R591" s="277">
        <v>233728</v>
      </c>
      <c r="S591" s="250">
        <f t="shared" si="183"/>
        <v>6000</v>
      </c>
      <c r="T591" s="255" t="s">
        <v>91</v>
      </c>
      <c r="U591" s="256">
        <v>45639</v>
      </c>
      <c r="V591" s="255">
        <v>464429</v>
      </c>
      <c r="W591" s="255" t="s">
        <v>29</v>
      </c>
      <c r="X591" s="258" t="s">
        <v>368</v>
      </c>
      <c r="Y591" s="255" t="s">
        <v>91</v>
      </c>
    </row>
    <row r="592" spans="1:28" x14ac:dyDescent="0.25">
      <c r="A592" s="7">
        <f t="shared" si="184"/>
        <v>32</v>
      </c>
      <c r="B592" s="25" t="s">
        <v>94</v>
      </c>
      <c r="C592" s="9">
        <v>45566</v>
      </c>
      <c r="D592" s="35" t="s">
        <v>527</v>
      </c>
      <c r="E592" s="20">
        <v>45536</v>
      </c>
      <c r="F592" s="276" t="s">
        <v>1317</v>
      </c>
      <c r="G592" s="253">
        <v>45587</v>
      </c>
      <c r="H592" s="249">
        <v>262569</v>
      </c>
      <c r="I592" s="250">
        <v>0</v>
      </c>
      <c r="J592" s="251">
        <f t="shared" si="179"/>
        <v>262569</v>
      </c>
      <c r="K592" s="250">
        <f t="shared" si="180"/>
        <v>5251.38</v>
      </c>
      <c r="L592" s="250">
        <f t="shared" si="181"/>
        <v>257317.62</v>
      </c>
      <c r="M592" s="250">
        <f t="shared" si="188"/>
        <v>257317.62</v>
      </c>
      <c r="N592" s="250">
        <f t="shared" si="182"/>
        <v>0</v>
      </c>
      <c r="O592" s="252">
        <v>45586</v>
      </c>
      <c r="P592" s="262">
        <v>45586</v>
      </c>
      <c r="Q592" s="259" t="s">
        <v>1422</v>
      </c>
      <c r="R592" s="277">
        <v>256569</v>
      </c>
      <c r="S592" s="250">
        <f t="shared" si="183"/>
        <v>6000</v>
      </c>
      <c r="T592" s="255" t="s">
        <v>91</v>
      </c>
      <c r="U592" s="256">
        <v>45639</v>
      </c>
      <c r="V592" s="255">
        <v>464429</v>
      </c>
      <c r="W592" s="255" t="s">
        <v>29</v>
      </c>
      <c r="X592" s="258" t="s">
        <v>368</v>
      </c>
      <c r="Y592" s="255" t="s">
        <v>91</v>
      </c>
    </row>
    <row r="593" spans="1:28" x14ac:dyDescent="0.25">
      <c r="A593" s="7">
        <f t="shared" si="184"/>
        <v>33</v>
      </c>
      <c r="B593" s="25" t="s">
        <v>94</v>
      </c>
      <c r="C593" s="9">
        <v>45566</v>
      </c>
      <c r="D593" s="35" t="s">
        <v>528</v>
      </c>
      <c r="E593" s="20">
        <v>45536</v>
      </c>
      <c r="F593" s="276" t="s">
        <v>1318</v>
      </c>
      <c r="G593" s="253">
        <v>45587</v>
      </c>
      <c r="H593" s="249">
        <v>253816.7</v>
      </c>
      <c r="I593" s="250">
        <v>0</v>
      </c>
      <c r="J593" s="251">
        <f t="shared" si="179"/>
        <v>253816.7</v>
      </c>
      <c r="K593" s="250">
        <f t="shared" si="180"/>
        <v>5076.3340000000007</v>
      </c>
      <c r="L593" s="250">
        <f t="shared" si="181"/>
        <v>248740.36600000001</v>
      </c>
      <c r="M593" s="250">
        <f t="shared" si="188"/>
        <v>248740.36600000001</v>
      </c>
      <c r="N593" s="250">
        <f t="shared" si="182"/>
        <v>0</v>
      </c>
      <c r="O593" s="252">
        <v>45586</v>
      </c>
      <c r="P593" s="262">
        <v>45586</v>
      </c>
      <c r="Q593" s="259" t="s">
        <v>1423</v>
      </c>
      <c r="R593" s="277">
        <v>248017</v>
      </c>
      <c r="S593" s="250">
        <f t="shared" si="183"/>
        <v>5799.7000000000116</v>
      </c>
      <c r="T593" s="255" t="s">
        <v>91</v>
      </c>
      <c r="U593" s="256">
        <v>45639</v>
      </c>
      <c r="V593" s="255">
        <v>464429</v>
      </c>
      <c r="W593" s="255" t="s">
        <v>29</v>
      </c>
      <c r="X593" s="258" t="s">
        <v>368</v>
      </c>
      <c r="Y593" s="255" t="s">
        <v>91</v>
      </c>
    </row>
    <row r="594" spans="1:28" x14ac:dyDescent="0.25">
      <c r="A594" s="7">
        <f t="shared" si="184"/>
        <v>34</v>
      </c>
      <c r="B594" s="25" t="s">
        <v>94</v>
      </c>
      <c r="C594" s="9">
        <v>45566</v>
      </c>
      <c r="D594" s="35" t="s">
        <v>529</v>
      </c>
      <c r="E594" s="20">
        <v>45536</v>
      </c>
      <c r="F594" s="276" t="s">
        <v>1319</v>
      </c>
      <c r="G594" s="253">
        <v>45587</v>
      </c>
      <c r="H594" s="249">
        <v>329500</v>
      </c>
      <c r="I594" s="250">
        <v>0</v>
      </c>
      <c r="J594" s="251">
        <f t="shared" si="179"/>
        <v>329500</v>
      </c>
      <c r="K594" s="250">
        <f t="shared" si="180"/>
        <v>6590</v>
      </c>
      <c r="L594" s="250">
        <f t="shared" si="181"/>
        <v>322910</v>
      </c>
      <c r="M594" s="250">
        <f t="shared" si="188"/>
        <v>322910</v>
      </c>
      <c r="N594" s="250">
        <f t="shared" si="182"/>
        <v>0</v>
      </c>
      <c r="O594" s="252">
        <v>45586</v>
      </c>
      <c r="P594" s="262">
        <v>45586</v>
      </c>
      <c r="Q594" s="259" t="s">
        <v>1424</v>
      </c>
      <c r="R594" s="277">
        <v>323500</v>
      </c>
      <c r="S594" s="250">
        <f t="shared" si="183"/>
        <v>6000</v>
      </c>
      <c r="T594" s="255" t="s">
        <v>91</v>
      </c>
      <c r="U594" s="256">
        <v>45639</v>
      </c>
      <c r="V594" s="255">
        <v>464429</v>
      </c>
      <c r="W594" s="255" t="s">
        <v>29</v>
      </c>
      <c r="X594" s="258" t="s">
        <v>368</v>
      </c>
      <c r="Y594" s="255" t="s">
        <v>91</v>
      </c>
    </row>
    <row r="595" spans="1:28" x14ac:dyDescent="0.25">
      <c r="A595" s="7">
        <f t="shared" si="184"/>
        <v>35</v>
      </c>
      <c r="B595" s="25" t="s">
        <v>94</v>
      </c>
      <c r="C595" s="9">
        <v>45566</v>
      </c>
      <c r="D595" s="35" t="s">
        <v>530</v>
      </c>
      <c r="E595" s="20">
        <v>45536</v>
      </c>
      <c r="F595" s="276" t="s">
        <v>1320</v>
      </c>
      <c r="G595" s="253">
        <v>45587</v>
      </c>
      <c r="H595" s="249">
        <v>267849</v>
      </c>
      <c r="I595" s="250">
        <v>0</v>
      </c>
      <c r="J595" s="251">
        <f t="shared" si="179"/>
        <v>267849</v>
      </c>
      <c r="K595" s="250">
        <f t="shared" si="180"/>
        <v>5356.9800000000005</v>
      </c>
      <c r="L595" s="250">
        <f t="shared" si="181"/>
        <v>262492.02</v>
      </c>
      <c r="M595" s="250">
        <f t="shared" si="188"/>
        <v>262492.02</v>
      </c>
      <c r="N595" s="250">
        <f t="shared" si="182"/>
        <v>0</v>
      </c>
      <c r="O595" s="252">
        <v>45586</v>
      </c>
      <c r="P595" s="262">
        <v>45586</v>
      </c>
      <c r="Q595" s="259" t="s">
        <v>1425</v>
      </c>
      <c r="R595" s="277">
        <v>261849</v>
      </c>
      <c r="S595" s="250">
        <f t="shared" si="183"/>
        <v>6000</v>
      </c>
      <c r="T595" s="255" t="s">
        <v>91</v>
      </c>
      <c r="U595" s="256">
        <v>45639</v>
      </c>
      <c r="V595" s="255">
        <v>464429</v>
      </c>
      <c r="W595" s="255" t="s">
        <v>29</v>
      </c>
      <c r="X595" s="258" t="s">
        <v>368</v>
      </c>
      <c r="Y595" s="255" t="s">
        <v>91</v>
      </c>
    </row>
    <row r="596" spans="1:28" x14ac:dyDescent="0.25">
      <c r="A596" s="7">
        <f t="shared" si="184"/>
        <v>36</v>
      </c>
      <c r="B596" s="25" t="s">
        <v>94</v>
      </c>
      <c r="C596" s="9">
        <v>45566</v>
      </c>
      <c r="D596" s="35" t="s">
        <v>101</v>
      </c>
      <c r="E596" s="20">
        <v>45536</v>
      </c>
      <c r="F596" s="276" t="s">
        <v>1321</v>
      </c>
      <c r="G596" s="253">
        <v>45587</v>
      </c>
      <c r="H596" s="249">
        <v>239728</v>
      </c>
      <c r="I596" s="250">
        <f>H596*18%</f>
        <v>43151.040000000001</v>
      </c>
      <c r="J596" s="251">
        <f t="shared" si="179"/>
        <v>282879.03999999998</v>
      </c>
      <c r="K596" s="250">
        <f t="shared" si="180"/>
        <v>4794.5600000000004</v>
      </c>
      <c r="L596" s="250">
        <f t="shared" si="181"/>
        <v>278084.47999999998</v>
      </c>
      <c r="M596" s="250">
        <f t="shared" si="188"/>
        <v>278084.47999999998</v>
      </c>
      <c r="N596" s="250">
        <f t="shared" si="182"/>
        <v>0</v>
      </c>
      <c r="O596" s="252">
        <v>45586</v>
      </c>
      <c r="P596" s="262">
        <v>45586</v>
      </c>
      <c r="Q596" s="259" t="s">
        <v>1426</v>
      </c>
      <c r="R596" s="277">
        <v>233728</v>
      </c>
      <c r="S596" s="250">
        <f t="shared" si="183"/>
        <v>6000</v>
      </c>
      <c r="T596" s="255" t="s">
        <v>91</v>
      </c>
      <c r="U596" s="256">
        <v>45639</v>
      </c>
      <c r="V596" s="255">
        <v>464429</v>
      </c>
      <c r="W596" s="255" t="s">
        <v>29</v>
      </c>
      <c r="X596" s="258" t="s">
        <v>368</v>
      </c>
      <c r="Y596" s="255" t="s">
        <v>91</v>
      </c>
    </row>
    <row r="597" spans="1:28" x14ac:dyDescent="0.25">
      <c r="A597" s="7">
        <f t="shared" si="184"/>
        <v>37</v>
      </c>
      <c r="B597" s="25" t="s">
        <v>94</v>
      </c>
      <c r="C597" s="9">
        <v>45566</v>
      </c>
      <c r="D597" s="35" t="s">
        <v>102</v>
      </c>
      <c r="E597" s="20">
        <v>45536</v>
      </c>
      <c r="F597" s="276" t="s">
        <v>1322</v>
      </c>
      <c r="G597" s="253">
        <v>45587</v>
      </c>
      <c r="H597" s="249">
        <v>239728</v>
      </c>
      <c r="I597" s="250">
        <f>H597*18%</f>
        <v>43151.040000000001</v>
      </c>
      <c r="J597" s="251">
        <f t="shared" si="179"/>
        <v>282879.03999999998</v>
      </c>
      <c r="K597" s="250">
        <f t="shared" si="180"/>
        <v>4794.5600000000004</v>
      </c>
      <c r="L597" s="250">
        <f t="shared" si="181"/>
        <v>278084.47999999998</v>
      </c>
      <c r="M597" s="250">
        <f t="shared" si="188"/>
        <v>278084.47999999998</v>
      </c>
      <c r="N597" s="250">
        <f t="shared" si="182"/>
        <v>0</v>
      </c>
      <c r="O597" s="252">
        <v>45586</v>
      </c>
      <c r="P597" s="262">
        <v>45586</v>
      </c>
      <c r="Q597" s="259" t="s">
        <v>1427</v>
      </c>
      <c r="R597" s="277">
        <v>233728</v>
      </c>
      <c r="S597" s="250">
        <f t="shared" si="183"/>
        <v>6000</v>
      </c>
      <c r="T597" s="255" t="s">
        <v>91</v>
      </c>
      <c r="U597" s="256">
        <v>45639</v>
      </c>
      <c r="V597" s="255">
        <v>464429</v>
      </c>
      <c r="W597" s="255" t="s">
        <v>29</v>
      </c>
      <c r="X597" s="258" t="s">
        <v>368</v>
      </c>
      <c r="Y597" s="255" t="s">
        <v>91</v>
      </c>
    </row>
    <row r="598" spans="1:28" x14ac:dyDescent="0.25">
      <c r="A598" s="7">
        <f t="shared" si="184"/>
        <v>38</v>
      </c>
      <c r="B598" s="25" t="s">
        <v>94</v>
      </c>
      <c r="C598" s="9">
        <v>45566</v>
      </c>
      <c r="D598" s="35" t="s">
        <v>103</v>
      </c>
      <c r="E598" s="20">
        <v>45536</v>
      </c>
      <c r="F598" s="276" t="s">
        <v>1323</v>
      </c>
      <c r="G598" s="253">
        <v>45587</v>
      </c>
      <c r="H598" s="249">
        <v>239728</v>
      </c>
      <c r="I598" s="250">
        <v>0</v>
      </c>
      <c r="J598" s="251">
        <f t="shared" si="179"/>
        <v>239728</v>
      </c>
      <c r="K598" s="250">
        <f t="shared" si="180"/>
        <v>4794.5600000000004</v>
      </c>
      <c r="L598" s="250">
        <f t="shared" si="181"/>
        <v>234933.44</v>
      </c>
      <c r="M598" s="250">
        <f t="shared" si="188"/>
        <v>234933.44</v>
      </c>
      <c r="N598" s="250">
        <f t="shared" si="182"/>
        <v>0</v>
      </c>
      <c r="O598" s="252">
        <v>45586</v>
      </c>
      <c r="P598" s="262">
        <v>45586</v>
      </c>
      <c r="Q598" s="259" t="s">
        <v>1428</v>
      </c>
      <c r="R598" s="277">
        <v>233728</v>
      </c>
      <c r="S598" s="250">
        <f t="shared" si="183"/>
        <v>6000</v>
      </c>
      <c r="T598" s="255" t="s">
        <v>91</v>
      </c>
      <c r="U598" s="256">
        <v>45639</v>
      </c>
      <c r="V598" s="255">
        <v>464429</v>
      </c>
      <c r="W598" s="255" t="s">
        <v>29</v>
      </c>
      <c r="X598" s="258" t="s">
        <v>368</v>
      </c>
      <c r="Y598" s="255" t="s">
        <v>91</v>
      </c>
    </row>
    <row r="599" spans="1:28" x14ac:dyDescent="0.25">
      <c r="A599" s="7">
        <f t="shared" si="184"/>
        <v>39</v>
      </c>
      <c r="B599" s="25" t="s">
        <v>94</v>
      </c>
      <c r="C599" s="9">
        <v>45566</v>
      </c>
      <c r="D599" s="35" t="s">
        <v>104</v>
      </c>
      <c r="E599" s="20">
        <v>45536</v>
      </c>
      <c r="F599" s="276" t="s">
        <v>1324</v>
      </c>
      <c r="G599" s="253">
        <v>45587</v>
      </c>
      <c r="H599" s="249">
        <v>239728</v>
      </c>
      <c r="I599" s="250">
        <f>H599*18%</f>
        <v>43151.040000000001</v>
      </c>
      <c r="J599" s="251">
        <f t="shared" si="179"/>
        <v>282879.03999999998</v>
      </c>
      <c r="K599" s="250">
        <f t="shared" si="180"/>
        <v>4794.5600000000004</v>
      </c>
      <c r="L599" s="250">
        <f t="shared" si="181"/>
        <v>278084.47999999998</v>
      </c>
      <c r="M599" s="250">
        <f t="shared" si="188"/>
        <v>278084.47999999998</v>
      </c>
      <c r="N599" s="250">
        <f t="shared" si="182"/>
        <v>0</v>
      </c>
      <c r="O599" s="252">
        <v>45586</v>
      </c>
      <c r="P599" s="262">
        <v>45586</v>
      </c>
      <c r="Q599" s="259" t="s">
        <v>1429</v>
      </c>
      <c r="R599" s="277">
        <v>233728</v>
      </c>
      <c r="S599" s="250">
        <f t="shared" si="183"/>
        <v>6000</v>
      </c>
      <c r="T599" s="255" t="s">
        <v>91</v>
      </c>
      <c r="U599" s="256">
        <v>45639</v>
      </c>
      <c r="V599" s="255">
        <v>464429</v>
      </c>
      <c r="W599" s="255" t="s">
        <v>29</v>
      </c>
      <c r="X599" s="258" t="s">
        <v>368</v>
      </c>
      <c r="Y599" s="255" t="s">
        <v>91</v>
      </c>
    </row>
    <row r="600" spans="1:28" x14ac:dyDescent="0.25">
      <c r="A600" s="7">
        <f t="shared" si="184"/>
        <v>40</v>
      </c>
      <c r="B600" s="25" t="s">
        <v>94</v>
      </c>
      <c r="C600" s="9">
        <v>45566</v>
      </c>
      <c r="D600" s="35" t="s">
        <v>96</v>
      </c>
      <c r="E600" s="20">
        <v>45536</v>
      </c>
      <c r="F600" s="276" t="s">
        <v>1325</v>
      </c>
      <c r="G600" s="253">
        <v>45587</v>
      </c>
      <c r="H600" s="249">
        <v>324800</v>
      </c>
      <c r="I600" s="250">
        <v>0</v>
      </c>
      <c r="J600" s="251">
        <f t="shared" si="179"/>
        <v>324800</v>
      </c>
      <c r="K600" s="250">
        <f t="shared" si="180"/>
        <v>6496</v>
      </c>
      <c r="L600" s="250">
        <f t="shared" si="181"/>
        <v>318304</v>
      </c>
      <c r="M600" s="250">
        <f t="shared" si="188"/>
        <v>318304</v>
      </c>
      <c r="N600" s="250">
        <f t="shared" si="182"/>
        <v>0</v>
      </c>
      <c r="O600" s="252">
        <v>45586</v>
      </c>
      <c r="P600" s="262">
        <v>45586</v>
      </c>
      <c r="Q600" s="259" t="s">
        <v>1430</v>
      </c>
      <c r="R600" s="277">
        <v>319000</v>
      </c>
      <c r="S600" s="250">
        <f t="shared" si="183"/>
        <v>5800</v>
      </c>
      <c r="T600" s="255" t="s">
        <v>91</v>
      </c>
      <c r="U600" s="256">
        <v>45639</v>
      </c>
      <c r="V600" s="255">
        <v>464429</v>
      </c>
      <c r="W600" s="255" t="s">
        <v>29</v>
      </c>
      <c r="X600" s="258" t="s">
        <v>368</v>
      </c>
      <c r="Y600" s="255" t="s">
        <v>91</v>
      </c>
    </row>
    <row r="601" spans="1:28" x14ac:dyDescent="0.25">
      <c r="A601" s="7">
        <f t="shared" si="184"/>
        <v>41</v>
      </c>
      <c r="B601" s="25" t="s">
        <v>94</v>
      </c>
      <c r="C601" s="9">
        <v>45566</v>
      </c>
      <c r="D601" s="35" t="s">
        <v>1282</v>
      </c>
      <c r="E601" s="20">
        <v>45536</v>
      </c>
      <c r="F601" s="276" t="s">
        <v>1326</v>
      </c>
      <c r="G601" s="253">
        <v>45587</v>
      </c>
      <c r="H601" s="249">
        <v>119864</v>
      </c>
      <c r="I601" s="250">
        <v>0</v>
      </c>
      <c r="J601" s="251">
        <f t="shared" si="179"/>
        <v>119864</v>
      </c>
      <c r="K601" s="250">
        <f t="shared" si="180"/>
        <v>2397.2800000000002</v>
      </c>
      <c r="L601" s="250">
        <f t="shared" si="181"/>
        <v>117466.72</v>
      </c>
      <c r="M601" s="250">
        <f t="shared" si="188"/>
        <v>117466.72</v>
      </c>
      <c r="N601" s="250">
        <f t="shared" si="182"/>
        <v>0</v>
      </c>
      <c r="O601" s="252">
        <v>45586</v>
      </c>
      <c r="P601" s="262">
        <v>45586</v>
      </c>
      <c r="Q601" s="259" t="s">
        <v>1431</v>
      </c>
      <c r="R601" s="277">
        <v>116864</v>
      </c>
      <c r="S601" s="250">
        <f t="shared" si="183"/>
        <v>3000</v>
      </c>
      <c r="T601" s="255" t="s">
        <v>91</v>
      </c>
      <c r="U601" s="256">
        <v>45639</v>
      </c>
      <c r="V601" s="255">
        <v>464429</v>
      </c>
      <c r="W601" s="255" t="s">
        <v>29</v>
      </c>
      <c r="X601" s="258" t="s">
        <v>368</v>
      </c>
      <c r="Y601" s="255" t="s">
        <v>91</v>
      </c>
    </row>
    <row r="602" spans="1:28" x14ac:dyDescent="0.25">
      <c r="A602" s="7">
        <f t="shared" si="184"/>
        <v>42</v>
      </c>
      <c r="B602" s="10" t="s">
        <v>1277</v>
      </c>
      <c r="C602" s="9">
        <v>45566</v>
      </c>
      <c r="D602" s="35" t="s">
        <v>1082</v>
      </c>
      <c r="E602" s="20">
        <v>45536</v>
      </c>
      <c r="F602" s="276" t="s">
        <v>1327</v>
      </c>
      <c r="G602" s="253">
        <v>45584</v>
      </c>
      <c r="H602" s="249">
        <v>382000</v>
      </c>
      <c r="I602" s="250">
        <f>H602*18%</f>
        <v>68760</v>
      </c>
      <c r="J602" s="251">
        <f t="shared" si="179"/>
        <v>450760</v>
      </c>
      <c r="K602" s="250">
        <f t="shared" si="180"/>
        <v>7640</v>
      </c>
      <c r="L602" s="250">
        <f t="shared" si="181"/>
        <v>443120</v>
      </c>
      <c r="M602" s="250">
        <f t="shared" ref="M602:M615" si="190">L602</f>
        <v>443120</v>
      </c>
      <c r="N602" s="250">
        <f t="shared" si="182"/>
        <v>0</v>
      </c>
      <c r="O602" s="252">
        <v>45584</v>
      </c>
      <c r="P602" s="262">
        <v>45584</v>
      </c>
      <c r="Q602" s="259" t="s">
        <v>1432</v>
      </c>
      <c r="R602" s="277">
        <v>376000</v>
      </c>
      <c r="S602" s="250">
        <f t="shared" si="183"/>
        <v>6000</v>
      </c>
      <c r="T602" s="255" t="s">
        <v>91</v>
      </c>
      <c r="U602" s="256">
        <v>45621</v>
      </c>
      <c r="V602" s="255">
        <v>464369</v>
      </c>
      <c r="W602" s="255" t="s">
        <v>29</v>
      </c>
      <c r="X602" s="258" t="s">
        <v>368</v>
      </c>
      <c r="Y602" s="255" t="s">
        <v>91</v>
      </c>
      <c r="AB602" s="17"/>
    </row>
    <row r="603" spans="1:28" x14ac:dyDescent="0.25">
      <c r="A603" s="7">
        <f t="shared" si="184"/>
        <v>43</v>
      </c>
      <c r="B603" s="10" t="s">
        <v>1277</v>
      </c>
      <c r="C603" s="9">
        <v>45566</v>
      </c>
      <c r="D603" s="35" t="s">
        <v>1083</v>
      </c>
      <c r="E603" s="20">
        <v>45536</v>
      </c>
      <c r="F603" s="276" t="s">
        <v>1328</v>
      </c>
      <c r="G603" s="253">
        <v>45584</v>
      </c>
      <c r="H603" s="249">
        <v>427200</v>
      </c>
      <c r="I603" s="250">
        <f t="shared" ref="I603:I605" si="191">H603*18%</f>
        <v>76896</v>
      </c>
      <c r="J603" s="251">
        <f t="shared" si="179"/>
        <v>504096</v>
      </c>
      <c r="K603" s="250">
        <f t="shared" si="180"/>
        <v>8544</v>
      </c>
      <c r="L603" s="250">
        <f t="shared" si="181"/>
        <v>495552</v>
      </c>
      <c r="M603" s="250">
        <f t="shared" si="190"/>
        <v>495552</v>
      </c>
      <c r="N603" s="250">
        <f t="shared" si="182"/>
        <v>0</v>
      </c>
      <c r="O603" s="252">
        <v>45584</v>
      </c>
      <c r="P603" s="262">
        <v>45584</v>
      </c>
      <c r="Q603" s="259" t="s">
        <v>1433</v>
      </c>
      <c r="R603" s="277">
        <v>421200</v>
      </c>
      <c r="S603" s="250">
        <f t="shared" si="183"/>
        <v>6000</v>
      </c>
      <c r="T603" s="255" t="s">
        <v>91</v>
      </c>
      <c r="U603" s="256">
        <v>45621</v>
      </c>
      <c r="V603" s="255">
        <v>464369</v>
      </c>
      <c r="W603" s="255" t="s">
        <v>29</v>
      </c>
      <c r="X603" s="258" t="s">
        <v>368</v>
      </c>
      <c r="Y603" s="255" t="s">
        <v>91</v>
      </c>
      <c r="AB603" s="17"/>
    </row>
    <row r="604" spans="1:28" x14ac:dyDescent="0.25">
      <c r="A604" s="7">
        <f t="shared" si="184"/>
        <v>44</v>
      </c>
      <c r="B604" s="10" t="s">
        <v>1277</v>
      </c>
      <c r="C604" s="9">
        <v>45566</v>
      </c>
      <c r="D604" s="35" t="s">
        <v>1085</v>
      </c>
      <c r="E604" s="20">
        <v>45536</v>
      </c>
      <c r="F604" s="276" t="s">
        <v>1329</v>
      </c>
      <c r="G604" s="253">
        <v>45584</v>
      </c>
      <c r="H604" s="249">
        <v>401000</v>
      </c>
      <c r="I604" s="250">
        <f t="shared" si="191"/>
        <v>72180</v>
      </c>
      <c r="J604" s="251">
        <f t="shared" si="179"/>
        <v>473180</v>
      </c>
      <c r="K604" s="250">
        <f t="shared" si="180"/>
        <v>8020</v>
      </c>
      <c r="L604" s="250">
        <f t="shared" si="181"/>
        <v>465160</v>
      </c>
      <c r="M604" s="250">
        <f t="shared" si="190"/>
        <v>465160</v>
      </c>
      <c r="N604" s="250">
        <f t="shared" si="182"/>
        <v>0</v>
      </c>
      <c r="O604" s="252">
        <v>45584</v>
      </c>
      <c r="P604" s="262">
        <v>45584</v>
      </c>
      <c r="Q604" s="259" t="s">
        <v>1434</v>
      </c>
      <c r="R604" s="277">
        <v>395000</v>
      </c>
      <c r="S604" s="250">
        <f t="shared" si="183"/>
        <v>6000</v>
      </c>
      <c r="T604" s="255" t="s">
        <v>91</v>
      </c>
      <c r="U604" s="256">
        <v>45621</v>
      </c>
      <c r="V604" s="255">
        <v>464369</v>
      </c>
      <c r="W604" s="255" t="s">
        <v>29</v>
      </c>
      <c r="X604" s="258" t="s">
        <v>368</v>
      </c>
      <c r="Y604" s="255" t="s">
        <v>91</v>
      </c>
      <c r="AB604" s="17"/>
    </row>
    <row r="605" spans="1:28" x14ac:dyDescent="0.25">
      <c r="A605" s="7">
        <f t="shared" si="184"/>
        <v>45</v>
      </c>
      <c r="B605" s="10" t="s">
        <v>1277</v>
      </c>
      <c r="C605" s="9">
        <v>45566</v>
      </c>
      <c r="D605" s="35" t="s">
        <v>1084</v>
      </c>
      <c r="E605" s="20">
        <v>45536</v>
      </c>
      <c r="F605" s="276" t="s">
        <v>1330</v>
      </c>
      <c r="G605" s="253">
        <v>45584</v>
      </c>
      <c r="H605" s="249">
        <v>381250</v>
      </c>
      <c r="I605" s="250">
        <f t="shared" si="191"/>
        <v>68625</v>
      </c>
      <c r="J605" s="251">
        <f t="shared" si="179"/>
        <v>449875</v>
      </c>
      <c r="K605" s="250">
        <f t="shared" si="180"/>
        <v>7625</v>
      </c>
      <c r="L605" s="250">
        <f t="shared" si="181"/>
        <v>442250</v>
      </c>
      <c r="M605" s="250">
        <f t="shared" si="190"/>
        <v>442250</v>
      </c>
      <c r="N605" s="250">
        <f t="shared" si="182"/>
        <v>0</v>
      </c>
      <c r="O605" s="252">
        <v>45584</v>
      </c>
      <c r="P605" s="262">
        <v>45584</v>
      </c>
      <c r="Q605" s="259" t="s">
        <v>1435</v>
      </c>
      <c r="R605" s="277">
        <v>375250</v>
      </c>
      <c r="S605" s="250">
        <f t="shared" si="183"/>
        <v>6000</v>
      </c>
      <c r="T605" s="255" t="s">
        <v>91</v>
      </c>
      <c r="U605" s="256">
        <v>45621</v>
      </c>
      <c r="V605" s="255">
        <v>464369</v>
      </c>
      <c r="W605" s="255" t="s">
        <v>29</v>
      </c>
      <c r="X605" s="258" t="s">
        <v>368</v>
      </c>
      <c r="Y605" s="255" t="s">
        <v>91</v>
      </c>
      <c r="AB605" s="17"/>
    </row>
    <row r="606" spans="1:28" x14ac:dyDescent="0.25">
      <c r="A606" s="7">
        <f t="shared" si="184"/>
        <v>46</v>
      </c>
      <c r="B606" s="25" t="s">
        <v>2074</v>
      </c>
      <c r="C606" s="9">
        <v>45566</v>
      </c>
      <c r="D606" s="35" t="s">
        <v>1193</v>
      </c>
      <c r="E606" s="20">
        <v>45536</v>
      </c>
      <c r="F606" s="276" t="s">
        <v>1331</v>
      </c>
      <c r="G606" s="253">
        <v>45584</v>
      </c>
      <c r="H606" s="249">
        <v>363559</v>
      </c>
      <c r="I606" s="250">
        <v>0</v>
      </c>
      <c r="J606" s="251">
        <f t="shared" si="179"/>
        <v>363559</v>
      </c>
      <c r="K606" s="250">
        <f t="shared" si="180"/>
        <v>7271.18</v>
      </c>
      <c r="L606" s="250">
        <f t="shared" si="181"/>
        <v>356287.82</v>
      </c>
      <c r="M606" s="250">
        <f t="shared" si="190"/>
        <v>356287.82</v>
      </c>
      <c r="N606" s="250">
        <f t="shared" si="182"/>
        <v>0</v>
      </c>
      <c r="O606" s="252">
        <v>45580</v>
      </c>
      <c r="P606" s="262">
        <v>45580</v>
      </c>
      <c r="Q606" s="259" t="s">
        <v>1395</v>
      </c>
      <c r="R606" s="277">
        <v>355559.65</v>
      </c>
      <c r="S606" s="250">
        <f t="shared" si="183"/>
        <v>7999.3499999999767</v>
      </c>
      <c r="T606" s="255" t="s">
        <v>91</v>
      </c>
      <c r="U606" s="256">
        <v>45621</v>
      </c>
      <c r="V606" s="255">
        <v>464370</v>
      </c>
      <c r="W606" s="255" t="s">
        <v>29</v>
      </c>
      <c r="X606" s="258" t="s">
        <v>368</v>
      </c>
      <c r="Y606" s="255" t="s">
        <v>91</v>
      </c>
      <c r="AB606" s="17"/>
    </row>
    <row r="607" spans="1:28" x14ac:dyDescent="0.25">
      <c r="A607" s="7">
        <f t="shared" si="184"/>
        <v>47</v>
      </c>
      <c r="B607" s="25" t="s">
        <v>2074</v>
      </c>
      <c r="C607" s="9">
        <v>45566</v>
      </c>
      <c r="D607" s="35" t="s">
        <v>275</v>
      </c>
      <c r="E607" s="20">
        <v>45536</v>
      </c>
      <c r="F607" s="276" t="s">
        <v>1332</v>
      </c>
      <c r="G607" s="253">
        <v>45584</v>
      </c>
      <c r="H607" s="249">
        <v>368054.5</v>
      </c>
      <c r="I607" s="250">
        <v>0</v>
      </c>
      <c r="J607" s="251">
        <f t="shared" si="179"/>
        <v>368054.5</v>
      </c>
      <c r="K607" s="250">
        <f t="shared" si="180"/>
        <v>7361.09</v>
      </c>
      <c r="L607" s="250">
        <f t="shared" si="181"/>
        <v>360693.41</v>
      </c>
      <c r="M607" s="250">
        <f t="shared" si="190"/>
        <v>360693.41</v>
      </c>
      <c r="N607" s="250">
        <f t="shared" si="182"/>
        <v>0</v>
      </c>
      <c r="O607" s="252">
        <v>45580</v>
      </c>
      <c r="P607" s="262">
        <v>45580</v>
      </c>
      <c r="Q607" s="259" t="s">
        <v>1395</v>
      </c>
      <c r="R607" s="277">
        <v>360054.14</v>
      </c>
      <c r="S607" s="250">
        <f t="shared" si="183"/>
        <v>8000.359999999986</v>
      </c>
      <c r="T607" s="255" t="s">
        <v>91</v>
      </c>
      <c r="U607" s="256">
        <v>45621</v>
      </c>
      <c r="V607" s="255">
        <v>464370</v>
      </c>
      <c r="W607" s="255" t="s">
        <v>29</v>
      </c>
      <c r="X607" s="258" t="s">
        <v>368</v>
      </c>
      <c r="Y607" s="255" t="s">
        <v>91</v>
      </c>
      <c r="AB607" s="17"/>
    </row>
    <row r="608" spans="1:28" x14ac:dyDescent="0.25">
      <c r="A608" s="7">
        <f t="shared" si="184"/>
        <v>48</v>
      </c>
      <c r="B608" s="25" t="s">
        <v>2074</v>
      </c>
      <c r="C608" s="9">
        <v>45566</v>
      </c>
      <c r="D608" s="35" t="s">
        <v>524</v>
      </c>
      <c r="E608" s="20">
        <v>45536</v>
      </c>
      <c r="F608" s="276" t="s">
        <v>1333</v>
      </c>
      <c r="G608" s="253">
        <v>45584</v>
      </c>
      <c r="H608" s="249">
        <v>318614.8</v>
      </c>
      <c r="I608" s="250">
        <v>0</v>
      </c>
      <c r="J608" s="251">
        <f t="shared" si="179"/>
        <v>318614.8</v>
      </c>
      <c r="K608" s="250">
        <f t="shared" si="180"/>
        <v>6372.2960000000003</v>
      </c>
      <c r="L608" s="250">
        <f t="shared" si="181"/>
        <v>312242.50400000002</v>
      </c>
      <c r="M608" s="250">
        <f t="shared" si="190"/>
        <v>312242.50400000002</v>
      </c>
      <c r="N608" s="250">
        <f t="shared" si="182"/>
        <v>0</v>
      </c>
      <c r="O608" s="252">
        <v>45580</v>
      </c>
      <c r="P608" s="262">
        <v>45580</v>
      </c>
      <c r="Q608" s="259" t="s">
        <v>1395</v>
      </c>
      <c r="R608" s="277">
        <v>310614.69</v>
      </c>
      <c r="S608" s="250">
        <f t="shared" si="183"/>
        <v>8000.109999999986</v>
      </c>
      <c r="T608" s="255" t="s">
        <v>91</v>
      </c>
      <c r="U608" s="256">
        <v>45621</v>
      </c>
      <c r="V608" s="255">
        <v>464370</v>
      </c>
      <c r="W608" s="255" t="s">
        <v>29</v>
      </c>
      <c r="X608" s="258" t="s">
        <v>368</v>
      </c>
      <c r="Y608" s="255" t="s">
        <v>91</v>
      </c>
      <c r="AB608" s="17"/>
    </row>
    <row r="609" spans="1:28" x14ac:dyDescent="0.25">
      <c r="A609" s="7">
        <f t="shared" si="184"/>
        <v>49</v>
      </c>
      <c r="B609" s="25" t="s">
        <v>2074</v>
      </c>
      <c r="C609" s="9">
        <v>45566</v>
      </c>
      <c r="D609" s="35" t="s">
        <v>518</v>
      </c>
      <c r="E609" s="20">
        <v>45536</v>
      </c>
      <c r="F609" s="276" t="s">
        <v>1334</v>
      </c>
      <c r="G609" s="253">
        <v>45584</v>
      </c>
      <c r="H609" s="249">
        <v>381536.95</v>
      </c>
      <c r="I609" s="250">
        <v>0</v>
      </c>
      <c r="J609" s="251">
        <f t="shared" si="179"/>
        <v>381536.95</v>
      </c>
      <c r="K609" s="250">
        <f t="shared" si="180"/>
        <v>7630.7390000000005</v>
      </c>
      <c r="L609" s="250">
        <f t="shared" si="181"/>
        <v>373906.21100000001</v>
      </c>
      <c r="M609" s="250">
        <f t="shared" si="190"/>
        <v>373906.21100000001</v>
      </c>
      <c r="N609" s="250">
        <f t="shared" si="182"/>
        <v>0</v>
      </c>
      <c r="O609" s="252">
        <v>45580</v>
      </c>
      <c r="P609" s="262">
        <v>45580</v>
      </c>
      <c r="Q609" s="259" t="s">
        <v>1395</v>
      </c>
      <c r="R609" s="277">
        <v>373537.63</v>
      </c>
      <c r="S609" s="250">
        <f t="shared" si="183"/>
        <v>7999.320000000007</v>
      </c>
      <c r="T609" s="255" t="s">
        <v>91</v>
      </c>
      <c r="U609" s="256">
        <v>45621</v>
      </c>
      <c r="V609" s="255">
        <v>464370</v>
      </c>
      <c r="W609" s="255" t="s">
        <v>29</v>
      </c>
      <c r="X609" s="258" t="s">
        <v>368</v>
      </c>
      <c r="Y609" s="255" t="s">
        <v>91</v>
      </c>
      <c r="AB609" s="17"/>
    </row>
    <row r="610" spans="1:28" x14ac:dyDescent="0.25">
      <c r="A610" s="7">
        <f t="shared" si="184"/>
        <v>50</v>
      </c>
      <c r="B610" s="25" t="s">
        <v>2074</v>
      </c>
      <c r="C610" s="9">
        <v>45566</v>
      </c>
      <c r="D610" s="35" t="s">
        <v>255</v>
      </c>
      <c r="E610" s="20">
        <v>45536</v>
      </c>
      <c r="F610" s="276" t="s">
        <v>1335</v>
      </c>
      <c r="G610" s="253">
        <v>45584</v>
      </c>
      <c r="H610" s="249">
        <v>327603.09999999998</v>
      </c>
      <c r="I610" s="250">
        <f>H610*18%</f>
        <v>58968.55799999999</v>
      </c>
      <c r="J610" s="251">
        <f t="shared" si="179"/>
        <v>386571.65799999994</v>
      </c>
      <c r="K610" s="250">
        <f t="shared" si="180"/>
        <v>6552.0619999999999</v>
      </c>
      <c r="L610" s="250">
        <f t="shared" si="181"/>
        <v>380019.59599999996</v>
      </c>
      <c r="M610" s="250">
        <f t="shared" si="190"/>
        <v>380019.59599999996</v>
      </c>
      <c r="N610" s="250">
        <f t="shared" si="182"/>
        <v>0</v>
      </c>
      <c r="O610" s="252">
        <v>45580</v>
      </c>
      <c r="P610" s="262">
        <v>45580</v>
      </c>
      <c r="Q610" s="259" t="s">
        <v>1395</v>
      </c>
      <c r="R610" s="277">
        <v>319603.68</v>
      </c>
      <c r="S610" s="250">
        <f t="shared" si="183"/>
        <v>7999.4199999999837</v>
      </c>
      <c r="T610" s="255" t="s">
        <v>91</v>
      </c>
      <c r="U610" s="256">
        <v>45621</v>
      </c>
      <c r="V610" s="255">
        <v>464370</v>
      </c>
      <c r="W610" s="255" t="s">
        <v>29</v>
      </c>
      <c r="X610" s="258" t="s">
        <v>368</v>
      </c>
      <c r="Y610" s="255" t="s">
        <v>91</v>
      </c>
      <c r="AB610" s="17"/>
    </row>
    <row r="611" spans="1:28" x14ac:dyDescent="0.25">
      <c r="A611" s="7">
        <f t="shared" si="184"/>
        <v>51</v>
      </c>
      <c r="B611" s="25" t="s">
        <v>2074</v>
      </c>
      <c r="C611" s="9">
        <v>45566</v>
      </c>
      <c r="D611" s="35" t="s">
        <v>285</v>
      </c>
      <c r="E611" s="20">
        <v>45536</v>
      </c>
      <c r="F611" s="276" t="s">
        <v>1336</v>
      </c>
      <c r="G611" s="253">
        <v>45584</v>
      </c>
      <c r="H611" s="249">
        <v>381536.95</v>
      </c>
      <c r="I611" s="250">
        <v>0</v>
      </c>
      <c r="J611" s="251">
        <f t="shared" si="179"/>
        <v>381536.95</v>
      </c>
      <c r="K611" s="250">
        <f t="shared" si="180"/>
        <v>7630.7390000000005</v>
      </c>
      <c r="L611" s="250">
        <f t="shared" si="181"/>
        <v>373906.21100000001</v>
      </c>
      <c r="M611" s="250">
        <f t="shared" si="190"/>
        <v>373906.21100000001</v>
      </c>
      <c r="N611" s="250">
        <f t="shared" si="182"/>
        <v>0</v>
      </c>
      <c r="O611" s="252">
        <v>45580</v>
      </c>
      <c r="P611" s="262">
        <v>45580</v>
      </c>
      <c r="Q611" s="259" t="s">
        <v>1395</v>
      </c>
      <c r="R611" s="277">
        <v>373537.63</v>
      </c>
      <c r="S611" s="250">
        <f t="shared" si="183"/>
        <v>7999.320000000007</v>
      </c>
      <c r="T611" s="255" t="s">
        <v>91</v>
      </c>
      <c r="U611" s="256">
        <v>45621</v>
      </c>
      <c r="V611" s="255">
        <v>464370</v>
      </c>
      <c r="W611" s="255" t="s">
        <v>29</v>
      </c>
      <c r="X611" s="258" t="s">
        <v>368</v>
      </c>
      <c r="Y611" s="255" t="s">
        <v>91</v>
      </c>
      <c r="AB611" s="17"/>
    </row>
    <row r="612" spans="1:28" x14ac:dyDescent="0.25">
      <c r="A612" s="7">
        <f t="shared" si="184"/>
        <v>52</v>
      </c>
      <c r="B612" s="25" t="s">
        <v>2074</v>
      </c>
      <c r="C612" s="9">
        <v>45566</v>
      </c>
      <c r="D612" s="35" t="s">
        <v>276</v>
      </c>
      <c r="E612" s="20">
        <v>45536</v>
      </c>
      <c r="F612" s="276" t="s">
        <v>1337</v>
      </c>
      <c r="G612" s="253">
        <v>45584</v>
      </c>
      <c r="H612" s="249">
        <v>298951.51</v>
      </c>
      <c r="I612" s="250">
        <v>0</v>
      </c>
      <c r="J612" s="251">
        <f t="shared" si="179"/>
        <v>298951.51</v>
      </c>
      <c r="K612" s="250">
        <f t="shared" si="180"/>
        <v>5979.0302000000001</v>
      </c>
      <c r="L612" s="250">
        <f t="shared" si="181"/>
        <v>292972.47980000003</v>
      </c>
      <c r="M612" s="250">
        <f t="shared" si="190"/>
        <v>292972.47980000003</v>
      </c>
      <c r="N612" s="250">
        <f t="shared" si="182"/>
        <v>0</v>
      </c>
      <c r="O612" s="252">
        <v>45580</v>
      </c>
      <c r="P612" s="262">
        <v>45580</v>
      </c>
      <c r="Q612" s="259" t="s">
        <v>1395</v>
      </c>
      <c r="R612" s="277">
        <v>290951.27</v>
      </c>
      <c r="S612" s="250">
        <f t="shared" si="183"/>
        <v>8000.2399999999907</v>
      </c>
      <c r="T612" s="255" t="s">
        <v>91</v>
      </c>
      <c r="U612" s="256">
        <v>45621</v>
      </c>
      <c r="V612" s="255">
        <v>464370</v>
      </c>
      <c r="W612" s="255" t="s">
        <v>29</v>
      </c>
      <c r="X612" s="258" t="s">
        <v>368</v>
      </c>
      <c r="Y612" s="255" t="s">
        <v>91</v>
      </c>
      <c r="AB612" s="17"/>
    </row>
    <row r="613" spans="1:28" x14ac:dyDescent="0.25">
      <c r="A613" s="7">
        <f t="shared" si="184"/>
        <v>53</v>
      </c>
      <c r="B613" s="25" t="s">
        <v>2074</v>
      </c>
      <c r="C613" s="9">
        <v>45566</v>
      </c>
      <c r="D613" s="35" t="s">
        <v>463</v>
      </c>
      <c r="E613" s="20">
        <v>45536</v>
      </c>
      <c r="F613" s="276" t="s">
        <v>1338</v>
      </c>
      <c r="G613" s="253">
        <v>45584</v>
      </c>
      <c r="H613" s="249">
        <v>334345.53999999998</v>
      </c>
      <c r="I613" s="250">
        <v>0</v>
      </c>
      <c r="J613" s="251">
        <f t="shared" si="179"/>
        <v>334345.53999999998</v>
      </c>
      <c r="K613" s="250">
        <f t="shared" si="180"/>
        <v>6686.9107999999997</v>
      </c>
      <c r="L613" s="250">
        <f t="shared" si="181"/>
        <v>327658.62919999997</v>
      </c>
      <c r="M613" s="250">
        <f t="shared" si="190"/>
        <v>327658.62919999997</v>
      </c>
      <c r="N613" s="250">
        <f t="shared" si="182"/>
        <v>0</v>
      </c>
      <c r="O613" s="252">
        <v>45580</v>
      </c>
      <c r="P613" s="262">
        <v>45580</v>
      </c>
      <c r="Q613" s="259" t="s">
        <v>1395</v>
      </c>
      <c r="R613" s="277">
        <v>326345.43</v>
      </c>
      <c r="S613" s="250">
        <f t="shared" si="183"/>
        <v>8000.109999999986</v>
      </c>
      <c r="T613" s="255" t="s">
        <v>91</v>
      </c>
      <c r="U613" s="256">
        <v>45621</v>
      </c>
      <c r="V613" s="255">
        <v>464370</v>
      </c>
      <c r="W613" s="255" t="s">
        <v>29</v>
      </c>
      <c r="X613" s="258" t="s">
        <v>368</v>
      </c>
      <c r="Y613" s="255" t="s">
        <v>91</v>
      </c>
      <c r="AB613" s="17"/>
    </row>
    <row r="614" spans="1:28" x14ac:dyDescent="0.25">
      <c r="A614" s="7">
        <f t="shared" si="184"/>
        <v>54</v>
      </c>
      <c r="B614" s="25" t="s">
        <v>2074</v>
      </c>
      <c r="C614" s="9">
        <v>45566</v>
      </c>
      <c r="D614" s="35" t="s">
        <v>256</v>
      </c>
      <c r="E614" s="20">
        <v>45536</v>
      </c>
      <c r="F614" s="276" t="s">
        <v>1339</v>
      </c>
      <c r="G614" s="253">
        <v>45584</v>
      </c>
      <c r="H614" s="249">
        <v>381536.95</v>
      </c>
      <c r="I614" s="250">
        <f>H614*18%</f>
        <v>68676.650999999998</v>
      </c>
      <c r="J614" s="251">
        <f t="shared" si="179"/>
        <v>450213.60100000002</v>
      </c>
      <c r="K614" s="250">
        <f t="shared" si="180"/>
        <v>7630.7390000000005</v>
      </c>
      <c r="L614" s="250">
        <f t="shared" si="181"/>
        <v>442582.86200000002</v>
      </c>
      <c r="M614" s="250">
        <f t="shared" si="190"/>
        <v>442582.86200000002</v>
      </c>
      <c r="N614" s="250">
        <f t="shared" si="182"/>
        <v>0</v>
      </c>
      <c r="O614" s="252">
        <v>45580</v>
      </c>
      <c r="P614" s="262">
        <v>45580</v>
      </c>
      <c r="Q614" s="259" t="s">
        <v>1395</v>
      </c>
      <c r="R614" s="277">
        <v>373537.63</v>
      </c>
      <c r="S614" s="250">
        <f t="shared" si="183"/>
        <v>7999.320000000007</v>
      </c>
      <c r="T614" s="255" t="s">
        <v>91</v>
      </c>
      <c r="U614" s="256">
        <v>45621</v>
      </c>
      <c r="V614" s="255">
        <v>464370</v>
      </c>
      <c r="W614" s="255" t="s">
        <v>29</v>
      </c>
      <c r="X614" s="258" t="s">
        <v>368</v>
      </c>
      <c r="Y614" s="255" t="s">
        <v>91</v>
      </c>
      <c r="AB614" s="17"/>
    </row>
    <row r="615" spans="1:28" x14ac:dyDescent="0.25">
      <c r="A615" s="7">
        <f t="shared" si="184"/>
        <v>55</v>
      </c>
      <c r="B615" s="25" t="s">
        <v>2074</v>
      </c>
      <c r="C615" s="9">
        <v>45566</v>
      </c>
      <c r="D615" s="35" t="s">
        <v>1081</v>
      </c>
      <c r="E615" s="20">
        <v>45536</v>
      </c>
      <c r="F615" s="276" t="s">
        <v>1340</v>
      </c>
      <c r="G615" s="253">
        <v>45584</v>
      </c>
      <c r="H615" s="249">
        <v>318614.8</v>
      </c>
      <c r="I615" s="250">
        <v>0</v>
      </c>
      <c r="J615" s="251">
        <f t="shared" si="179"/>
        <v>318614.8</v>
      </c>
      <c r="K615" s="250">
        <f t="shared" si="180"/>
        <v>6372.2960000000003</v>
      </c>
      <c r="L615" s="250">
        <f t="shared" si="181"/>
        <v>312242.50400000002</v>
      </c>
      <c r="M615" s="250">
        <f t="shared" si="190"/>
        <v>312242.50400000002</v>
      </c>
      <c r="N615" s="250">
        <f t="shared" si="182"/>
        <v>0</v>
      </c>
      <c r="O615" s="252">
        <v>45580</v>
      </c>
      <c r="P615" s="262">
        <v>45580</v>
      </c>
      <c r="Q615" s="259" t="s">
        <v>1395</v>
      </c>
      <c r="R615" s="277">
        <v>310614.69</v>
      </c>
      <c r="S615" s="250">
        <f t="shared" si="183"/>
        <v>8000.109999999986</v>
      </c>
      <c r="T615" s="255" t="s">
        <v>91</v>
      </c>
      <c r="U615" s="256">
        <v>45621</v>
      </c>
      <c r="V615" s="255">
        <v>464370</v>
      </c>
      <c r="W615" s="255" t="s">
        <v>29</v>
      </c>
      <c r="X615" s="258" t="s">
        <v>368</v>
      </c>
      <c r="Y615" s="255" t="s">
        <v>91</v>
      </c>
      <c r="AB615" s="17"/>
    </row>
    <row r="616" spans="1:28" x14ac:dyDescent="0.25">
      <c r="A616" s="7">
        <f t="shared" si="184"/>
        <v>56</v>
      </c>
      <c r="B616" s="25" t="s">
        <v>2074</v>
      </c>
      <c r="C616" s="9">
        <v>45566</v>
      </c>
      <c r="D616" s="35" t="s">
        <v>464</v>
      </c>
      <c r="E616" s="20">
        <v>45536</v>
      </c>
      <c r="F616" s="276" t="s">
        <v>1341</v>
      </c>
      <c r="G616" s="253">
        <v>45589</v>
      </c>
      <c r="H616" s="249">
        <v>39955.9</v>
      </c>
      <c r="I616" s="250">
        <v>0</v>
      </c>
      <c r="J616" s="251">
        <f t="shared" si="179"/>
        <v>39955.9</v>
      </c>
      <c r="K616" s="250">
        <f t="shared" si="180"/>
        <v>799.11800000000005</v>
      </c>
      <c r="L616" s="250">
        <f t="shared" si="181"/>
        <v>39156.781999999999</v>
      </c>
      <c r="M616" s="250">
        <f>L616</f>
        <v>39156.781999999999</v>
      </c>
      <c r="N616" s="250">
        <f t="shared" si="182"/>
        <v>0</v>
      </c>
      <c r="O616" s="252">
        <v>45580</v>
      </c>
      <c r="P616" s="262">
        <v>45580</v>
      </c>
      <c r="Q616" s="259" t="s">
        <v>1395</v>
      </c>
      <c r="R616" s="277">
        <v>31955.96</v>
      </c>
      <c r="S616" s="250">
        <f t="shared" si="183"/>
        <v>7999.9400000000023</v>
      </c>
      <c r="T616" s="255" t="s">
        <v>91</v>
      </c>
      <c r="U616" s="278">
        <v>45621</v>
      </c>
      <c r="V616" s="255">
        <v>454370</v>
      </c>
      <c r="W616" s="255" t="s">
        <v>29</v>
      </c>
      <c r="X616" s="258" t="s">
        <v>368</v>
      </c>
      <c r="Y616" s="255" t="s">
        <v>91</v>
      </c>
      <c r="AB616" s="17"/>
    </row>
    <row r="617" spans="1:28" x14ac:dyDescent="0.25">
      <c r="A617" s="7">
        <f t="shared" si="184"/>
        <v>57</v>
      </c>
      <c r="B617" s="25" t="s">
        <v>2074</v>
      </c>
      <c r="C617" s="9">
        <v>45566</v>
      </c>
      <c r="D617" s="35" t="s">
        <v>257</v>
      </c>
      <c r="E617" s="20">
        <v>45536</v>
      </c>
      <c r="F617" s="276" t="s">
        <v>1342</v>
      </c>
      <c r="G617" s="253">
        <v>45584</v>
      </c>
      <c r="H617" s="249">
        <v>475922.2</v>
      </c>
      <c r="I617" s="250">
        <f>H617*18%</f>
        <v>85665.995999999999</v>
      </c>
      <c r="J617" s="251">
        <f t="shared" si="179"/>
        <v>561588.196</v>
      </c>
      <c r="K617" s="250">
        <f t="shared" si="180"/>
        <v>9518.4440000000013</v>
      </c>
      <c r="L617" s="250">
        <f t="shared" si="181"/>
        <v>552069.75199999998</v>
      </c>
      <c r="M617" s="250">
        <f t="shared" ref="M617:M655" si="192">L617</f>
        <v>552069.75199999998</v>
      </c>
      <c r="N617" s="250">
        <f t="shared" si="182"/>
        <v>0</v>
      </c>
      <c r="O617" s="252">
        <v>45580</v>
      </c>
      <c r="P617" s="262">
        <v>45580</v>
      </c>
      <c r="Q617" s="259" t="s">
        <v>1395</v>
      </c>
      <c r="R617" s="277">
        <v>467922.04</v>
      </c>
      <c r="S617" s="250">
        <f t="shared" si="183"/>
        <v>8000.1600000000326</v>
      </c>
      <c r="T617" s="255" t="s">
        <v>91</v>
      </c>
      <c r="U617" s="256">
        <v>45621</v>
      </c>
      <c r="V617" s="255">
        <v>464370</v>
      </c>
      <c r="W617" s="255" t="s">
        <v>29</v>
      </c>
      <c r="X617" s="258" t="s">
        <v>368</v>
      </c>
      <c r="Y617" s="255" t="s">
        <v>91</v>
      </c>
      <c r="AB617" s="17"/>
    </row>
    <row r="618" spans="1:28" x14ac:dyDescent="0.25">
      <c r="A618" s="7">
        <f t="shared" si="184"/>
        <v>58</v>
      </c>
      <c r="B618" s="25" t="s">
        <v>2074</v>
      </c>
      <c r="C618" s="9">
        <v>45566</v>
      </c>
      <c r="D618" s="35" t="s">
        <v>465</v>
      </c>
      <c r="E618" s="20">
        <v>45536</v>
      </c>
      <c r="F618" s="276" t="s">
        <v>1343</v>
      </c>
      <c r="G618" s="253">
        <v>45584</v>
      </c>
      <c r="H618" s="249">
        <v>302884.06</v>
      </c>
      <c r="I618" s="250">
        <v>0</v>
      </c>
      <c r="J618" s="251">
        <f t="shared" si="179"/>
        <v>302884.06</v>
      </c>
      <c r="K618" s="250">
        <f t="shared" si="180"/>
        <v>6057.6812</v>
      </c>
      <c r="L618" s="250">
        <f t="shared" si="181"/>
        <v>296826.37880000001</v>
      </c>
      <c r="M618" s="250">
        <f t="shared" si="192"/>
        <v>296826.37880000001</v>
      </c>
      <c r="N618" s="250">
        <f t="shared" si="182"/>
        <v>0</v>
      </c>
      <c r="O618" s="252">
        <v>45580</v>
      </c>
      <c r="P618" s="262">
        <v>45580</v>
      </c>
      <c r="Q618" s="259" t="s">
        <v>1395</v>
      </c>
      <c r="R618" s="277">
        <v>294883.64</v>
      </c>
      <c r="S618" s="250">
        <f t="shared" si="183"/>
        <v>8000.4199999999837</v>
      </c>
      <c r="T618" s="255" t="s">
        <v>91</v>
      </c>
      <c r="U618" s="256">
        <v>45621</v>
      </c>
      <c r="V618" s="255">
        <v>464370</v>
      </c>
      <c r="W618" s="255" t="s">
        <v>29</v>
      </c>
      <c r="X618" s="258" t="s">
        <v>368</v>
      </c>
      <c r="Y618" s="255" t="s">
        <v>91</v>
      </c>
      <c r="AB618" s="17"/>
    </row>
    <row r="619" spans="1:28" x14ac:dyDescent="0.25">
      <c r="A619" s="7">
        <f t="shared" si="184"/>
        <v>59</v>
      </c>
      <c r="B619" s="25" t="s">
        <v>2074</v>
      </c>
      <c r="C619" s="9">
        <v>45566</v>
      </c>
      <c r="D619" s="35" t="s">
        <v>258</v>
      </c>
      <c r="E619" s="20">
        <v>45536</v>
      </c>
      <c r="F619" s="276" t="s">
        <v>1344</v>
      </c>
      <c r="G619" s="253">
        <v>45584</v>
      </c>
      <c r="H619" s="249">
        <v>334345.53999999998</v>
      </c>
      <c r="I619" s="250">
        <v>0</v>
      </c>
      <c r="J619" s="251">
        <f t="shared" si="179"/>
        <v>334345.53999999998</v>
      </c>
      <c r="K619" s="250">
        <f t="shared" si="180"/>
        <v>6686.9107999999997</v>
      </c>
      <c r="L619" s="250">
        <f t="shared" si="181"/>
        <v>327658.62919999997</v>
      </c>
      <c r="M619" s="250">
        <f t="shared" si="192"/>
        <v>327658.62919999997</v>
      </c>
      <c r="N619" s="250">
        <f t="shared" si="182"/>
        <v>0</v>
      </c>
      <c r="O619" s="252">
        <v>45580</v>
      </c>
      <c r="P619" s="262">
        <v>45580</v>
      </c>
      <c r="Q619" s="259" t="s">
        <v>1395</v>
      </c>
      <c r="R619" s="277">
        <v>326345.43</v>
      </c>
      <c r="S619" s="250">
        <f t="shared" si="183"/>
        <v>8000.109999999986</v>
      </c>
      <c r="T619" s="255" t="s">
        <v>91</v>
      </c>
      <c r="U619" s="256">
        <v>45621</v>
      </c>
      <c r="V619" s="255">
        <v>464370</v>
      </c>
      <c r="W619" s="255" t="s">
        <v>29</v>
      </c>
      <c r="X619" s="258" t="s">
        <v>368</v>
      </c>
      <c r="Y619" s="255" t="s">
        <v>91</v>
      </c>
      <c r="AB619" s="17"/>
    </row>
    <row r="620" spans="1:28" x14ac:dyDescent="0.25">
      <c r="A620" s="7">
        <f t="shared" si="184"/>
        <v>60</v>
      </c>
      <c r="B620" s="25" t="s">
        <v>2074</v>
      </c>
      <c r="C620" s="9">
        <v>45566</v>
      </c>
      <c r="D620" s="35" t="s">
        <v>259</v>
      </c>
      <c r="E620" s="20">
        <v>45536</v>
      </c>
      <c r="F620" s="276" t="s">
        <v>1345</v>
      </c>
      <c r="G620" s="253">
        <v>45584</v>
      </c>
      <c r="H620" s="249">
        <v>499518.31</v>
      </c>
      <c r="I620" s="250">
        <f>H620*18%</f>
        <v>89913.295799999993</v>
      </c>
      <c r="J620" s="251">
        <f t="shared" si="179"/>
        <v>589431.60580000002</v>
      </c>
      <c r="K620" s="250">
        <f t="shared" si="180"/>
        <v>9990.3662000000004</v>
      </c>
      <c r="L620" s="250">
        <f t="shared" si="181"/>
        <v>579441.23959999997</v>
      </c>
      <c r="M620" s="250">
        <f t="shared" si="192"/>
        <v>579441.23959999997</v>
      </c>
      <c r="N620" s="250">
        <f t="shared" si="182"/>
        <v>0</v>
      </c>
      <c r="O620" s="252">
        <v>45580</v>
      </c>
      <c r="P620" s="262">
        <v>45580</v>
      </c>
      <c r="Q620" s="259" t="s">
        <v>1395</v>
      </c>
      <c r="R620" s="277">
        <v>491518.14</v>
      </c>
      <c r="S620" s="250">
        <f t="shared" si="183"/>
        <v>8000.1699999999837</v>
      </c>
      <c r="T620" s="255" t="s">
        <v>91</v>
      </c>
      <c r="U620" s="256">
        <v>45621</v>
      </c>
      <c r="V620" s="255">
        <v>464370</v>
      </c>
      <c r="W620" s="255" t="s">
        <v>29</v>
      </c>
      <c r="X620" s="258" t="s">
        <v>368</v>
      </c>
      <c r="Y620" s="255" t="s">
        <v>91</v>
      </c>
      <c r="AB620" s="17"/>
    </row>
    <row r="621" spans="1:28" x14ac:dyDescent="0.25">
      <c r="A621" s="7">
        <f t="shared" si="184"/>
        <v>61</v>
      </c>
      <c r="B621" s="25" t="s">
        <v>2074</v>
      </c>
      <c r="C621" s="9">
        <v>45566</v>
      </c>
      <c r="D621" s="35" t="s">
        <v>260</v>
      </c>
      <c r="E621" s="20">
        <v>45536</v>
      </c>
      <c r="F621" s="276" t="s">
        <v>1346</v>
      </c>
      <c r="G621" s="253">
        <v>45584</v>
      </c>
      <c r="H621" s="249">
        <v>302683.68</v>
      </c>
      <c r="I621" s="250">
        <v>0</v>
      </c>
      <c r="J621" s="251">
        <f t="shared" si="179"/>
        <v>302683.68</v>
      </c>
      <c r="K621" s="250">
        <f t="shared" si="180"/>
        <v>6053.6736000000001</v>
      </c>
      <c r="L621" s="250">
        <f t="shared" si="181"/>
        <v>296630.00640000001</v>
      </c>
      <c r="M621" s="250">
        <f t="shared" si="192"/>
        <v>296630.00640000001</v>
      </c>
      <c r="N621" s="250">
        <f t="shared" si="182"/>
        <v>0</v>
      </c>
      <c r="O621" s="252">
        <v>45580</v>
      </c>
      <c r="P621" s="252">
        <f>O621</f>
        <v>45580</v>
      </c>
      <c r="Q621" s="259" t="s">
        <v>1395</v>
      </c>
      <c r="R621" s="277">
        <v>294883.96000000002</v>
      </c>
      <c r="S621" s="250">
        <f t="shared" si="183"/>
        <v>7799.7199999999721</v>
      </c>
      <c r="T621" s="255" t="s">
        <v>91</v>
      </c>
      <c r="U621" s="256">
        <v>45621</v>
      </c>
      <c r="V621" s="255">
        <v>464370</v>
      </c>
      <c r="W621" s="255" t="s">
        <v>29</v>
      </c>
      <c r="X621" s="258" t="s">
        <v>368</v>
      </c>
      <c r="Y621" s="255" t="s">
        <v>91</v>
      </c>
      <c r="AB621" s="17"/>
    </row>
    <row r="622" spans="1:28" x14ac:dyDescent="0.25">
      <c r="A622" s="7">
        <f t="shared" si="184"/>
        <v>62</v>
      </c>
      <c r="B622" s="25" t="s">
        <v>2074</v>
      </c>
      <c r="C622" s="9">
        <v>45566</v>
      </c>
      <c r="D622" s="35" t="s">
        <v>262</v>
      </c>
      <c r="E622" s="20">
        <v>45536</v>
      </c>
      <c r="F622" s="276" t="s">
        <v>1347</v>
      </c>
      <c r="G622" s="253">
        <v>45584</v>
      </c>
      <c r="H622" s="249">
        <v>381536.95</v>
      </c>
      <c r="I622" s="250">
        <v>0</v>
      </c>
      <c r="J622" s="251">
        <f t="shared" si="179"/>
        <v>381536.95</v>
      </c>
      <c r="K622" s="250">
        <f t="shared" si="180"/>
        <v>7630.7390000000005</v>
      </c>
      <c r="L622" s="250">
        <f t="shared" si="181"/>
        <v>373906.21100000001</v>
      </c>
      <c r="M622" s="250">
        <f t="shared" si="192"/>
        <v>373906.21100000001</v>
      </c>
      <c r="N622" s="250">
        <f t="shared" si="182"/>
        <v>0</v>
      </c>
      <c r="O622" s="252">
        <v>45580</v>
      </c>
      <c r="P622" s="262">
        <v>45580</v>
      </c>
      <c r="Q622" s="259" t="s">
        <v>1395</v>
      </c>
      <c r="R622" s="277">
        <v>373537.63</v>
      </c>
      <c r="S622" s="250">
        <f t="shared" si="183"/>
        <v>7999.320000000007</v>
      </c>
      <c r="T622" s="255" t="s">
        <v>91</v>
      </c>
      <c r="U622" s="256">
        <v>45621</v>
      </c>
      <c r="V622" s="255">
        <v>464370</v>
      </c>
      <c r="W622" s="255" t="s">
        <v>29</v>
      </c>
      <c r="X622" s="258" t="s">
        <v>368</v>
      </c>
      <c r="Y622" s="255" t="s">
        <v>91</v>
      </c>
      <c r="AB622" s="17"/>
    </row>
    <row r="623" spans="1:28" x14ac:dyDescent="0.25">
      <c r="A623" s="7">
        <f t="shared" si="184"/>
        <v>63</v>
      </c>
      <c r="B623" s="25" t="s">
        <v>2074</v>
      </c>
      <c r="C623" s="9">
        <v>45566</v>
      </c>
      <c r="D623" s="35" t="s">
        <v>263</v>
      </c>
      <c r="E623" s="20">
        <v>45536</v>
      </c>
      <c r="F623" s="276" t="s">
        <v>1348</v>
      </c>
      <c r="G623" s="253">
        <v>45584</v>
      </c>
      <c r="H623" s="249">
        <v>428730.25</v>
      </c>
      <c r="I623" s="250">
        <f>H623*18%</f>
        <v>77171.444999999992</v>
      </c>
      <c r="J623" s="251">
        <f t="shared" si="179"/>
        <v>505901.69500000001</v>
      </c>
      <c r="K623" s="250">
        <f t="shared" si="180"/>
        <v>8574.6049999999996</v>
      </c>
      <c r="L623" s="250">
        <f t="shared" si="181"/>
        <v>497327.09</v>
      </c>
      <c r="M623" s="250">
        <f t="shared" si="192"/>
        <v>497327.09</v>
      </c>
      <c r="N623" s="250">
        <f t="shared" si="182"/>
        <v>0</v>
      </c>
      <c r="O623" s="252">
        <v>45580</v>
      </c>
      <c r="P623" s="262">
        <v>45580</v>
      </c>
      <c r="Q623" s="259" t="s">
        <v>1395</v>
      </c>
      <c r="R623" s="277">
        <v>420729.83</v>
      </c>
      <c r="S623" s="250">
        <f t="shared" si="183"/>
        <v>8000.4199999999837</v>
      </c>
      <c r="T623" s="255" t="s">
        <v>91</v>
      </c>
      <c r="U623" s="256">
        <v>45621</v>
      </c>
      <c r="V623" s="255">
        <v>464370</v>
      </c>
      <c r="W623" s="255" t="s">
        <v>29</v>
      </c>
      <c r="X623" s="258" t="s">
        <v>368</v>
      </c>
      <c r="Y623" s="255" t="s">
        <v>91</v>
      </c>
      <c r="AB623" s="17"/>
    </row>
    <row r="624" spans="1:28" x14ac:dyDescent="0.25">
      <c r="A624" s="7">
        <f t="shared" si="184"/>
        <v>64</v>
      </c>
      <c r="B624" s="25" t="s">
        <v>2074</v>
      </c>
      <c r="C624" s="9">
        <v>45566</v>
      </c>
      <c r="D624" s="35" t="s">
        <v>277</v>
      </c>
      <c r="E624" s="20">
        <v>45536</v>
      </c>
      <c r="F624" s="276" t="s">
        <v>1349</v>
      </c>
      <c r="G624" s="253">
        <v>45584</v>
      </c>
      <c r="H624" s="249">
        <v>416930.98000000004</v>
      </c>
      <c r="I624" s="250">
        <v>0</v>
      </c>
      <c r="J624" s="251">
        <f t="shared" si="179"/>
        <v>416930.98000000004</v>
      </c>
      <c r="K624" s="250">
        <f t="shared" si="180"/>
        <v>8338.6196000000018</v>
      </c>
      <c r="L624" s="250">
        <f t="shared" si="181"/>
        <v>408592.36040000006</v>
      </c>
      <c r="M624" s="250">
        <f t="shared" si="192"/>
        <v>408592.36040000006</v>
      </c>
      <c r="N624" s="250">
        <f t="shared" si="182"/>
        <v>0</v>
      </c>
      <c r="O624" s="252">
        <v>45580</v>
      </c>
      <c r="P624" s="262">
        <v>45580</v>
      </c>
      <c r="Q624" s="259" t="s">
        <v>1395</v>
      </c>
      <c r="R624" s="277">
        <v>408931.78</v>
      </c>
      <c r="S624" s="250">
        <f t="shared" si="183"/>
        <v>7999.2000000000116</v>
      </c>
      <c r="T624" s="255" t="s">
        <v>91</v>
      </c>
      <c r="U624" s="256">
        <v>45621</v>
      </c>
      <c r="V624" s="255">
        <v>464370</v>
      </c>
      <c r="W624" s="255" t="s">
        <v>29</v>
      </c>
      <c r="X624" s="258" t="s">
        <v>368</v>
      </c>
      <c r="Y624" s="255" t="s">
        <v>91</v>
      </c>
      <c r="AB624" s="17"/>
    </row>
    <row r="625" spans="1:28" x14ac:dyDescent="0.25">
      <c r="A625" s="7">
        <f t="shared" si="184"/>
        <v>65</v>
      </c>
      <c r="B625" s="25" t="s">
        <v>2074</v>
      </c>
      <c r="C625" s="9">
        <v>45566</v>
      </c>
      <c r="D625" s="35" t="s">
        <v>264</v>
      </c>
      <c r="E625" s="20">
        <v>45536</v>
      </c>
      <c r="F625" s="276" t="s">
        <v>1350</v>
      </c>
      <c r="G625" s="253">
        <v>45584</v>
      </c>
      <c r="H625" s="249">
        <v>363559</v>
      </c>
      <c r="I625" s="250">
        <v>0</v>
      </c>
      <c r="J625" s="251">
        <f t="shared" si="179"/>
        <v>363559</v>
      </c>
      <c r="K625" s="250">
        <f t="shared" si="180"/>
        <v>7271.18</v>
      </c>
      <c r="L625" s="250">
        <f t="shared" si="181"/>
        <v>356287.82</v>
      </c>
      <c r="M625" s="250">
        <f t="shared" si="192"/>
        <v>356287.82</v>
      </c>
      <c r="N625" s="250">
        <f t="shared" si="182"/>
        <v>0</v>
      </c>
      <c r="O625" s="252">
        <v>45580</v>
      </c>
      <c r="P625" s="262">
        <v>45580</v>
      </c>
      <c r="Q625" s="259" t="s">
        <v>1395</v>
      </c>
      <c r="R625" s="277">
        <v>355559.65</v>
      </c>
      <c r="S625" s="250">
        <f t="shared" si="183"/>
        <v>7999.3499999999767</v>
      </c>
      <c r="T625" s="255" t="s">
        <v>91</v>
      </c>
      <c r="U625" s="256">
        <v>45621</v>
      </c>
      <c r="V625" s="255">
        <v>464370</v>
      </c>
      <c r="W625" s="255" t="s">
        <v>29</v>
      </c>
      <c r="X625" s="258" t="s">
        <v>368</v>
      </c>
      <c r="Y625" s="255" t="s">
        <v>91</v>
      </c>
      <c r="AB625" s="17"/>
    </row>
    <row r="626" spans="1:28" x14ac:dyDescent="0.25">
      <c r="A626" s="7">
        <f t="shared" si="184"/>
        <v>66</v>
      </c>
      <c r="B626" s="25" t="s">
        <v>2074</v>
      </c>
      <c r="C626" s="9">
        <v>45566</v>
      </c>
      <c r="D626" s="35" t="s">
        <v>466</v>
      </c>
      <c r="E626" s="20">
        <v>45536</v>
      </c>
      <c r="F626" s="276" t="s">
        <v>1351</v>
      </c>
      <c r="G626" s="253">
        <v>45584</v>
      </c>
      <c r="H626" s="249">
        <v>334345.53999999998</v>
      </c>
      <c r="I626" s="250">
        <v>0</v>
      </c>
      <c r="J626" s="251">
        <f t="shared" ref="J626:J670" si="193">H626+I626</f>
        <v>334345.53999999998</v>
      </c>
      <c r="K626" s="250">
        <f t="shared" ref="K626:K670" si="194">H626*2%</f>
        <v>6686.9107999999997</v>
      </c>
      <c r="L626" s="250">
        <f t="shared" ref="L626:L670" si="195">J626-K626</f>
        <v>327658.62919999997</v>
      </c>
      <c r="M626" s="250">
        <f t="shared" si="192"/>
        <v>327658.62919999997</v>
      </c>
      <c r="N626" s="250">
        <f t="shared" ref="N626:N670" si="196">L626-M626</f>
        <v>0</v>
      </c>
      <c r="O626" s="252">
        <v>45580</v>
      </c>
      <c r="P626" s="262">
        <v>45580</v>
      </c>
      <c r="Q626" s="259" t="s">
        <v>1395</v>
      </c>
      <c r="R626" s="277">
        <v>326345.43</v>
      </c>
      <c r="S626" s="250">
        <f t="shared" ref="S626:S669" si="197">H626-R626</f>
        <v>8000.109999999986</v>
      </c>
      <c r="T626" s="255" t="s">
        <v>91</v>
      </c>
      <c r="U626" s="256">
        <v>45621</v>
      </c>
      <c r="V626" s="255">
        <v>464370</v>
      </c>
      <c r="W626" s="255" t="s">
        <v>29</v>
      </c>
      <c r="X626" s="258" t="s">
        <v>368</v>
      </c>
      <c r="Y626" s="255" t="s">
        <v>91</v>
      </c>
      <c r="AB626" s="17"/>
    </row>
    <row r="627" spans="1:28" x14ac:dyDescent="0.25">
      <c r="A627" s="7">
        <f t="shared" ref="A627:A670" si="198">A626+1</f>
        <v>67</v>
      </c>
      <c r="B627" s="25" t="s">
        <v>2074</v>
      </c>
      <c r="C627" s="9">
        <v>45566</v>
      </c>
      <c r="D627" s="35" t="s">
        <v>522</v>
      </c>
      <c r="E627" s="20">
        <v>45536</v>
      </c>
      <c r="F627" s="276" t="s">
        <v>1352</v>
      </c>
      <c r="G627" s="253">
        <v>45584</v>
      </c>
      <c r="H627" s="249">
        <v>271422.57999999996</v>
      </c>
      <c r="I627" s="250">
        <v>0</v>
      </c>
      <c r="J627" s="251">
        <f t="shared" si="193"/>
        <v>271422.57999999996</v>
      </c>
      <c r="K627" s="250">
        <f t="shared" si="194"/>
        <v>5428.4515999999994</v>
      </c>
      <c r="L627" s="250">
        <f t="shared" si="195"/>
        <v>265994.12839999999</v>
      </c>
      <c r="M627" s="250">
        <f t="shared" si="192"/>
        <v>265994.12839999999</v>
      </c>
      <c r="N627" s="250">
        <f t="shared" si="196"/>
        <v>0</v>
      </c>
      <c r="O627" s="252">
        <v>45580</v>
      </c>
      <c r="P627" s="262">
        <v>45580</v>
      </c>
      <c r="Q627" s="259" t="s">
        <v>1395</v>
      </c>
      <c r="R627" s="277">
        <v>263422.49</v>
      </c>
      <c r="S627" s="250">
        <f t="shared" si="197"/>
        <v>8000.0899999999674</v>
      </c>
      <c r="T627" s="255" t="s">
        <v>91</v>
      </c>
      <c r="U627" s="256">
        <v>45621</v>
      </c>
      <c r="V627" s="255">
        <v>464370</v>
      </c>
      <c r="W627" s="255" t="s">
        <v>29</v>
      </c>
      <c r="X627" s="258" t="s">
        <v>368</v>
      </c>
      <c r="Y627" s="255" t="s">
        <v>91</v>
      </c>
      <c r="AB627" s="17"/>
    </row>
    <row r="628" spans="1:28" x14ac:dyDescent="0.25">
      <c r="A628" s="7">
        <f t="shared" si="198"/>
        <v>68</v>
      </c>
      <c r="B628" s="25" t="s">
        <v>2074</v>
      </c>
      <c r="C628" s="9">
        <v>45566</v>
      </c>
      <c r="D628" s="35" t="s">
        <v>467</v>
      </c>
      <c r="E628" s="20">
        <v>45536</v>
      </c>
      <c r="F628" s="276" t="s">
        <v>1353</v>
      </c>
      <c r="G628" s="253">
        <v>45584</v>
      </c>
      <c r="H628" s="249">
        <v>345581.05</v>
      </c>
      <c r="I628" s="250">
        <v>0</v>
      </c>
      <c r="J628" s="251">
        <f t="shared" si="193"/>
        <v>345581.05</v>
      </c>
      <c r="K628" s="250">
        <f t="shared" si="194"/>
        <v>6911.6210000000001</v>
      </c>
      <c r="L628" s="250">
        <f t="shared" si="195"/>
        <v>338669.429</v>
      </c>
      <c r="M628" s="250">
        <f t="shared" si="192"/>
        <v>338669.429</v>
      </c>
      <c r="N628" s="250">
        <f t="shared" si="196"/>
        <v>0</v>
      </c>
      <c r="O628" s="252">
        <v>45580</v>
      </c>
      <c r="P628" s="262">
        <v>45580</v>
      </c>
      <c r="Q628" s="259" t="s">
        <v>1395</v>
      </c>
      <c r="R628" s="277">
        <v>337581.67</v>
      </c>
      <c r="S628" s="250">
        <f t="shared" si="197"/>
        <v>7999.3800000000047</v>
      </c>
      <c r="T628" s="255" t="s">
        <v>91</v>
      </c>
      <c r="U628" s="256">
        <v>45621</v>
      </c>
      <c r="V628" s="255">
        <v>464370</v>
      </c>
      <c r="W628" s="255" t="s">
        <v>29</v>
      </c>
      <c r="X628" s="258" t="s">
        <v>368</v>
      </c>
      <c r="Y628" s="255" t="s">
        <v>91</v>
      </c>
      <c r="AB628" s="17"/>
    </row>
    <row r="629" spans="1:28" x14ac:dyDescent="0.25">
      <c r="A629" s="7">
        <f t="shared" si="198"/>
        <v>69</v>
      </c>
      <c r="B629" s="25" t="s">
        <v>2074</v>
      </c>
      <c r="C629" s="9">
        <v>45566</v>
      </c>
      <c r="D629" s="35" t="s">
        <v>519</v>
      </c>
      <c r="E629" s="20">
        <v>45536</v>
      </c>
      <c r="F629" s="276" t="s">
        <v>1354</v>
      </c>
      <c r="G629" s="253">
        <v>45584</v>
      </c>
      <c r="H629" s="249">
        <v>318614.8</v>
      </c>
      <c r="I629" s="250">
        <v>0</v>
      </c>
      <c r="J629" s="251">
        <f t="shared" si="193"/>
        <v>318614.8</v>
      </c>
      <c r="K629" s="250">
        <f t="shared" si="194"/>
        <v>6372.2960000000003</v>
      </c>
      <c r="L629" s="250">
        <f t="shared" si="195"/>
        <v>312242.50400000002</v>
      </c>
      <c r="M629" s="250">
        <f t="shared" si="192"/>
        <v>312242.50400000002</v>
      </c>
      <c r="N629" s="250">
        <f t="shared" si="196"/>
        <v>0</v>
      </c>
      <c r="O629" s="252">
        <v>45580</v>
      </c>
      <c r="P629" s="262">
        <v>45580</v>
      </c>
      <c r="Q629" s="259" t="s">
        <v>1395</v>
      </c>
      <c r="R629" s="277">
        <v>310614.69</v>
      </c>
      <c r="S629" s="250">
        <f t="shared" si="197"/>
        <v>8000.109999999986</v>
      </c>
      <c r="T629" s="255" t="s">
        <v>91</v>
      </c>
      <c r="U629" s="256">
        <v>45621</v>
      </c>
      <c r="V629" s="255">
        <v>464370</v>
      </c>
      <c r="W629" s="255" t="s">
        <v>29</v>
      </c>
      <c r="X629" s="258" t="s">
        <v>368</v>
      </c>
      <c r="Y629" s="255" t="s">
        <v>91</v>
      </c>
      <c r="AB629" s="17"/>
    </row>
    <row r="630" spans="1:28" x14ac:dyDescent="0.25">
      <c r="A630" s="7">
        <f t="shared" si="198"/>
        <v>70</v>
      </c>
      <c r="B630" s="25" t="s">
        <v>2074</v>
      </c>
      <c r="C630" s="9">
        <v>45566</v>
      </c>
      <c r="D630" s="35" t="s">
        <v>266</v>
      </c>
      <c r="E630" s="20">
        <v>45536</v>
      </c>
      <c r="F630" s="276" t="s">
        <v>1355</v>
      </c>
      <c r="G630" s="253">
        <v>45584</v>
      </c>
      <c r="H630" s="249">
        <v>284905.97499999998</v>
      </c>
      <c r="I630" s="250">
        <v>0</v>
      </c>
      <c r="J630" s="251">
        <f t="shared" si="193"/>
        <v>284905.97499999998</v>
      </c>
      <c r="K630" s="250">
        <f t="shared" si="194"/>
        <v>5698.1194999999998</v>
      </c>
      <c r="L630" s="250">
        <f t="shared" si="195"/>
        <v>279207.85550000001</v>
      </c>
      <c r="M630" s="250">
        <f t="shared" si="192"/>
        <v>279207.85550000001</v>
      </c>
      <c r="N630" s="250">
        <f t="shared" si="196"/>
        <v>0</v>
      </c>
      <c r="O630" s="252">
        <v>45580</v>
      </c>
      <c r="P630" s="262">
        <v>45580</v>
      </c>
      <c r="Q630" s="259" t="s">
        <v>1395</v>
      </c>
      <c r="R630" s="277">
        <v>276905.98</v>
      </c>
      <c r="S630" s="250">
        <f t="shared" si="197"/>
        <v>7999.9949999999953</v>
      </c>
      <c r="T630" s="255" t="s">
        <v>91</v>
      </c>
      <c r="U630" s="256">
        <v>45621</v>
      </c>
      <c r="V630" s="255">
        <v>464370</v>
      </c>
      <c r="W630" s="255" t="s">
        <v>29</v>
      </c>
      <c r="X630" s="258" t="s">
        <v>368</v>
      </c>
      <c r="Y630" s="255" t="s">
        <v>91</v>
      </c>
      <c r="AB630" s="17"/>
    </row>
    <row r="631" spans="1:28" x14ac:dyDescent="0.25">
      <c r="A631" s="7">
        <f t="shared" si="198"/>
        <v>71</v>
      </c>
      <c r="B631" s="25" t="s">
        <v>2074</v>
      </c>
      <c r="C631" s="9">
        <v>45566</v>
      </c>
      <c r="D631" s="35" t="s">
        <v>279</v>
      </c>
      <c r="E631" s="20">
        <v>45536</v>
      </c>
      <c r="F631" s="276" t="s">
        <v>1356</v>
      </c>
      <c r="G631" s="253">
        <v>45584</v>
      </c>
      <c r="H631" s="249">
        <v>302884.06</v>
      </c>
      <c r="I631" s="250">
        <v>0</v>
      </c>
      <c r="J631" s="251">
        <f t="shared" si="193"/>
        <v>302884.06</v>
      </c>
      <c r="K631" s="250">
        <f t="shared" si="194"/>
        <v>6057.6812</v>
      </c>
      <c r="L631" s="250">
        <f t="shared" si="195"/>
        <v>296826.37880000001</v>
      </c>
      <c r="M631" s="250">
        <f t="shared" si="192"/>
        <v>296826.37880000001</v>
      </c>
      <c r="N631" s="250">
        <f t="shared" si="196"/>
        <v>0</v>
      </c>
      <c r="O631" s="252">
        <v>45580</v>
      </c>
      <c r="P631" s="253">
        <v>45580</v>
      </c>
      <c r="Q631" s="259" t="s">
        <v>1395</v>
      </c>
      <c r="R631" s="277">
        <v>294883.96000000002</v>
      </c>
      <c r="S631" s="250">
        <f t="shared" si="197"/>
        <v>8000.0999999999767</v>
      </c>
      <c r="T631" s="255" t="s">
        <v>91</v>
      </c>
      <c r="U631" s="256">
        <v>45621</v>
      </c>
      <c r="V631" s="255">
        <v>464370</v>
      </c>
      <c r="W631" s="255" t="s">
        <v>29</v>
      </c>
      <c r="X631" s="258" t="s">
        <v>368</v>
      </c>
      <c r="Y631" s="255" t="s">
        <v>91</v>
      </c>
      <c r="AB631" s="17"/>
    </row>
    <row r="632" spans="1:28" x14ac:dyDescent="0.25">
      <c r="A632" s="7">
        <f t="shared" si="198"/>
        <v>72</v>
      </c>
      <c r="B632" s="25" t="s">
        <v>2074</v>
      </c>
      <c r="C632" s="9">
        <v>45566</v>
      </c>
      <c r="D632" s="35" t="s">
        <v>267</v>
      </c>
      <c r="E632" s="20">
        <v>45536</v>
      </c>
      <c r="F632" s="276" t="s">
        <v>1357</v>
      </c>
      <c r="G632" s="253">
        <v>45584</v>
      </c>
      <c r="H632" s="249">
        <v>318614.8</v>
      </c>
      <c r="I632" s="250">
        <v>0</v>
      </c>
      <c r="J632" s="251">
        <f t="shared" si="193"/>
        <v>318614.8</v>
      </c>
      <c r="K632" s="250">
        <f t="shared" si="194"/>
        <v>6372.2960000000003</v>
      </c>
      <c r="L632" s="250">
        <f t="shared" si="195"/>
        <v>312242.50400000002</v>
      </c>
      <c r="M632" s="250">
        <f t="shared" si="192"/>
        <v>312242.50400000002</v>
      </c>
      <c r="N632" s="250">
        <f t="shared" si="196"/>
        <v>0</v>
      </c>
      <c r="O632" s="252">
        <v>45580</v>
      </c>
      <c r="P632" s="262">
        <v>45580</v>
      </c>
      <c r="Q632" s="259" t="s">
        <v>1395</v>
      </c>
      <c r="R632" s="277">
        <v>310614.69</v>
      </c>
      <c r="S632" s="250">
        <f t="shared" si="197"/>
        <v>8000.109999999986</v>
      </c>
      <c r="T632" s="255" t="s">
        <v>91</v>
      </c>
      <c r="U632" s="256">
        <v>45621</v>
      </c>
      <c r="V632" s="255">
        <v>464370</v>
      </c>
      <c r="W632" s="255" t="s">
        <v>29</v>
      </c>
      <c r="X632" s="258" t="s">
        <v>368</v>
      </c>
      <c r="Y632" s="255" t="s">
        <v>91</v>
      </c>
      <c r="AB632" s="17"/>
    </row>
    <row r="633" spans="1:28" x14ac:dyDescent="0.25">
      <c r="A633" s="7">
        <f t="shared" si="198"/>
        <v>73</v>
      </c>
      <c r="B633" s="25" t="s">
        <v>2074</v>
      </c>
      <c r="C633" s="9">
        <v>45566</v>
      </c>
      <c r="D633" s="35" t="s">
        <v>523</v>
      </c>
      <c r="E633" s="20">
        <v>45536</v>
      </c>
      <c r="F633" s="276" t="s">
        <v>1358</v>
      </c>
      <c r="G633" s="253">
        <v>45584</v>
      </c>
      <c r="H633" s="249">
        <v>428730.25</v>
      </c>
      <c r="I633" s="250">
        <v>0</v>
      </c>
      <c r="J633" s="251">
        <f t="shared" si="193"/>
        <v>428730.25</v>
      </c>
      <c r="K633" s="250">
        <f t="shared" si="194"/>
        <v>8574.6049999999996</v>
      </c>
      <c r="L633" s="250">
        <f t="shared" si="195"/>
        <v>420155.64500000002</v>
      </c>
      <c r="M633" s="250">
        <f t="shared" si="192"/>
        <v>420155.64500000002</v>
      </c>
      <c r="N633" s="250">
        <f t="shared" si="196"/>
        <v>0</v>
      </c>
      <c r="O633" s="252">
        <v>45580</v>
      </c>
      <c r="P633" s="262">
        <v>45580</v>
      </c>
      <c r="Q633" s="259" t="s">
        <v>1395</v>
      </c>
      <c r="R633" s="277">
        <v>420729.83</v>
      </c>
      <c r="S633" s="250">
        <f t="shared" si="197"/>
        <v>8000.4199999999837</v>
      </c>
      <c r="T633" s="255" t="s">
        <v>91</v>
      </c>
      <c r="U633" s="256">
        <v>45621</v>
      </c>
      <c r="V633" s="255">
        <v>464370</v>
      </c>
      <c r="W633" s="255" t="s">
        <v>29</v>
      </c>
      <c r="X633" s="258" t="s">
        <v>368</v>
      </c>
      <c r="Y633" s="255" t="s">
        <v>91</v>
      </c>
      <c r="AB633" s="17"/>
    </row>
    <row r="634" spans="1:28" x14ac:dyDescent="0.25">
      <c r="A634" s="7">
        <f t="shared" si="198"/>
        <v>74</v>
      </c>
      <c r="B634" s="25" t="s">
        <v>2074</v>
      </c>
      <c r="C634" s="9">
        <v>45566</v>
      </c>
      <c r="D634" s="35" t="s">
        <v>468</v>
      </c>
      <c r="E634" s="20">
        <v>45536</v>
      </c>
      <c r="F634" s="276" t="s">
        <v>1359</v>
      </c>
      <c r="G634" s="253">
        <v>45584</v>
      </c>
      <c r="H634" s="249">
        <v>318614.8</v>
      </c>
      <c r="I634" s="250">
        <v>0</v>
      </c>
      <c r="J634" s="251">
        <f t="shared" si="193"/>
        <v>318614.8</v>
      </c>
      <c r="K634" s="250">
        <f t="shared" si="194"/>
        <v>6372.2960000000003</v>
      </c>
      <c r="L634" s="250">
        <f t="shared" si="195"/>
        <v>312242.50400000002</v>
      </c>
      <c r="M634" s="250">
        <f t="shared" si="192"/>
        <v>312242.50400000002</v>
      </c>
      <c r="N634" s="250">
        <f t="shared" si="196"/>
        <v>0</v>
      </c>
      <c r="O634" s="252">
        <v>45580</v>
      </c>
      <c r="P634" s="262">
        <v>45580</v>
      </c>
      <c r="Q634" s="259" t="s">
        <v>1395</v>
      </c>
      <c r="R634" s="277">
        <v>310614.69</v>
      </c>
      <c r="S634" s="250">
        <f t="shared" si="197"/>
        <v>8000.109999999986</v>
      </c>
      <c r="T634" s="255" t="s">
        <v>91</v>
      </c>
      <c r="U634" s="256">
        <v>45621</v>
      </c>
      <c r="V634" s="255">
        <v>464370</v>
      </c>
      <c r="W634" s="255" t="s">
        <v>29</v>
      </c>
      <c r="X634" s="258" t="s">
        <v>368</v>
      </c>
      <c r="Y634" s="255" t="s">
        <v>91</v>
      </c>
      <c r="AB634" s="17"/>
    </row>
    <row r="635" spans="1:28" x14ac:dyDescent="0.25">
      <c r="A635" s="7">
        <f t="shared" si="198"/>
        <v>75</v>
      </c>
      <c r="B635" s="25" t="s">
        <v>2074</v>
      </c>
      <c r="C635" s="9">
        <v>45566</v>
      </c>
      <c r="D635" s="35" t="s">
        <v>1283</v>
      </c>
      <c r="E635" s="20">
        <v>45536</v>
      </c>
      <c r="F635" s="276" t="s">
        <v>1360</v>
      </c>
      <c r="G635" s="253">
        <v>45584</v>
      </c>
      <c r="H635" s="249">
        <v>334345.53999999998</v>
      </c>
      <c r="I635" s="250">
        <v>0</v>
      </c>
      <c r="J635" s="251">
        <f t="shared" si="193"/>
        <v>334345.53999999998</v>
      </c>
      <c r="K635" s="250">
        <f t="shared" si="194"/>
        <v>6686.9107999999997</v>
      </c>
      <c r="L635" s="250">
        <f t="shared" si="195"/>
        <v>327658.62919999997</v>
      </c>
      <c r="M635" s="250">
        <f t="shared" si="192"/>
        <v>327658.62919999997</v>
      </c>
      <c r="N635" s="250">
        <f t="shared" si="196"/>
        <v>0</v>
      </c>
      <c r="O635" s="252">
        <v>45580</v>
      </c>
      <c r="P635" s="262">
        <v>45580</v>
      </c>
      <c r="Q635" s="259" t="s">
        <v>1395</v>
      </c>
      <c r="R635" s="277">
        <v>326345.43</v>
      </c>
      <c r="S635" s="250">
        <f t="shared" si="197"/>
        <v>8000.109999999986</v>
      </c>
      <c r="T635" s="255" t="s">
        <v>91</v>
      </c>
      <c r="U635" s="256">
        <v>45621</v>
      </c>
      <c r="V635" s="255">
        <v>464370</v>
      </c>
      <c r="W635" s="255" t="s">
        <v>29</v>
      </c>
      <c r="X635" s="258" t="s">
        <v>368</v>
      </c>
      <c r="Y635" s="255" t="s">
        <v>91</v>
      </c>
      <c r="AB635" s="17"/>
    </row>
    <row r="636" spans="1:28" x14ac:dyDescent="0.25">
      <c r="A636" s="7">
        <f t="shared" si="198"/>
        <v>76</v>
      </c>
      <c r="B636" s="25" t="s">
        <v>2074</v>
      </c>
      <c r="C636" s="9">
        <v>45566</v>
      </c>
      <c r="D636" s="35" t="s">
        <v>280</v>
      </c>
      <c r="E636" s="20">
        <v>45536</v>
      </c>
      <c r="F636" s="276" t="s">
        <v>1361</v>
      </c>
      <c r="G636" s="253">
        <v>45584</v>
      </c>
      <c r="H636" s="249">
        <v>582103.75</v>
      </c>
      <c r="I636" s="250">
        <v>0</v>
      </c>
      <c r="J636" s="251">
        <f t="shared" si="193"/>
        <v>582103.75</v>
      </c>
      <c r="K636" s="250">
        <f t="shared" si="194"/>
        <v>11642.075000000001</v>
      </c>
      <c r="L636" s="250">
        <f t="shared" si="195"/>
        <v>570461.67500000005</v>
      </c>
      <c r="M636" s="250">
        <f t="shared" si="192"/>
        <v>570461.67500000005</v>
      </c>
      <c r="N636" s="250">
        <f t="shared" si="196"/>
        <v>0</v>
      </c>
      <c r="O636" s="252">
        <v>45580</v>
      </c>
      <c r="P636" s="262">
        <v>45580</v>
      </c>
      <c r="Q636" s="259" t="s">
        <v>1395</v>
      </c>
      <c r="R636" s="277">
        <v>574104.5</v>
      </c>
      <c r="S636" s="250">
        <f t="shared" si="197"/>
        <v>7999.25</v>
      </c>
      <c r="T636" s="255" t="s">
        <v>91</v>
      </c>
      <c r="U636" s="256">
        <v>45621</v>
      </c>
      <c r="V636" s="255">
        <v>464370</v>
      </c>
      <c r="W636" s="255" t="s">
        <v>29</v>
      </c>
      <c r="X636" s="258" t="s">
        <v>368</v>
      </c>
      <c r="Y636" s="255" t="s">
        <v>91</v>
      </c>
      <c r="AB636" s="17"/>
    </row>
    <row r="637" spans="1:28" x14ac:dyDescent="0.25">
      <c r="A637" s="7">
        <f t="shared" si="198"/>
        <v>77</v>
      </c>
      <c r="B637" s="25" t="s">
        <v>2074</v>
      </c>
      <c r="C637" s="9">
        <v>45566</v>
      </c>
      <c r="D637" s="35" t="s">
        <v>268</v>
      </c>
      <c r="E637" s="20">
        <v>45536</v>
      </c>
      <c r="F637" s="276" t="s">
        <v>1362</v>
      </c>
      <c r="G637" s="253">
        <v>45584</v>
      </c>
      <c r="H637" s="249">
        <v>318614.8</v>
      </c>
      <c r="I637" s="250">
        <v>0</v>
      </c>
      <c r="J637" s="251">
        <f t="shared" si="193"/>
        <v>318614.8</v>
      </c>
      <c r="K637" s="250">
        <f t="shared" si="194"/>
        <v>6372.2960000000003</v>
      </c>
      <c r="L637" s="250">
        <f t="shared" si="195"/>
        <v>312242.50400000002</v>
      </c>
      <c r="M637" s="250">
        <f t="shared" si="192"/>
        <v>312242.50400000002</v>
      </c>
      <c r="N637" s="250">
        <f t="shared" si="196"/>
        <v>0</v>
      </c>
      <c r="O637" s="252">
        <v>45580</v>
      </c>
      <c r="P637" s="262">
        <v>45580</v>
      </c>
      <c r="Q637" s="259" t="s">
        <v>1395</v>
      </c>
      <c r="R637" s="277">
        <v>310614.69</v>
      </c>
      <c r="S637" s="250">
        <f t="shared" si="197"/>
        <v>8000.109999999986</v>
      </c>
      <c r="T637" s="255" t="s">
        <v>91</v>
      </c>
      <c r="U637" s="256">
        <v>45621</v>
      </c>
      <c r="V637" s="255">
        <v>464370</v>
      </c>
      <c r="W637" s="255" t="s">
        <v>29</v>
      </c>
      <c r="X637" s="258" t="s">
        <v>368</v>
      </c>
      <c r="Y637" s="255" t="s">
        <v>91</v>
      </c>
      <c r="AB637" s="17"/>
    </row>
    <row r="638" spans="1:28" x14ac:dyDescent="0.25">
      <c r="A638" s="7">
        <f t="shared" si="198"/>
        <v>78</v>
      </c>
      <c r="B638" s="25" t="s">
        <v>2074</v>
      </c>
      <c r="C638" s="9">
        <v>45566</v>
      </c>
      <c r="D638" s="35" t="s">
        <v>521</v>
      </c>
      <c r="E638" s="20">
        <v>45536</v>
      </c>
      <c r="F638" s="276" t="s">
        <v>1363</v>
      </c>
      <c r="G638" s="253">
        <v>45584</v>
      </c>
      <c r="H638" s="249">
        <v>334345.53999999998</v>
      </c>
      <c r="I638" s="250">
        <v>0</v>
      </c>
      <c r="J638" s="251">
        <f t="shared" si="193"/>
        <v>334345.53999999998</v>
      </c>
      <c r="K638" s="250">
        <f t="shared" si="194"/>
        <v>6686.9107999999997</v>
      </c>
      <c r="L638" s="250">
        <f t="shared" si="195"/>
        <v>327658.62919999997</v>
      </c>
      <c r="M638" s="250">
        <f t="shared" si="192"/>
        <v>327658.62919999997</v>
      </c>
      <c r="N638" s="250">
        <f t="shared" si="196"/>
        <v>0</v>
      </c>
      <c r="O638" s="252">
        <v>45580</v>
      </c>
      <c r="P638" s="262">
        <v>45580</v>
      </c>
      <c r="Q638" s="259" t="s">
        <v>1395</v>
      </c>
      <c r="R638" s="277">
        <v>326345.43</v>
      </c>
      <c r="S638" s="250">
        <f t="shared" si="197"/>
        <v>8000.109999999986</v>
      </c>
      <c r="T638" s="255" t="s">
        <v>91</v>
      </c>
      <c r="U638" s="256">
        <v>45621</v>
      </c>
      <c r="V638" s="255">
        <v>464370</v>
      </c>
      <c r="W638" s="255" t="s">
        <v>29</v>
      </c>
      <c r="X638" s="258" t="s">
        <v>368</v>
      </c>
      <c r="Y638" s="255" t="s">
        <v>91</v>
      </c>
      <c r="AB638" s="17"/>
    </row>
    <row r="639" spans="1:28" x14ac:dyDescent="0.25">
      <c r="A639" s="7">
        <f t="shared" si="198"/>
        <v>79</v>
      </c>
      <c r="B639" s="25" t="s">
        <v>2074</v>
      </c>
      <c r="C639" s="9">
        <v>45566</v>
      </c>
      <c r="D639" s="35" t="s">
        <v>269</v>
      </c>
      <c r="E639" s="20">
        <v>45536</v>
      </c>
      <c r="F639" s="276" t="s">
        <v>1364</v>
      </c>
      <c r="G639" s="253">
        <v>45584</v>
      </c>
      <c r="H639" s="249">
        <v>318614.8</v>
      </c>
      <c r="I639" s="250">
        <v>0</v>
      </c>
      <c r="J639" s="251">
        <f t="shared" si="193"/>
        <v>318614.8</v>
      </c>
      <c r="K639" s="250">
        <f t="shared" si="194"/>
        <v>6372.2960000000003</v>
      </c>
      <c r="L639" s="250">
        <f t="shared" si="195"/>
        <v>312242.50400000002</v>
      </c>
      <c r="M639" s="250">
        <f t="shared" si="192"/>
        <v>312242.50400000002</v>
      </c>
      <c r="N639" s="250">
        <f t="shared" si="196"/>
        <v>0</v>
      </c>
      <c r="O639" s="252">
        <v>45580</v>
      </c>
      <c r="P639" s="262">
        <v>45580</v>
      </c>
      <c r="Q639" s="259" t="s">
        <v>1395</v>
      </c>
      <c r="R639" s="277">
        <v>310614.69</v>
      </c>
      <c r="S639" s="250">
        <f t="shared" si="197"/>
        <v>8000.109999999986</v>
      </c>
      <c r="T639" s="255" t="s">
        <v>91</v>
      </c>
      <c r="U639" s="256">
        <v>45621</v>
      </c>
      <c r="V639" s="255">
        <v>464370</v>
      </c>
      <c r="W639" s="255" t="s">
        <v>29</v>
      </c>
      <c r="X639" s="258" t="s">
        <v>368</v>
      </c>
      <c r="Y639" s="255" t="s">
        <v>91</v>
      </c>
      <c r="AB639" s="17"/>
    </row>
    <row r="640" spans="1:28" x14ac:dyDescent="0.25">
      <c r="A640" s="7">
        <f t="shared" si="198"/>
        <v>80</v>
      </c>
      <c r="B640" s="25" t="s">
        <v>2074</v>
      </c>
      <c r="C640" s="9">
        <v>45566</v>
      </c>
      <c r="D640" s="35" t="s">
        <v>271</v>
      </c>
      <c r="E640" s="20">
        <v>45536</v>
      </c>
      <c r="F640" s="276" t="s">
        <v>1365</v>
      </c>
      <c r="G640" s="253">
        <v>45584</v>
      </c>
      <c r="H640" s="249">
        <v>345581.05</v>
      </c>
      <c r="I640" s="250">
        <v>0</v>
      </c>
      <c r="J640" s="251">
        <f t="shared" si="193"/>
        <v>345581.05</v>
      </c>
      <c r="K640" s="250">
        <f t="shared" si="194"/>
        <v>6911.6210000000001</v>
      </c>
      <c r="L640" s="250">
        <f t="shared" si="195"/>
        <v>338669.429</v>
      </c>
      <c r="M640" s="250">
        <f t="shared" si="192"/>
        <v>338669.429</v>
      </c>
      <c r="N640" s="250">
        <f t="shared" si="196"/>
        <v>0</v>
      </c>
      <c r="O640" s="252">
        <v>45580</v>
      </c>
      <c r="P640" s="262">
        <v>45580</v>
      </c>
      <c r="Q640" s="259" t="s">
        <v>1395</v>
      </c>
      <c r="R640" s="277">
        <v>337581.67</v>
      </c>
      <c r="S640" s="250">
        <f t="shared" si="197"/>
        <v>7999.3800000000047</v>
      </c>
      <c r="T640" s="255" t="s">
        <v>91</v>
      </c>
      <c r="U640" s="256">
        <v>45621</v>
      </c>
      <c r="V640" s="255">
        <v>464370</v>
      </c>
      <c r="W640" s="255" t="s">
        <v>29</v>
      </c>
      <c r="X640" s="258" t="s">
        <v>368</v>
      </c>
      <c r="Y640" s="255" t="s">
        <v>91</v>
      </c>
      <c r="AB640" s="17"/>
    </row>
    <row r="641" spans="1:28" x14ac:dyDescent="0.25">
      <c r="A641" s="7">
        <f t="shared" si="198"/>
        <v>81</v>
      </c>
      <c r="B641" s="25" t="s">
        <v>2074</v>
      </c>
      <c r="C641" s="9">
        <v>45566</v>
      </c>
      <c r="D641" s="35" t="s">
        <v>273</v>
      </c>
      <c r="E641" s="20">
        <v>45536</v>
      </c>
      <c r="F641" s="276" t="s">
        <v>1366</v>
      </c>
      <c r="G641" s="253">
        <v>45584</v>
      </c>
      <c r="H641" s="249">
        <v>255691.84</v>
      </c>
      <c r="I641" s="250">
        <v>0</v>
      </c>
      <c r="J641" s="251">
        <f t="shared" si="193"/>
        <v>255691.84</v>
      </c>
      <c r="K641" s="250">
        <f t="shared" si="194"/>
        <v>5113.8368</v>
      </c>
      <c r="L641" s="250">
        <f t="shared" si="195"/>
        <v>250578.00320000001</v>
      </c>
      <c r="M641" s="250">
        <f t="shared" si="192"/>
        <v>250578.00320000001</v>
      </c>
      <c r="N641" s="250">
        <f t="shared" si="196"/>
        <v>0</v>
      </c>
      <c r="O641" s="252">
        <v>45580</v>
      </c>
      <c r="P641" s="262">
        <v>45580</v>
      </c>
      <c r="Q641" s="259" t="s">
        <v>1395</v>
      </c>
      <c r="R641" s="277">
        <v>247691.75</v>
      </c>
      <c r="S641" s="250">
        <f t="shared" si="197"/>
        <v>8000.0899999999965</v>
      </c>
      <c r="T641" s="255" t="s">
        <v>91</v>
      </c>
      <c r="U641" s="256">
        <v>45621</v>
      </c>
      <c r="V641" s="255">
        <v>464370</v>
      </c>
      <c r="W641" s="255" t="s">
        <v>29</v>
      </c>
      <c r="X641" s="258" t="s">
        <v>368</v>
      </c>
      <c r="Y641" s="255" t="s">
        <v>91</v>
      </c>
      <c r="AB641" s="17"/>
    </row>
    <row r="642" spans="1:28" x14ac:dyDescent="0.25">
      <c r="A642" s="7">
        <f t="shared" si="198"/>
        <v>82</v>
      </c>
      <c r="B642" s="25" t="s">
        <v>2074</v>
      </c>
      <c r="C642" s="9">
        <v>45566</v>
      </c>
      <c r="D642" s="35" t="s">
        <v>469</v>
      </c>
      <c r="E642" s="20">
        <v>45536</v>
      </c>
      <c r="F642" s="276" t="s">
        <v>1367</v>
      </c>
      <c r="G642" s="253">
        <v>45584</v>
      </c>
      <c r="H642" s="249">
        <v>428730.25</v>
      </c>
      <c r="I642" s="250">
        <v>0</v>
      </c>
      <c r="J642" s="251">
        <f t="shared" si="193"/>
        <v>428730.25</v>
      </c>
      <c r="K642" s="250">
        <f t="shared" si="194"/>
        <v>8574.6049999999996</v>
      </c>
      <c r="L642" s="250">
        <f t="shared" si="195"/>
        <v>420155.64500000002</v>
      </c>
      <c r="M642" s="250">
        <f t="shared" si="192"/>
        <v>420155.64500000002</v>
      </c>
      <c r="N642" s="250">
        <f t="shared" si="196"/>
        <v>0</v>
      </c>
      <c r="O642" s="252">
        <v>45580</v>
      </c>
      <c r="P642" s="262">
        <v>45580</v>
      </c>
      <c r="Q642" s="259" t="s">
        <v>1395</v>
      </c>
      <c r="R642" s="277">
        <v>420729.83</v>
      </c>
      <c r="S642" s="250">
        <f t="shared" si="197"/>
        <v>8000.4199999999837</v>
      </c>
      <c r="T642" s="255" t="s">
        <v>91</v>
      </c>
      <c r="U642" s="256">
        <v>45621</v>
      </c>
      <c r="V642" s="255">
        <v>464370</v>
      </c>
      <c r="W642" s="255" t="s">
        <v>29</v>
      </c>
      <c r="X642" s="258" t="s">
        <v>368</v>
      </c>
      <c r="Y642" s="255" t="s">
        <v>91</v>
      </c>
      <c r="AB642" s="17"/>
    </row>
    <row r="643" spans="1:28" x14ac:dyDescent="0.25">
      <c r="A643" s="7">
        <f t="shared" si="198"/>
        <v>83</v>
      </c>
      <c r="B643" s="25" t="s">
        <v>2074</v>
      </c>
      <c r="C643" s="9">
        <v>45566</v>
      </c>
      <c r="D643" s="35" t="s">
        <v>281</v>
      </c>
      <c r="E643" s="20">
        <v>45536</v>
      </c>
      <c r="F643" s="276" t="s">
        <v>1368</v>
      </c>
      <c r="G643" s="253">
        <v>45584</v>
      </c>
      <c r="H643" s="249">
        <v>363559</v>
      </c>
      <c r="I643" s="250">
        <v>0</v>
      </c>
      <c r="J643" s="251">
        <f t="shared" si="193"/>
        <v>363559</v>
      </c>
      <c r="K643" s="250">
        <f t="shared" si="194"/>
        <v>7271.18</v>
      </c>
      <c r="L643" s="250">
        <f t="shared" si="195"/>
        <v>356287.82</v>
      </c>
      <c r="M643" s="250">
        <f t="shared" si="192"/>
        <v>356287.82</v>
      </c>
      <c r="N643" s="250">
        <f t="shared" si="196"/>
        <v>0</v>
      </c>
      <c r="O643" s="252">
        <v>45580</v>
      </c>
      <c r="P643" s="262">
        <v>45580</v>
      </c>
      <c r="Q643" s="259" t="s">
        <v>1395</v>
      </c>
      <c r="R643" s="277">
        <v>355559.65</v>
      </c>
      <c r="S643" s="250">
        <f t="shared" si="197"/>
        <v>7999.3499999999767</v>
      </c>
      <c r="T643" s="255" t="s">
        <v>91</v>
      </c>
      <c r="U643" s="256">
        <v>45621</v>
      </c>
      <c r="V643" s="255">
        <v>464370</v>
      </c>
      <c r="W643" s="255" t="s">
        <v>29</v>
      </c>
      <c r="X643" s="258" t="s">
        <v>368</v>
      </c>
      <c r="Y643" s="255" t="s">
        <v>91</v>
      </c>
      <c r="AB643" s="17"/>
    </row>
    <row r="644" spans="1:28" x14ac:dyDescent="0.25">
      <c r="A644" s="7">
        <f t="shared" si="198"/>
        <v>84</v>
      </c>
      <c r="B644" s="25" t="s">
        <v>2074</v>
      </c>
      <c r="C644" s="9">
        <v>45566</v>
      </c>
      <c r="D644" s="25" t="s">
        <v>470</v>
      </c>
      <c r="E644" s="9">
        <v>45535</v>
      </c>
      <c r="F644" s="276" t="s">
        <v>1369</v>
      </c>
      <c r="G644" s="253">
        <v>45584</v>
      </c>
      <c r="H644" s="249">
        <v>363559</v>
      </c>
      <c r="I644" s="250">
        <v>0</v>
      </c>
      <c r="J644" s="251">
        <f t="shared" si="193"/>
        <v>363559</v>
      </c>
      <c r="K644" s="250">
        <f t="shared" si="194"/>
        <v>7271.18</v>
      </c>
      <c r="L644" s="250">
        <f t="shared" si="195"/>
        <v>356287.82</v>
      </c>
      <c r="M644" s="250">
        <f t="shared" si="192"/>
        <v>356287.82</v>
      </c>
      <c r="N644" s="250">
        <f t="shared" si="196"/>
        <v>0</v>
      </c>
      <c r="O644" s="252">
        <v>45580</v>
      </c>
      <c r="P644" s="253">
        <v>45590</v>
      </c>
      <c r="Q644" s="259" t="s">
        <v>1436</v>
      </c>
      <c r="R644" s="277">
        <f>319604+35956</f>
        <v>355560</v>
      </c>
      <c r="S644" s="250">
        <f t="shared" si="197"/>
        <v>7999</v>
      </c>
      <c r="T644" s="274" t="s">
        <v>91</v>
      </c>
      <c r="U644" s="252">
        <v>45621</v>
      </c>
      <c r="V644" s="274">
        <v>464370</v>
      </c>
      <c r="W644" s="274" t="s">
        <v>29</v>
      </c>
      <c r="X644" s="258" t="s">
        <v>368</v>
      </c>
      <c r="Y644" s="274" t="s">
        <v>91</v>
      </c>
      <c r="AB644" s="17"/>
    </row>
    <row r="645" spans="1:28" x14ac:dyDescent="0.25">
      <c r="A645" s="7">
        <f t="shared" si="198"/>
        <v>85</v>
      </c>
      <c r="B645" s="25" t="s">
        <v>2074</v>
      </c>
      <c r="C645" s="9">
        <v>45566</v>
      </c>
      <c r="D645" s="35" t="s">
        <v>471</v>
      </c>
      <c r="E645" s="20">
        <v>45536</v>
      </c>
      <c r="F645" s="276" t="s">
        <v>1370</v>
      </c>
      <c r="G645" s="253">
        <v>45584</v>
      </c>
      <c r="H645" s="249">
        <v>302884.06</v>
      </c>
      <c r="I645" s="250">
        <f>H645*18%</f>
        <v>54519.130799999999</v>
      </c>
      <c r="J645" s="251">
        <f t="shared" si="193"/>
        <v>357403.19079999998</v>
      </c>
      <c r="K645" s="250">
        <f t="shared" si="194"/>
        <v>6057.6812</v>
      </c>
      <c r="L645" s="250">
        <f t="shared" si="195"/>
        <v>351345.50959999999</v>
      </c>
      <c r="M645" s="250">
        <f t="shared" si="192"/>
        <v>351345.50959999999</v>
      </c>
      <c r="N645" s="250">
        <f t="shared" si="196"/>
        <v>0</v>
      </c>
      <c r="O645" s="252">
        <v>45580</v>
      </c>
      <c r="P645" s="262">
        <v>45580</v>
      </c>
      <c r="Q645" s="259" t="s">
        <v>1395</v>
      </c>
      <c r="R645" s="277">
        <v>294883.96000000002</v>
      </c>
      <c r="S645" s="250">
        <f t="shared" si="197"/>
        <v>8000.0999999999767</v>
      </c>
      <c r="T645" s="255" t="s">
        <v>91</v>
      </c>
      <c r="U645" s="256">
        <v>45621</v>
      </c>
      <c r="V645" s="255">
        <v>464370</v>
      </c>
      <c r="W645" s="255" t="s">
        <v>29</v>
      </c>
      <c r="X645" s="258" t="s">
        <v>368</v>
      </c>
      <c r="Y645" s="255" t="s">
        <v>91</v>
      </c>
      <c r="AB645" s="17"/>
    </row>
    <row r="646" spans="1:28" x14ac:dyDescent="0.25">
      <c r="A646" s="7">
        <f t="shared" si="198"/>
        <v>86</v>
      </c>
      <c r="B646" s="25" t="s">
        <v>2074</v>
      </c>
      <c r="C646" s="9">
        <v>45566</v>
      </c>
      <c r="D646" s="35" t="s">
        <v>270</v>
      </c>
      <c r="E646" s="20">
        <v>45536</v>
      </c>
      <c r="F646" s="276" t="s">
        <v>1371</v>
      </c>
      <c r="G646" s="253">
        <v>45584</v>
      </c>
      <c r="H646" s="249">
        <v>381536.95</v>
      </c>
      <c r="I646" s="250">
        <v>0</v>
      </c>
      <c r="J646" s="251">
        <f t="shared" si="193"/>
        <v>381536.95</v>
      </c>
      <c r="K646" s="250">
        <f t="shared" si="194"/>
        <v>7630.7390000000005</v>
      </c>
      <c r="L646" s="250">
        <f t="shared" si="195"/>
        <v>373906.21100000001</v>
      </c>
      <c r="M646" s="250">
        <f t="shared" si="192"/>
        <v>373906.21100000001</v>
      </c>
      <c r="N646" s="250">
        <f t="shared" si="196"/>
        <v>0</v>
      </c>
      <c r="O646" s="252">
        <v>45580</v>
      </c>
      <c r="P646" s="262">
        <v>45580</v>
      </c>
      <c r="Q646" s="259" t="s">
        <v>1395</v>
      </c>
      <c r="R646" s="277">
        <v>373537.63</v>
      </c>
      <c r="S646" s="250">
        <f t="shared" si="197"/>
        <v>7999.320000000007</v>
      </c>
      <c r="T646" s="255" t="s">
        <v>91</v>
      </c>
      <c r="U646" s="256">
        <v>45621</v>
      </c>
      <c r="V646" s="255">
        <v>464370</v>
      </c>
      <c r="W646" s="255" t="s">
        <v>29</v>
      </c>
      <c r="X646" s="258" t="s">
        <v>368</v>
      </c>
      <c r="Y646" s="255" t="s">
        <v>91</v>
      </c>
      <c r="AB646" s="17"/>
    </row>
    <row r="647" spans="1:28" x14ac:dyDescent="0.25">
      <c r="A647" s="7">
        <f t="shared" si="198"/>
        <v>87</v>
      </c>
      <c r="B647" s="10" t="s">
        <v>24</v>
      </c>
      <c r="C647" s="9">
        <v>45566</v>
      </c>
      <c r="D647" s="35" t="s">
        <v>1284</v>
      </c>
      <c r="E647" s="20">
        <v>45169</v>
      </c>
      <c r="F647" s="276" t="s">
        <v>1372</v>
      </c>
      <c r="G647" s="253">
        <v>45582</v>
      </c>
      <c r="H647" s="249">
        <v>520304</v>
      </c>
      <c r="I647" s="250">
        <f>H647*18%</f>
        <v>93654.720000000001</v>
      </c>
      <c r="J647" s="251">
        <f t="shared" si="193"/>
        <v>613958.72</v>
      </c>
      <c r="K647" s="250">
        <f t="shared" si="194"/>
        <v>10406.08</v>
      </c>
      <c r="L647" s="250">
        <f t="shared" si="195"/>
        <v>603552.64</v>
      </c>
      <c r="M647" s="250">
        <f t="shared" si="192"/>
        <v>603552.64</v>
      </c>
      <c r="N647" s="250">
        <f t="shared" si="196"/>
        <v>0</v>
      </c>
      <c r="O647" s="252">
        <v>45582</v>
      </c>
      <c r="P647" s="262">
        <v>45582</v>
      </c>
      <c r="Q647" s="259" t="s">
        <v>1437</v>
      </c>
      <c r="R647" s="277">
        <v>514304</v>
      </c>
      <c r="S647" s="250">
        <f t="shared" si="197"/>
        <v>6000</v>
      </c>
      <c r="T647" s="255" t="s">
        <v>91</v>
      </c>
      <c r="U647" s="256">
        <v>45621</v>
      </c>
      <c r="V647" s="255">
        <v>464368</v>
      </c>
      <c r="W647" s="255" t="s">
        <v>29</v>
      </c>
      <c r="X647" s="258" t="s">
        <v>368</v>
      </c>
      <c r="Y647" s="255" t="s">
        <v>91</v>
      </c>
      <c r="AB647" s="17"/>
    </row>
    <row r="648" spans="1:28" x14ac:dyDescent="0.25">
      <c r="A648" s="7">
        <f t="shared" si="198"/>
        <v>88</v>
      </c>
      <c r="B648" s="10" t="s">
        <v>24</v>
      </c>
      <c r="C648" s="9">
        <v>45566</v>
      </c>
      <c r="D648" s="35" t="s">
        <v>1284</v>
      </c>
      <c r="E648" s="20">
        <v>45199</v>
      </c>
      <c r="F648" s="276" t="s">
        <v>1373</v>
      </c>
      <c r="G648" s="253">
        <v>45582</v>
      </c>
      <c r="H648" s="249">
        <v>520304</v>
      </c>
      <c r="I648" s="250">
        <f>H648*18%</f>
        <v>93654.720000000001</v>
      </c>
      <c r="J648" s="251">
        <f t="shared" si="193"/>
        <v>613958.72</v>
      </c>
      <c r="K648" s="250">
        <f t="shared" si="194"/>
        <v>10406.08</v>
      </c>
      <c r="L648" s="250">
        <f t="shared" si="195"/>
        <v>603552.64</v>
      </c>
      <c r="M648" s="250">
        <f t="shared" si="192"/>
        <v>603552.64</v>
      </c>
      <c r="N648" s="250">
        <f t="shared" si="196"/>
        <v>0</v>
      </c>
      <c r="O648" s="252">
        <v>45582</v>
      </c>
      <c r="P648" s="262">
        <v>45582</v>
      </c>
      <c r="Q648" s="259" t="s">
        <v>1438</v>
      </c>
      <c r="R648" s="277">
        <v>514304</v>
      </c>
      <c r="S648" s="250">
        <f t="shared" si="197"/>
        <v>6000</v>
      </c>
      <c r="T648" s="255" t="s">
        <v>91</v>
      </c>
      <c r="U648" s="256">
        <v>45621</v>
      </c>
      <c r="V648" s="255">
        <v>464368</v>
      </c>
      <c r="W648" s="255" t="s">
        <v>29</v>
      </c>
      <c r="X648" s="258" t="s">
        <v>368</v>
      </c>
      <c r="Y648" s="255" t="s">
        <v>91</v>
      </c>
      <c r="AB648" s="17"/>
    </row>
    <row r="649" spans="1:28" x14ac:dyDescent="0.25">
      <c r="A649" s="7">
        <f t="shared" si="198"/>
        <v>89</v>
      </c>
      <c r="B649" s="10" t="s">
        <v>24</v>
      </c>
      <c r="C649" s="9">
        <v>45566</v>
      </c>
      <c r="D649" s="35" t="s">
        <v>1284</v>
      </c>
      <c r="E649" s="20">
        <v>45230</v>
      </c>
      <c r="F649" s="276" t="s">
        <v>1374</v>
      </c>
      <c r="G649" s="253">
        <v>45582</v>
      </c>
      <c r="H649" s="249">
        <v>335680</v>
      </c>
      <c r="I649" s="250">
        <f>H649*18%</f>
        <v>60422.399999999994</v>
      </c>
      <c r="J649" s="251">
        <f t="shared" si="193"/>
        <v>396102.40000000002</v>
      </c>
      <c r="K649" s="250">
        <f t="shared" si="194"/>
        <v>6713.6</v>
      </c>
      <c r="L649" s="250">
        <f t="shared" si="195"/>
        <v>389388.80000000005</v>
      </c>
      <c r="M649" s="250">
        <f t="shared" si="192"/>
        <v>389388.80000000005</v>
      </c>
      <c r="N649" s="250">
        <f t="shared" si="196"/>
        <v>0</v>
      </c>
      <c r="O649" s="252">
        <v>45582</v>
      </c>
      <c r="P649" s="262">
        <v>45582</v>
      </c>
      <c r="Q649" s="259" t="s">
        <v>1439</v>
      </c>
      <c r="R649" s="277">
        <v>331809.03000000003</v>
      </c>
      <c r="S649" s="250">
        <f t="shared" si="197"/>
        <v>3870.9699999999721</v>
      </c>
      <c r="T649" s="255" t="s">
        <v>91</v>
      </c>
      <c r="U649" s="256">
        <v>45621</v>
      </c>
      <c r="V649" s="255">
        <v>464368</v>
      </c>
      <c r="W649" s="255" t="s">
        <v>29</v>
      </c>
      <c r="X649" s="258" t="s">
        <v>368</v>
      </c>
      <c r="Y649" s="255" t="s">
        <v>91</v>
      </c>
      <c r="AB649" s="17"/>
    </row>
    <row r="650" spans="1:28" x14ac:dyDescent="0.25">
      <c r="A650" s="7">
        <f t="shared" si="198"/>
        <v>90</v>
      </c>
      <c r="B650" s="10" t="s">
        <v>24</v>
      </c>
      <c r="C650" s="9">
        <v>45566</v>
      </c>
      <c r="D650" s="35" t="s">
        <v>26</v>
      </c>
      <c r="E650" s="20">
        <v>45536</v>
      </c>
      <c r="F650" s="276" t="s">
        <v>1375</v>
      </c>
      <c r="G650" s="253">
        <v>45587</v>
      </c>
      <c r="H650" s="249">
        <v>361080</v>
      </c>
      <c r="I650" s="250">
        <v>0</v>
      </c>
      <c r="J650" s="251">
        <f t="shared" si="193"/>
        <v>361080</v>
      </c>
      <c r="K650" s="250">
        <f t="shared" si="194"/>
        <v>7221.6</v>
      </c>
      <c r="L650" s="250">
        <f t="shared" si="195"/>
        <v>353858.4</v>
      </c>
      <c r="M650" s="250">
        <f t="shared" si="192"/>
        <v>353858.4</v>
      </c>
      <c r="N650" s="250">
        <f t="shared" si="196"/>
        <v>0</v>
      </c>
      <c r="O650" s="252">
        <v>45579</v>
      </c>
      <c r="P650" s="262">
        <v>45579</v>
      </c>
      <c r="Q650" s="259" t="s">
        <v>1440</v>
      </c>
      <c r="R650" s="277">
        <v>355080</v>
      </c>
      <c r="S650" s="250">
        <f t="shared" si="197"/>
        <v>6000</v>
      </c>
      <c r="T650" s="255" t="s">
        <v>91</v>
      </c>
      <c r="U650" s="279">
        <v>45632</v>
      </c>
      <c r="V650" s="255">
        <v>464417</v>
      </c>
      <c r="W650" s="255" t="s">
        <v>29</v>
      </c>
      <c r="X650" s="258" t="s">
        <v>368</v>
      </c>
      <c r="Y650" s="255" t="s">
        <v>91</v>
      </c>
      <c r="AB650" s="17"/>
    </row>
    <row r="651" spans="1:28" x14ac:dyDescent="0.25">
      <c r="A651" s="7">
        <f t="shared" si="198"/>
        <v>91</v>
      </c>
      <c r="B651" s="10" t="s">
        <v>24</v>
      </c>
      <c r="C651" s="9">
        <v>45566</v>
      </c>
      <c r="D651" s="35" t="s">
        <v>31</v>
      </c>
      <c r="E651" s="20">
        <v>45536</v>
      </c>
      <c r="F651" s="276" t="s">
        <v>1376</v>
      </c>
      <c r="G651" s="253">
        <v>45587</v>
      </c>
      <c r="H651" s="249">
        <v>320880</v>
      </c>
      <c r="I651" s="250">
        <f>H651*18%</f>
        <v>57758.400000000001</v>
      </c>
      <c r="J651" s="251">
        <f t="shared" si="193"/>
        <v>378638.4</v>
      </c>
      <c r="K651" s="250">
        <f t="shared" si="194"/>
        <v>6417.6</v>
      </c>
      <c r="L651" s="250">
        <f t="shared" si="195"/>
        <v>372220.80000000005</v>
      </c>
      <c r="M651" s="250">
        <f t="shared" si="192"/>
        <v>372220.80000000005</v>
      </c>
      <c r="N651" s="250">
        <f t="shared" si="196"/>
        <v>0</v>
      </c>
      <c r="O651" s="252">
        <v>45579</v>
      </c>
      <c r="P651" s="262">
        <v>45579</v>
      </c>
      <c r="Q651" s="259" t="s">
        <v>1441</v>
      </c>
      <c r="R651" s="277">
        <v>314880</v>
      </c>
      <c r="S651" s="250">
        <f t="shared" si="197"/>
        <v>6000</v>
      </c>
      <c r="T651" s="255" t="s">
        <v>91</v>
      </c>
      <c r="U651" s="279">
        <v>45632</v>
      </c>
      <c r="V651" s="255">
        <v>464417</v>
      </c>
      <c r="W651" s="255" t="s">
        <v>29</v>
      </c>
      <c r="X651" s="258" t="s">
        <v>368</v>
      </c>
      <c r="Y651" s="255" t="s">
        <v>91</v>
      </c>
      <c r="AB651" s="17"/>
    </row>
    <row r="652" spans="1:28" x14ac:dyDescent="0.25">
      <c r="A652" s="7">
        <f t="shared" si="198"/>
        <v>92</v>
      </c>
      <c r="B652" s="10" t="s">
        <v>24</v>
      </c>
      <c r="C652" s="9">
        <v>45566</v>
      </c>
      <c r="D652" s="35" t="s">
        <v>35</v>
      </c>
      <c r="E652" s="20">
        <v>45536</v>
      </c>
      <c r="F652" s="276" t="s">
        <v>1377</v>
      </c>
      <c r="G652" s="253">
        <v>45587</v>
      </c>
      <c r="H652" s="249">
        <v>347120</v>
      </c>
      <c r="I652" s="250">
        <v>0</v>
      </c>
      <c r="J652" s="251">
        <f t="shared" si="193"/>
        <v>347120</v>
      </c>
      <c r="K652" s="250">
        <f t="shared" si="194"/>
        <v>6942.4000000000005</v>
      </c>
      <c r="L652" s="250">
        <f t="shared" si="195"/>
        <v>340177.6</v>
      </c>
      <c r="M652" s="250">
        <f t="shared" si="192"/>
        <v>340177.6</v>
      </c>
      <c r="N652" s="250">
        <f t="shared" si="196"/>
        <v>0</v>
      </c>
      <c r="O652" s="252">
        <v>45579</v>
      </c>
      <c r="P652" s="262">
        <v>45579</v>
      </c>
      <c r="Q652" s="259" t="s">
        <v>1442</v>
      </c>
      <c r="R652" s="277">
        <v>341120</v>
      </c>
      <c r="S652" s="250">
        <f t="shared" si="197"/>
        <v>6000</v>
      </c>
      <c r="T652" s="255" t="s">
        <v>91</v>
      </c>
      <c r="U652" s="279">
        <v>45632</v>
      </c>
      <c r="V652" s="255">
        <v>464417</v>
      </c>
      <c r="W652" s="255" t="s">
        <v>29</v>
      </c>
      <c r="X652" s="258" t="s">
        <v>368</v>
      </c>
      <c r="Y652" s="255" t="s">
        <v>91</v>
      </c>
      <c r="AB652" s="17"/>
    </row>
    <row r="653" spans="1:28" x14ac:dyDescent="0.25">
      <c r="A653" s="7">
        <f t="shared" si="198"/>
        <v>93</v>
      </c>
      <c r="B653" s="10" t="s">
        <v>24</v>
      </c>
      <c r="C653" s="9">
        <v>45566</v>
      </c>
      <c r="D653" s="35" t="s">
        <v>36</v>
      </c>
      <c r="E653" s="20">
        <v>45536</v>
      </c>
      <c r="F653" s="276" t="s">
        <v>1378</v>
      </c>
      <c r="G653" s="253">
        <v>45587</v>
      </c>
      <c r="H653" s="249">
        <v>365488</v>
      </c>
      <c r="I653" s="250">
        <v>0</v>
      </c>
      <c r="J653" s="251">
        <f t="shared" si="193"/>
        <v>365488</v>
      </c>
      <c r="K653" s="250">
        <f t="shared" si="194"/>
        <v>7309.76</v>
      </c>
      <c r="L653" s="250">
        <f t="shared" si="195"/>
        <v>358178.24</v>
      </c>
      <c r="M653" s="250">
        <f t="shared" si="192"/>
        <v>358178.24</v>
      </c>
      <c r="N653" s="250">
        <f t="shared" si="196"/>
        <v>0</v>
      </c>
      <c r="O653" s="252">
        <v>45579</v>
      </c>
      <c r="P653" s="262">
        <v>45579</v>
      </c>
      <c r="Q653" s="259" t="s">
        <v>1443</v>
      </c>
      <c r="R653" s="277">
        <v>359488</v>
      </c>
      <c r="S653" s="250">
        <f t="shared" si="197"/>
        <v>6000</v>
      </c>
      <c r="T653" s="255" t="s">
        <v>91</v>
      </c>
      <c r="U653" s="279">
        <v>45632</v>
      </c>
      <c r="V653" s="255">
        <v>464417</v>
      </c>
      <c r="W653" s="255" t="s">
        <v>29</v>
      </c>
      <c r="X653" s="258" t="s">
        <v>368</v>
      </c>
      <c r="Y653" s="255" t="s">
        <v>91</v>
      </c>
      <c r="AB653" s="17"/>
    </row>
    <row r="654" spans="1:28" x14ac:dyDescent="0.25">
      <c r="A654" s="7">
        <f t="shared" si="198"/>
        <v>94</v>
      </c>
      <c r="B654" s="10" t="s">
        <v>24</v>
      </c>
      <c r="C654" s="9">
        <v>45566</v>
      </c>
      <c r="D654" s="35" t="s">
        <v>38</v>
      </c>
      <c r="E654" s="20">
        <v>45536</v>
      </c>
      <c r="F654" s="276" t="s">
        <v>1379</v>
      </c>
      <c r="G654" s="253">
        <v>45587</v>
      </c>
      <c r="H654" s="249">
        <v>326128</v>
      </c>
      <c r="I654" s="250">
        <f>H654*18%</f>
        <v>58703.040000000001</v>
      </c>
      <c r="J654" s="251">
        <f t="shared" si="193"/>
        <v>384831.04</v>
      </c>
      <c r="K654" s="250">
        <f t="shared" si="194"/>
        <v>6522.56</v>
      </c>
      <c r="L654" s="250">
        <f t="shared" si="195"/>
        <v>378308.48</v>
      </c>
      <c r="M654" s="250">
        <f t="shared" si="192"/>
        <v>378308.48</v>
      </c>
      <c r="N654" s="250">
        <f t="shared" si="196"/>
        <v>0</v>
      </c>
      <c r="O654" s="252">
        <v>45579</v>
      </c>
      <c r="P654" s="262">
        <v>45579</v>
      </c>
      <c r="Q654" s="259" t="s">
        <v>1444</v>
      </c>
      <c r="R654" s="277">
        <v>320128</v>
      </c>
      <c r="S654" s="250">
        <f t="shared" si="197"/>
        <v>6000</v>
      </c>
      <c r="T654" s="255" t="s">
        <v>91</v>
      </c>
      <c r="U654" s="279">
        <v>45632</v>
      </c>
      <c r="V654" s="255">
        <v>464417</v>
      </c>
      <c r="W654" s="255" t="s">
        <v>29</v>
      </c>
      <c r="X654" s="258" t="s">
        <v>368</v>
      </c>
      <c r="Y654" s="255" t="s">
        <v>91</v>
      </c>
      <c r="AB654" s="17"/>
    </row>
    <row r="655" spans="1:28" x14ac:dyDescent="0.25">
      <c r="A655" s="7">
        <f t="shared" si="198"/>
        <v>95</v>
      </c>
      <c r="B655" s="10" t="s">
        <v>24</v>
      </c>
      <c r="C655" s="9">
        <v>45566</v>
      </c>
      <c r="D655" s="35" t="s">
        <v>39</v>
      </c>
      <c r="E655" s="20">
        <v>45536</v>
      </c>
      <c r="F655" s="276" t="s">
        <v>1380</v>
      </c>
      <c r="G655" s="253">
        <v>45587</v>
      </c>
      <c r="H655" s="249">
        <v>350400</v>
      </c>
      <c r="I655" s="250">
        <f>H655*18%</f>
        <v>63072</v>
      </c>
      <c r="J655" s="251">
        <f t="shared" si="193"/>
        <v>413472</v>
      </c>
      <c r="K655" s="250">
        <f t="shared" si="194"/>
        <v>7008</v>
      </c>
      <c r="L655" s="250">
        <f t="shared" si="195"/>
        <v>406464</v>
      </c>
      <c r="M655" s="250">
        <f t="shared" si="192"/>
        <v>406464</v>
      </c>
      <c r="N655" s="250">
        <f t="shared" si="196"/>
        <v>0</v>
      </c>
      <c r="O655" s="252">
        <v>45579</v>
      </c>
      <c r="P655" s="262">
        <v>45579</v>
      </c>
      <c r="Q655" s="259" t="s">
        <v>1445</v>
      </c>
      <c r="R655" s="277">
        <v>344400</v>
      </c>
      <c r="S655" s="250">
        <f t="shared" si="197"/>
        <v>6000</v>
      </c>
      <c r="T655" s="255" t="s">
        <v>91</v>
      </c>
      <c r="U655" s="279">
        <v>45632</v>
      </c>
      <c r="V655" s="255">
        <v>464417</v>
      </c>
      <c r="W655" s="255" t="s">
        <v>29</v>
      </c>
      <c r="X655" s="258" t="s">
        <v>368</v>
      </c>
      <c r="Y655" s="255" t="s">
        <v>91</v>
      </c>
      <c r="AB655" s="17"/>
    </row>
    <row r="656" spans="1:28" x14ac:dyDescent="0.25">
      <c r="A656" s="7">
        <f t="shared" si="198"/>
        <v>96</v>
      </c>
      <c r="B656" s="10" t="s">
        <v>24</v>
      </c>
      <c r="C656" s="9">
        <v>45566</v>
      </c>
      <c r="D656" s="35" t="s">
        <v>40</v>
      </c>
      <c r="E656" s="20">
        <v>45536</v>
      </c>
      <c r="F656" s="276" t="s">
        <v>1600</v>
      </c>
      <c r="G656" s="253">
        <v>45587</v>
      </c>
      <c r="H656" s="249">
        <v>303680</v>
      </c>
      <c r="I656" s="250">
        <v>0</v>
      </c>
      <c r="J656" s="251">
        <f t="shared" si="193"/>
        <v>303680</v>
      </c>
      <c r="K656" s="250">
        <f t="shared" si="194"/>
        <v>6073.6</v>
      </c>
      <c r="L656" s="250">
        <f t="shared" si="195"/>
        <v>297606.40000000002</v>
      </c>
      <c r="M656" s="250">
        <v>297606</v>
      </c>
      <c r="N656" s="250">
        <f t="shared" si="196"/>
        <v>0.40000000002328306</v>
      </c>
      <c r="O656" s="252">
        <v>45579</v>
      </c>
      <c r="P656" s="262">
        <v>45579</v>
      </c>
      <c r="Q656" s="259" t="s">
        <v>1446</v>
      </c>
      <c r="R656" s="277">
        <v>298480</v>
      </c>
      <c r="S656" s="250">
        <f t="shared" si="197"/>
        <v>5200</v>
      </c>
      <c r="T656" s="255" t="s">
        <v>91</v>
      </c>
      <c r="U656" s="256">
        <v>45639</v>
      </c>
      <c r="V656" s="255">
        <v>464430</v>
      </c>
      <c r="W656" s="255" t="s">
        <v>29</v>
      </c>
      <c r="X656" s="258" t="s">
        <v>368</v>
      </c>
      <c r="Y656" s="255" t="s">
        <v>91</v>
      </c>
      <c r="AB656" s="17"/>
    </row>
    <row r="657" spans="1:28" x14ac:dyDescent="0.25">
      <c r="A657" s="7">
        <f t="shared" si="198"/>
        <v>97</v>
      </c>
      <c r="B657" s="10" t="s">
        <v>24</v>
      </c>
      <c r="C657" s="9">
        <v>45566</v>
      </c>
      <c r="D657" s="35" t="s">
        <v>512</v>
      </c>
      <c r="E657" s="20">
        <v>45536</v>
      </c>
      <c r="F657" s="276" t="s">
        <v>1381</v>
      </c>
      <c r="G657" s="253">
        <v>45587</v>
      </c>
      <c r="H657" s="249">
        <v>336624</v>
      </c>
      <c r="I657" s="250">
        <v>0</v>
      </c>
      <c r="J657" s="251">
        <f t="shared" si="193"/>
        <v>336624</v>
      </c>
      <c r="K657" s="250">
        <f t="shared" si="194"/>
        <v>6732.4800000000005</v>
      </c>
      <c r="L657" s="250">
        <f t="shared" si="195"/>
        <v>329891.52</v>
      </c>
      <c r="M657" s="250">
        <f t="shared" ref="M657:M669" si="199">L657</f>
        <v>329891.52</v>
      </c>
      <c r="N657" s="250">
        <f t="shared" si="196"/>
        <v>0</v>
      </c>
      <c r="O657" s="252">
        <v>45579</v>
      </c>
      <c r="P657" s="262">
        <v>45579</v>
      </c>
      <c r="Q657" s="259" t="s">
        <v>1447</v>
      </c>
      <c r="R657" s="277">
        <v>330624</v>
      </c>
      <c r="S657" s="250">
        <f t="shared" si="197"/>
        <v>6000</v>
      </c>
      <c r="T657" s="255" t="s">
        <v>91</v>
      </c>
      <c r="U657" s="256">
        <v>45639</v>
      </c>
      <c r="V657" s="255">
        <v>464430</v>
      </c>
      <c r="W657" s="255" t="s">
        <v>29</v>
      </c>
      <c r="X657" s="258" t="s">
        <v>368</v>
      </c>
      <c r="Y657" s="255" t="s">
        <v>91</v>
      </c>
      <c r="AB657" s="17"/>
    </row>
    <row r="658" spans="1:28" x14ac:dyDescent="0.25">
      <c r="A658" s="7">
        <f t="shared" si="198"/>
        <v>98</v>
      </c>
      <c r="B658" s="10" t="s">
        <v>24</v>
      </c>
      <c r="C658" s="9">
        <v>45566</v>
      </c>
      <c r="D658" s="35" t="s">
        <v>513</v>
      </c>
      <c r="E658" s="20">
        <v>45536</v>
      </c>
      <c r="F658" s="276" t="s">
        <v>1382</v>
      </c>
      <c r="G658" s="253">
        <v>45587</v>
      </c>
      <c r="H658" s="249">
        <v>307760</v>
      </c>
      <c r="I658" s="250">
        <f t="shared" ref="I658:I665" si="200">H658*18%</f>
        <v>55396.799999999996</v>
      </c>
      <c r="J658" s="251">
        <f t="shared" si="193"/>
        <v>363156.8</v>
      </c>
      <c r="K658" s="250">
        <f t="shared" si="194"/>
        <v>6155.2</v>
      </c>
      <c r="L658" s="250">
        <f t="shared" si="195"/>
        <v>357001.6</v>
      </c>
      <c r="M658" s="250">
        <f t="shared" si="199"/>
        <v>357001.6</v>
      </c>
      <c r="N658" s="250">
        <f t="shared" si="196"/>
        <v>0</v>
      </c>
      <c r="O658" s="252">
        <v>45579</v>
      </c>
      <c r="P658" s="262">
        <v>45579</v>
      </c>
      <c r="Q658" s="259" t="s">
        <v>1448</v>
      </c>
      <c r="R658" s="277">
        <v>301760</v>
      </c>
      <c r="S658" s="250">
        <f t="shared" si="197"/>
        <v>6000</v>
      </c>
      <c r="T658" s="255" t="s">
        <v>91</v>
      </c>
      <c r="U658" s="256">
        <v>45639</v>
      </c>
      <c r="V658" s="255">
        <v>464430</v>
      </c>
      <c r="W658" s="255" t="s">
        <v>29</v>
      </c>
      <c r="X658" s="258" t="s">
        <v>368</v>
      </c>
      <c r="Y658" s="255" t="s">
        <v>91</v>
      </c>
      <c r="AB658" s="17"/>
    </row>
    <row r="659" spans="1:28" x14ac:dyDescent="0.25">
      <c r="A659" s="7">
        <f t="shared" si="198"/>
        <v>99</v>
      </c>
      <c r="B659" s="10" t="s">
        <v>24</v>
      </c>
      <c r="C659" s="9">
        <v>45566</v>
      </c>
      <c r="D659" s="35" t="s">
        <v>514</v>
      </c>
      <c r="E659" s="20">
        <v>45536</v>
      </c>
      <c r="F659" s="276" t="s">
        <v>1383</v>
      </c>
      <c r="G659" s="253">
        <v>45587</v>
      </c>
      <c r="H659" s="249">
        <v>336624</v>
      </c>
      <c r="I659" s="250">
        <f t="shared" si="200"/>
        <v>60592.32</v>
      </c>
      <c r="J659" s="251">
        <f t="shared" si="193"/>
        <v>397216.32</v>
      </c>
      <c r="K659" s="250">
        <f t="shared" si="194"/>
        <v>6732.4800000000005</v>
      </c>
      <c r="L659" s="250">
        <f t="shared" si="195"/>
        <v>390483.84</v>
      </c>
      <c r="M659" s="250">
        <f t="shared" si="199"/>
        <v>390483.84</v>
      </c>
      <c r="N659" s="250">
        <f t="shared" si="196"/>
        <v>0</v>
      </c>
      <c r="O659" s="252">
        <v>45579</v>
      </c>
      <c r="P659" s="262">
        <v>45579</v>
      </c>
      <c r="Q659" s="259" t="s">
        <v>1449</v>
      </c>
      <c r="R659" s="277">
        <v>330624</v>
      </c>
      <c r="S659" s="250">
        <f t="shared" si="197"/>
        <v>6000</v>
      </c>
      <c r="T659" s="255" t="s">
        <v>91</v>
      </c>
      <c r="U659" s="256">
        <v>45639</v>
      </c>
      <c r="V659" s="255">
        <v>464430</v>
      </c>
      <c r="W659" s="255" t="s">
        <v>29</v>
      </c>
      <c r="X659" s="258" t="s">
        <v>368</v>
      </c>
      <c r="Y659" s="255" t="s">
        <v>91</v>
      </c>
      <c r="AB659" s="17"/>
    </row>
    <row r="660" spans="1:28" x14ac:dyDescent="0.25">
      <c r="A660" s="7">
        <f t="shared" si="198"/>
        <v>100</v>
      </c>
      <c r="B660" s="10" t="s">
        <v>24</v>
      </c>
      <c r="C660" s="9">
        <v>45566</v>
      </c>
      <c r="D660" s="35" t="s">
        <v>515</v>
      </c>
      <c r="E660" s="20">
        <v>45536</v>
      </c>
      <c r="F660" s="276" t="s">
        <v>1384</v>
      </c>
      <c r="G660" s="253">
        <v>45587</v>
      </c>
      <c r="H660" s="249">
        <v>410096</v>
      </c>
      <c r="I660" s="250">
        <f t="shared" si="200"/>
        <v>73817.279999999999</v>
      </c>
      <c r="J660" s="251">
        <f t="shared" si="193"/>
        <v>483913.28</v>
      </c>
      <c r="K660" s="250">
        <f t="shared" si="194"/>
        <v>8201.92</v>
      </c>
      <c r="L660" s="250">
        <f t="shared" si="195"/>
        <v>475711.36000000004</v>
      </c>
      <c r="M660" s="250">
        <f t="shared" si="199"/>
        <v>475711.36000000004</v>
      </c>
      <c r="N660" s="250">
        <f t="shared" si="196"/>
        <v>0</v>
      </c>
      <c r="O660" s="252">
        <v>45579</v>
      </c>
      <c r="P660" s="262">
        <v>45579</v>
      </c>
      <c r="Q660" s="259" t="s">
        <v>1450</v>
      </c>
      <c r="R660" s="277">
        <v>404096</v>
      </c>
      <c r="S660" s="250">
        <f t="shared" si="197"/>
        <v>6000</v>
      </c>
      <c r="T660" s="255" t="s">
        <v>91</v>
      </c>
      <c r="U660" s="256">
        <v>45639</v>
      </c>
      <c r="V660" s="255">
        <v>464430</v>
      </c>
      <c r="W660" s="255" t="s">
        <v>29</v>
      </c>
      <c r="X660" s="258" t="s">
        <v>368</v>
      </c>
      <c r="Y660" s="255" t="s">
        <v>91</v>
      </c>
      <c r="AB660" s="17"/>
    </row>
    <row r="661" spans="1:28" x14ac:dyDescent="0.25">
      <c r="A661" s="7">
        <f t="shared" si="198"/>
        <v>101</v>
      </c>
      <c r="B661" s="10" t="s">
        <v>24</v>
      </c>
      <c r="C661" s="9">
        <v>45566</v>
      </c>
      <c r="D661" s="35" t="s">
        <v>516</v>
      </c>
      <c r="E661" s="20">
        <v>45536</v>
      </c>
      <c r="F661" s="276" t="s">
        <v>1385</v>
      </c>
      <c r="G661" s="253">
        <v>45587</v>
      </c>
      <c r="H661" s="249">
        <v>336624</v>
      </c>
      <c r="I661" s="250">
        <f t="shared" si="200"/>
        <v>60592.32</v>
      </c>
      <c r="J661" s="251">
        <f t="shared" si="193"/>
        <v>397216.32</v>
      </c>
      <c r="K661" s="250">
        <f t="shared" si="194"/>
        <v>6732.4800000000005</v>
      </c>
      <c r="L661" s="250">
        <f t="shared" si="195"/>
        <v>390483.84</v>
      </c>
      <c r="M661" s="250">
        <f t="shared" si="199"/>
        <v>390483.84</v>
      </c>
      <c r="N661" s="250">
        <f t="shared" si="196"/>
        <v>0</v>
      </c>
      <c r="O661" s="252">
        <v>45579</v>
      </c>
      <c r="P661" s="262">
        <v>45579</v>
      </c>
      <c r="Q661" s="259" t="s">
        <v>1451</v>
      </c>
      <c r="R661" s="277">
        <v>330624</v>
      </c>
      <c r="S661" s="250">
        <f t="shared" si="197"/>
        <v>6000</v>
      </c>
      <c r="T661" s="255" t="s">
        <v>91</v>
      </c>
      <c r="U661" s="256">
        <v>45639</v>
      </c>
      <c r="V661" s="255">
        <v>464430</v>
      </c>
      <c r="W661" s="255" t="s">
        <v>29</v>
      </c>
      <c r="X661" s="258" t="s">
        <v>368</v>
      </c>
      <c r="Y661" s="255" t="s">
        <v>91</v>
      </c>
      <c r="AB661" s="17"/>
    </row>
    <row r="662" spans="1:28" x14ac:dyDescent="0.25">
      <c r="A662" s="7">
        <f t="shared" si="198"/>
        <v>102</v>
      </c>
      <c r="B662" s="10" t="s">
        <v>24</v>
      </c>
      <c r="C662" s="9">
        <v>45566</v>
      </c>
      <c r="D662" s="35" t="s">
        <v>511</v>
      </c>
      <c r="E662" s="20">
        <v>45536</v>
      </c>
      <c r="F662" s="276" t="s">
        <v>1386</v>
      </c>
      <c r="G662" s="253">
        <v>45587</v>
      </c>
      <c r="H662" s="249">
        <v>336624</v>
      </c>
      <c r="I662" s="250">
        <f t="shared" si="200"/>
        <v>60592.32</v>
      </c>
      <c r="J662" s="251">
        <f t="shared" si="193"/>
        <v>397216.32</v>
      </c>
      <c r="K662" s="250">
        <f t="shared" si="194"/>
        <v>6732.4800000000005</v>
      </c>
      <c r="L662" s="250">
        <f t="shared" si="195"/>
        <v>390483.84</v>
      </c>
      <c r="M662" s="250">
        <f t="shared" si="199"/>
        <v>390483.84</v>
      </c>
      <c r="N662" s="250">
        <f t="shared" si="196"/>
        <v>0</v>
      </c>
      <c r="O662" s="252">
        <v>45579</v>
      </c>
      <c r="P662" s="262">
        <v>45579</v>
      </c>
      <c r="Q662" s="259" t="s">
        <v>1452</v>
      </c>
      <c r="R662" s="277">
        <v>330624</v>
      </c>
      <c r="S662" s="250">
        <f t="shared" si="197"/>
        <v>6000</v>
      </c>
      <c r="T662" s="255" t="s">
        <v>91</v>
      </c>
      <c r="U662" s="256">
        <v>45639</v>
      </c>
      <c r="V662" s="255">
        <v>464430</v>
      </c>
      <c r="W662" s="255" t="s">
        <v>29</v>
      </c>
      <c r="X662" s="258" t="s">
        <v>368</v>
      </c>
      <c r="Y662" s="255" t="s">
        <v>91</v>
      </c>
      <c r="AB662" s="17"/>
    </row>
    <row r="663" spans="1:28" x14ac:dyDescent="0.25">
      <c r="A663" s="7">
        <f t="shared" si="198"/>
        <v>103</v>
      </c>
      <c r="B663" s="10" t="s">
        <v>24</v>
      </c>
      <c r="C663" s="9">
        <v>45566</v>
      </c>
      <c r="D663" s="35" t="s">
        <v>517</v>
      </c>
      <c r="E663" s="20">
        <v>45536</v>
      </c>
      <c r="F663" s="276" t="s">
        <v>1387</v>
      </c>
      <c r="G663" s="253">
        <v>45587</v>
      </c>
      <c r="H663" s="249">
        <v>410096</v>
      </c>
      <c r="I663" s="250">
        <f t="shared" si="200"/>
        <v>73817.279999999999</v>
      </c>
      <c r="J663" s="251">
        <f t="shared" si="193"/>
        <v>483913.28</v>
      </c>
      <c r="K663" s="250">
        <f t="shared" si="194"/>
        <v>8201.92</v>
      </c>
      <c r="L663" s="250">
        <f t="shared" si="195"/>
        <v>475711.36000000004</v>
      </c>
      <c r="M663" s="250">
        <f t="shared" si="199"/>
        <v>475711.36000000004</v>
      </c>
      <c r="N663" s="250">
        <f t="shared" si="196"/>
        <v>0</v>
      </c>
      <c r="O663" s="252">
        <v>45579</v>
      </c>
      <c r="P663" s="262">
        <v>45579</v>
      </c>
      <c r="Q663" s="259" t="s">
        <v>1453</v>
      </c>
      <c r="R663" s="277">
        <v>404096</v>
      </c>
      <c r="S663" s="250">
        <f t="shared" si="197"/>
        <v>6000</v>
      </c>
      <c r="T663" s="255" t="s">
        <v>91</v>
      </c>
      <c r="U663" s="256">
        <v>45639</v>
      </c>
      <c r="V663" s="255">
        <v>464430</v>
      </c>
      <c r="W663" s="255" t="s">
        <v>29</v>
      </c>
      <c r="X663" s="258" t="s">
        <v>368</v>
      </c>
      <c r="Y663" s="255" t="s">
        <v>91</v>
      </c>
      <c r="AB663" s="17"/>
    </row>
    <row r="664" spans="1:28" x14ac:dyDescent="0.25">
      <c r="A664" s="7">
        <f t="shared" si="198"/>
        <v>104</v>
      </c>
      <c r="B664" s="10" t="s">
        <v>24</v>
      </c>
      <c r="C664" s="9">
        <v>45566</v>
      </c>
      <c r="D664" s="35" t="s">
        <v>1285</v>
      </c>
      <c r="E664" s="20">
        <v>45536</v>
      </c>
      <c r="F664" s="276" t="s">
        <v>1388</v>
      </c>
      <c r="G664" s="253">
        <v>45587</v>
      </c>
      <c r="H664" s="249">
        <v>176560</v>
      </c>
      <c r="I664" s="250">
        <f t="shared" si="200"/>
        <v>31780.799999999999</v>
      </c>
      <c r="J664" s="251">
        <f t="shared" si="193"/>
        <v>208340.8</v>
      </c>
      <c r="K664" s="250">
        <f t="shared" si="194"/>
        <v>3531.2000000000003</v>
      </c>
      <c r="L664" s="250">
        <f t="shared" si="195"/>
        <v>204809.59999999998</v>
      </c>
      <c r="M664" s="250">
        <f t="shared" si="199"/>
        <v>204809.59999999998</v>
      </c>
      <c r="N664" s="250">
        <f t="shared" si="196"/>
        <v>0</v>
      </c>
      <c r="O664" s="252">
        <v>45579</v>
      </c>
      <c r="P664" s="262">
        <v>45579</v>
      </c>
      <c r="Q664" s="259" t="s">
        <v>1454</v>
      </c>
      <c r="R664" s="277">
        <v>170560</v>
      </c>
      <c r="S664" s="250">
        <f t="shared" si="197"/>
        <v>6000</v>
      </c>
      <c r="T664" s="255" t="s">
        <v>91</v>
      </c>
      <c r="U664" s="256">
        <v>45639</v>
      </c>
      <c r="V664" s="255">
        <v>464430</v>
      </c>
      <c r="W664" s="255" t="s">
        <v>29</v>
      </c>
      <c r="X664" s="258" t="s">
        <v>368</v>
      </c>
      <c r="Y664" s="255" t="s">
        <v>91</v>
      </c>
      <c r="AB664" s="17"/>
    </row>
    <row r="665" spans="1:28" x14ac:dyDescent="0.25">
      <c r="A665" s="7">
        <f t="shared" si="198"/>
        <v>105</v>
      </c>
      <c r="B665" s="10" t="s">
        <v>24</v>
      </c>
      <c r="C665" s="9">
        <v>45566</v>
      </c>
      <c r="D665" s="35" t="s">
        <v>25</v>
      </c>
      <c r="E665" s="20">
        <v>45536</v>
      </c>
      <c r="F665" s="276" t="s">
        <v>1390</v>
      </c>
      <c r="G665" s="253">
        <v>45587</v>
      </c>
      <c r="H665" s="249">
        <v>361080</v>
      </c>
      <c r="I665" s="250">
        <f t="shared" si="200"/>
        <v>64994.399999999994</v>
      </c>
      <c r="J665" s="251">
        <f t="shared" si="193"/>
        <v>426074.4</v>
      </c>
      <c r="K665" s="250">
        <f t="shared" si="194"/>
        <v>7221.6</v>
      </c>
      <c r="L665" s="250">
        <f t="shared" si="195"/>
        <v>418852.80000000005</v>
      </c>
      <c r="M665" s="250">
        <f t="shared" si="199"/>
        <v>418852.80000000005</v>
      </c>
      <c r="N665" s="250">
        <f t="shared" si="196"/>
        <v>0</v>
      </c>
      <c r="O665" s="252">
        <v>45597</v>
      </c>
      <c r="P665" s="262">
        <v>45597</v>
      </c>
      <c r="Q665" s="259" t="s">
        <v>1494</v>
      </c>
      <c r="R665" s="277">
        <v>355080</v>
      </c>
      <c r="S665" s="250">
        <f t="shared" si="197"/>
        <v>6000</v>
      </c>
      <c r="T665" s="255" t="s">
        <v>1660</v>
      </c>
      <c r="U665" s="256">
        <v>45639</v>
      </c>
      <c r="V665" s="255">
        <v>464430</v>
      </c>
      <c r="W665" s="255" t="s">
        <v>29</v>
      </c>
      <c r="X665" s="258" t="s">
        <v>368</v>
      </c>
      <c r="Y665" s="255" t="s">
        <v>91</v>
      </c>
      <c r="AB665" s="17"/>
    </row>
    <row r="666" spans="1:28" x14ac:dyDescent="0.25">
      <c r="A666" s="7">
        <f t="shared" si="198"/>
        <v>106</v>
      </c>
      <c r="B666" s="10" t="s">
        <v>24</v>
      </c>
      <c r="C666" s="9">
        <v>45566</v>
      </c>
      <c r="D666" s="35" t="s">
        <v>394</v>
      </c>
      <c r="E666" s="20">
        <v>45536</v>
      </c>
      <c r="F666" s="276" t="s">
        <v>1391</v>
      </c>
      <c r="G666" s="253">
        <v>45587</v>
      </c>
      <c r="H666" s="249">
        <v>334534.72000000003</v>
      </c>
      <c r="I666" s="250">
        <v>0</v>
      </c>
      <c r="J666" s="251">
        <f t="shared" si="193"/>
        <v>334534.72000000003</v>
      </c>
      <c r="K666" s="250">
        <f t="shared" si="194"/>
        <v>6690.6944000000003</v>
      </c>
      <c r="L666" s="250">
        <f t="shared" si="195"/>
        <v>327844.02560000005</v>
      </c>
      <c r="M666" s="250">
        <f t="shared" si="199"/>
        <v>327844.02560000005</v>
      </c>
      <c r="N666" s="250">
        <f t="shared" si="196"/>
        <v>0</v>
      </c>
      <c r="O666" s="252">
        <v>45597</v>
      </c>
      <c r="P666" s="262">
        <v>45597</v>
      </c>
      <c r="Q666" s="259" t="s">
        <v>1495</v>
      </c>
      <c r="R666" s="277">
        <v>328734</v>
      </c>
      <c r="S666" s="250">
        <f t="shared" si="197"/>
        <v>5800.7200000000303</v>
      </c>
      <c r="T666" s="255" t="s">
        <v>1660</v>
      </c>
      <c r="U666" s="256">
        <v>45639</v>
      </c>
      <c r="V666" s="255">
        <v>464430</v>
      </c>
      <c r="W666" s="255" t="s">
        <v>29</v>
      </c>
      <c r="X666" s="258" t="s">
        <v>368</v>
      </c>
      <c r="Y666" s="255" t="s">
        <v>91</v>
      </c>
      <c r="AB666" s="17"/>
    </row>
    <row r="667" spans="1:28" x14ac:dyDescent="0.25">
      <c r="A667" s="7">
        <f t="shared" si="198"/>
        <v>107</v>
      </c>
      <c r="B667" s="10" t="s">
        <v>24</v>
      </c>
      <c r="C667" s="9">
        <v>45566</v>
      </c>
      <c r="D667" s="35" t="s">
        <v>392</v>
      </c>
      <c r="E667" s="20">
        <v>45536</v>
      </c>
      <c r="F667" s="276" t="s">
        <v>1392</v>
      </c>
      <c r="G667" s="253">
        <v>45587</v>
      </c>
      <c r="H667" s="249">
        <v>346070.4</v>
      </c>
      <c r="I667" s="250">
        <f>H667*18%</f>
        <v>62292.671999999999</v>
      </c>
      <c r="J667" s="251">
        <f t="shared" si="193"/>
        <v>408363.07200000004</v>
      </c>
      <c r="K667" s="250">
        <f t="shared" si="194"/>
        <v>6921.4080000000004</v>
      </c>
      <c r="L667" s="250">
        <f t="shared" si="195"/>
        <v>401441.66400000005</v>
      </c>
      <c r="M667" s="250">
        <f t="shared" si="199"/>
        <v>401441.66400000005</v>
      </c>
      <c r="N667" s="250">
        <f t="shared" si="196"/>
        <v>0</v>
      </c>
      <c r="O667" s="252">
        <v>45597</v>
      </c>
      <c r="P667" s="262">
        <v>45597</v>
      </c>
      <c r="Q667" s="259" t="s">
        <v>1496</v>
      </c>
      <c r="R667" s="277">
        <v>340070</v>
      </c>
      <c r="S667" s="250">
        <f t="shared" si="197"/>
        <v>6000.4000000000233</v>
      </c>
      <c r="T667" s="255" t="s">
        <v>1660</v>
      </c>
      <c r="U667" s="256">
        <v>45639</v>
      </c>
      <c r="V667" s="255">
        <v>464430</v>
      </c>
      <c r="W667" s="255" t="s">
        <v>29</v>
      </c>
      <c r="X667" s="258" t="s">
        <v>368</v>
      </c>
      <c r="Y667" s="255" t="s">
        <v>91</v>
      </c>
      <c r="AB667" s="17"/>
    </row>
    <row r="668" spans="1:28" x14ac:dyDescent="0.25">
      <c r="A668" s="7">
        <f t="shared" si="198"/>
        <v>108</v>
      </c>
      <c r="B668" s="10" t="s">
        <v>24</v>
      </c>
      <c r="C668" s="9">
        <v>45566</v>
      </c>
      <c r="D668" s="35" t="s">
        <v>393</v>
      </c>
      <c r="E668" s="20">
        <v>45536</v>
      </c>
      <c r="F668" s="276" t="s">
        <v>1393</v>
      </c>
      <c r="G668" s="253">
        <v>45587</v>
      </c>
      <c r="H668" s="249">
        <v>346070.4</v>
      </c>
      <c r="I668" s="250">
        <f>H668*18%</f>
        <v>62292.671999999999</v>
      </c>
      <c r="J668" s="251">
        <f t="shared" si="193"/>
        <v>408363.07200000004</v>
      </c>
      <c r="K668" s="250">
        <f t="shared" si="194"/>
        <v>6921.4080000000004</v>
      </c>
      <c r="L668" s="250">
        <f t="shared" si="195"/>
        <v>401441.66400000005</v>
      </c>
      <c r="M668" s="250">
        <f t="shared" si="199"/>
        <v>401441.66400000005</v>
      </c>
      <c r="N668" s="250">
        <f t="shared" si="196"/>
        <v>0</v>
      </c>
      <c r="O668" s="252">
        <v>45597</v>
      </c>
      <c r="P668" s="262">
        <v>45597</v>
      </c>
      <c r="Q668" s="259" t="s">
        <v>1497</v>
      </c>
      <c r="R668" s="277">
        <v>340070</v>
      </c>
      <c r="S668" s="250">
        <f t="shared" si="197"/>
        <v>6000.4000000000233</v>
      </c>
      <c r="T668" s="255" t="s">
        <v>1660</v>
      </c>
      <c r="U668" s="256">
        <v>45639</v>
      </c>
      <c r="V668" s="255">
        <v>464430</v>
      </c>
      <c r="W668" s="255" t="s">
        <v>29</v>
      </c>
      <c r="X668" s="258" t="s">
        <v>368</v>
      </c>
      <c r="Y668" s="255" t="s">
        <v>91</v>
      </c>
      <c r="AB668" s="17"/>
    </row>
    <row r="669" spans="1:28" x14ac:dyDescent="0.25">
      <c r="A669" s="7">
        <f t="shared" si="198"/>
        <v>109</v>
      </c>
      <c r="B669" s="10" t="s">
        <v>24</v>
      </c>
      <c r="C669" s="9">
        <v>45566</v>
      </c>
      <c r="D669" s="35" t="s">
        <v>510</v>
      </c>
      <c r="E669" s="20">
        <v>45536</v>
      </c>
      <c r="F669" s="276" t="s">
        <v>1394</v>
      </c>
      <c r="G669" s="253">
        <v>45587</v>
      </c>
      <c r="H669" s="249">
        <v>348469.33333333331</v>
      </c>
      <c r="I669" s="250">
        <f>H669*18%</f>
        <v>62724.479999999996</v>
      </c>
      <c r="J669" s="251">
        <f t="shared" si="193"/>
        <v>411193.8133333333</v>
      </c>
      <c r="K669" s="250">
        <f t="shared" si="194"/>
        <v>6969.3866666666663</v>
      </c>
      <c r="L669" s="250">
        <f t="shared" si="195"/>
        <v>404224.42666666664</v>
      </c>
      <c r="M669" s="250">
        <f t="shared" si="199"/>
        <v>404224.42666666664</v>
      </c>
      <c r="N669" s="250">
        <f t="shared" si="196"/>
        <v>0</v>
      </c>
      <c r="O669" s="252">
        <v>45597</v>
      </c>
      <c r="P669" s="262">
        <v>45597</v>
      </c>
      <c r="Q669" s="259" t="s">
        <v>1498</v>
      </c>
      <c r="R669" s="277">
        <v>342869</v>
      </c>
      <c r="S669" s="250">
        <f t="shared" si="197"/>
        <v>5600.3333333333139</v>
      </c>
      <c r="T669" s="255" t="s">
        <v>1660</v>
      </c>
      <c r="U669" s="256">
        <v>45639</v>
      </c>
      <c r="V669" s="255">
        <v>464430</v>
      </c>
      <c r="W669" s="255" t="s">
        <v>29</v>
      </c>
      <c r="X669" s="258" t="s">
        <v>368</v>
      </c>
      <c r="Y669" s="255" t="s">
        <v>91</v>
      </c>
      <c r="AB669" s="17"/>
    </row>
    <row r="670" spans="1:28" x14ac:dyDescent="0.25">
      <c r="A670" s="7">
        <f t="shared" si="198"/>
        <v>110</v>
      </c>
      <c r="B670" s="25" t="s">
        <v>2074</v>
      </c>
      <c r="C670" s="9">
        <v>45566</v>
      </c>
      <c r="D670" s="25" t="s">
        <v>260</v>
      </c>
      <c r="E670" s="9">
        <v>45536</v>
      </c>
      <c r="F670" s="276" t="s">
        <v>1346</v>
      </c>
      <c r="G670" s="253">
        <v>45584</v>
      </c>
      <c r="H670" s="249">
        <v>15930.72</v>
      </c>
      <c r="I670" s="250">
        <v>0</v>
      </c>
      <c r="J670" s="251">
        <f t="shared" si="193"/>
        <v>15930.72</v>
      </c>
      <c r="K670" s="250">
        <f t="shared" si="194"/>
        <v>318.61439999999999</v>
      </c>
      <c r="L670" s="250">
        <f t="shared" si="195"/>
        <v>15612.105599999999</v>
      </c>
      <c r="M670" s="250">
        <f>L670</f>
        <v>15612.105599999999</v>
      </c>
      <c r="N670" s="250">
        <f t="shared" si="196"/>
        <v>0</v>
      </c>
      <c r="O670" s="252">
        <v>45580</v>
      </c>
      <c r="P670" s="252">
        <v>45580</v>
      </c>
      <c r="Q670" s="259" t="s">
        <v>1456</v>
      </c>
      <c r="R670" s="277">
        <v>15730.73</v>
      </c>
      <c r="S670" s="250">
        <f>H670-R670</f>
        <v>199.98999999999978</v>
      </c>
      <c r="T670" s="255" t="s">
        <v>91</v>
      </c>
      <c r="U670" s="256">
        <v>45621</v>
      </c>
      <c r="V670" s="255">
        <v>464370</v>
      </c>
      <c r="W670" s="255" t="s">
        <v>29</v>
      </c>
      <c r="X670" s="258" t="s">
        <v>368</v>
      </c>
      <c r="Y670" s="255" t="s">
        <v>91</v>
      </c>
      <c r="AB670" s="17"/>
    </row>
    <row r="671" spans="1:28" x14ac:dyDescent="0.25">
      <c r="A671" s="7">
        <v>1</v>
      </c>
      <c r="B671" s="25" t="s">
        <v>2074</v>
      </c>
      <c r="C671" s="9">
        <v>45620</v>
      </c>
      <c r="D671" s="25" t="s">
        <v>470</v>
      </c>
      <c r="E671" s="9">
        <v>45536</v>
      </c>
      <c r="F671" s="276" t="s">
        <v>1501</v>
      </c>
      <c r="G671" s="253">
        <v>45616</v>
      </c>
      <c r="H671" s="249">
        <v>165801.54999999999</v>
      </c>
      <c r="I671" s="250">
        <v>0</v>
      </c>
      <c r="J671" s="251">
        <f>H671+I671</f>
        <v>165801.54999999999</v>
      </c>
      <c r="K671" s="250">
        <f>H671*1.5%</f>
        <v>2487.0232499999997</v>
      </c>
      <c r="L671" s="250">
        <f>J671-K671</f>
        <v>163314.52674999999</v>
      </c>
      <c r="M671" s="250">
        <v>0</v>
      </c>
      <c r="N671" s="250">
        <f>L671-M671</f>
        <v>163314.52674999999</v>
      </c>
      <c r="O671" s="252">
        <v>45665</v>
      </c>
      <c r="P671" s="252">
        <f>O671</f>
        <v>45665</v>
      </c>
      <c r="Q671" s="280" t="s">
        <v>2047</v>
      </c>
      <c r="R671" s="277">
        <v>157802</v>
      </c>
      <c r="S671" s="250">
        <f>J671-R671</f>
        <v>7999.5499999999884</v>
      </c>
      <c r="T671" s="255" t="s">
        <v>1991</v>
      </c>
      <c r="U671" s="252"/>
      <c r="V671" s="274"/>
      <c r="W671" s="255" t="s">
        <v>29</v>
      </c>
      <c r="X671" s="258" t="s">
        <v>30</v>
      </c>
      <c r="Y671" s="255" t="s">
        <v>1877</v>
      </c>
      <c r="AB671" s="17"/>
    </row>
    <row r="672" spans="1:28" x14ac:dyDescent="0.25">
      <c r="A672" s="7">
        <f>A671+1</f>
        <v>2</v>
      </c>
      <c r="B672" s="25" t="s">
        <v>2074</v>
      </c>
      <c r="C672" s="9">
        <v>45620</v>
      </c>
      <c r="D672" s="25" t="s">
        <v>520</v>
      </c>
      <c r="E672" s="9">
        <v>45536</v>
      </c>
      <c r="F672" s="276" t="s">
        <v>1502</v>
      </c>
      <c r="G672" s="253">
        <v>45616</v>
      </c>
      <c r="H672" s="249">
        <v>66922.959999999992</v>
      </c>
      <c r="I672" s="250">
        <v>0</v>
      </c>
      <c r="J672" s="251">
        <f t="shared" ref="J672:J735" si="201">H672+I672</f>
        <v>66922.959999999992</v>
      </c>
      <c r="K672" s="250">
        <f t="shared" ref="K672:K735" si="202">H672*1.5%</f>
        <v>1003.8443999999998</v>
      </c>
      <c r="L672" s="250">
        <f t="shared" ref="L672:L735" si="203">J672-K672</f>
        <v>65919.11559999999</v>
      </c>
      <c r="M672" s="250">
        <v>0</v>
      </c>
      <c r="N672" s="250">
        <f t="shared" ref="N672:N735" si="204">L672-M672</f>
        <v>65919.11559999999</v>
      </c>
      <c r="O672" s="252">
        <v>45665</v>
      </c>
      <c r="P672" s="252">
        <f>O672</f>
        <v>45665</v>
      </c>
      <c r="Q672" s="280" t="s">
        <v>2047</v>
      </c>
      <c r="R672" s="277">
        <v>58922</v>
      </c>
      <c r="S672" s="250">
        <f>H672-R672</f>
        <v>8000.9599999999919</v>
      </c>
      <c r="T672" s="255" t="s">
        <v>1991</v>
      </c>
      <c r="U672" s="252"/>
      <c r="V672" s="274"/>
      <c r="W672" s="255" t="s">
        <v>29</v>
      </c>
      <c r="X672" s="258" t="s">
        <v>30</v>
      </c>
      <c r="Y672" s="255" t="s">
        <v>1877</v>
      </c>
      <c r="AB672" s="17"/>
    </row>
    <row r="673" spans="1:28" x14ac:dyDescent="0.25">
      <c r="A673" s="7">
        <f t="shared" ref="A673:A736" si="205">A672+1</f>
        <v>3</v>
      </c>
      <c r="B673" s="15" t="s">
        <v>1500</v>
      </c>
      <c r="C673" s="9">
        <v>45620</v>
      </c>
      <c r="D673" s="25" t="s">
        <v>27</v>
      </c>
      <c r="E673" s="9">
        <v>45566</v>
      </c>
      <c r="F673" s="276" t="s">
        <v>1503</v>
      </c>
      <c r="G673" s="253">
        <v>45614</v>
      </c>
      <c r="H673" s="249">
        <v>320400</v>
      </c>
      <c r="I673" s="250">
        <v>0</v>
      </c>
      <c r="J673" s="251">
        <f t="shared" si="201"/>
        <v>320400</v>
      </c>
      <c r="K673" s="250">
        <f t="shared" si="202"/>
        <v>4806</v>
      </c>
      <c r="L673" s="250">
        <f t="shared" si="203"/>
        <v>315594</v>
      </c>
      <c r="M673" s="250">
        <f>L673</f>
        <v>315594</v>
      </c>
      <c r="N673" s="250">
        <f t="shared" si="204"/>
        <v>0</v>
      </c>
      <c r="O673" s="252">
        <v>45615</v>
      </c>
      <c r="P673" s="252">
        <v>45615</v>
      </c>
      <c r="Q673" s="280" t="s">
        <v>1504</v>
      </c>
      <c r="R673" s="277">
        <v>314400</v>
      </c>
      <c r="S673" s="250">
        <f>H673-R673</f>
        <v>6000</v>
      </c>
      <c r="T673" s="255" t="s">
        <v>91</v>
      </c>
      <c r="U673" s="256">
        <v>45656</v>
      </c>
      <c r="V673" s="255">
        <v>464170</v>
      </c>
      <c r="W673" s="255" t="s">
        <v>29</v>
      </c>
      <c r="X673" s="258" t="s">
        <v>368</v>
      </c>
      <c r="Y673" s="255" t="s">
        <v>91</v>
      </c>
      <c r="AB673" s="17"/>
    </row>
    <row r="674" spans="1:28" x14ac:dyDescent="0.25">
      <c r="A674" s="7">
        <f t="shared" si="205"/>
        <v>4</v>
      </c>
      <c r="B674" s="15" t="s">
        <v>1276</v>
      </c>
      <c r="C674" s="9">
        <v>45620</v>
      </c>
      <c r="D674" s="25" t="s">
        <v>1281</v>
      </c>
      <c r="E674" s="9">
        <v>45566</v>
      </c>
      <c r="F674" s="276" t="s">
        <v>1505</v>
      </c>
      <c r="G674" s="253">
        <v>45614</v>
      </c>
      <c r="H674" s="249">
        <v>150000</v>
      </c>
      <c r="I674" s="250">
        <v>0</v>
      </c>
      <c r="J674" s="251">
        <f t="shared" si="201"/>
        <v>150000</v>
      </c>
      <c r="K674" s="250">
        <f t="shared" si="202"/>
        <v>2250</v>
      </c>
      <c r="L674" s="250">
        <f t="shared" si="203"/>
        <v>147750</v>
      </c>
      <c r="M674" s="250">
        <f t="shared" ref="M674:M717" si="206">L674</f>
        <v>147750</v>
      </c>
      <c r="N674" s="250">
        <f t="shared" si="204"/>
        <v>0</v>
      </c>
      <c r="O674" s="252">
        <v>45614</v>
      </c>
      <c r="P674" s="252">
        <v>45614</v>
      </c>
      <c r="Q674" s="280" t="s">
        <v>1506</v>
      </c>
      <c r="R674" s="277">
        <v>144000</v>
      </c>
      <c r="S674" s="250"/>
      <c r="T674" s="255" t="s">
        <v>91</v>
      </c>
      <c r="U674" s="256">
        <v>45632</v>
      </c>
      <c r="V674" s="255">
        <v>464419</v>
      </c>
      <c r="W674" s="255" t="s">
        <v>29</v>
      </c>
      <c r="X674" s="258" t="s">
        <v>368</v>
      </c>
      <c r="Y674" s="255" t="s">
        <v>91</v>
      </c>
      <c r="AB674" s="17"/>
    </row>
    <row r="675" spans="1:28" x14ac:dyDescent="0.25">
      <c r="A675" s="7">
        <f t="shared" si="205"/>
        <v>5</v>
      </c>
      <c r="B675" s="15" t="s">
        <v>1277</v>
      </c>
      <c r="C675" s="9">
        <v>45620</v>
      </c>
      <c r="D675" s="25" t="s">
        <v>1082</v>
      </c>
      <c r="E675" s="9">
        <v>45566</v>
      </c>
      <c r="F675" s="276" t="s">
        <v>1507</v>
      </c>
      <c r="G675" s="253">
        <v>45614</v>
      </c>
      <c r="H675" s="249">
        <v>400800</v>
      </c>
      <c r="I675" s="250">
        <v>72144</v>
      </c>
      <c r="J675" s="251">
        <f t="shared" si="201"/>
        <v>472944</v>
      </c>
      <c r="K675" s="250">
        <f t="shared" si="202"/>
        <v>6012</v>
      </c>
      <c r="L675" s="250">
        <f t="shared" si="203"/>
        <v>466932</v>
      </c>
      <c r="M675" s="250">
        <f t="shared" si="206"/>
        <v>466932</v>
      </c>
      <c r="N675" s="250">
        <f t="shared" si="204"/>
        <v>0</v>
      </c>
      <c r="O675" s="252">
        <v>45615</v>
      </c>
      <c r="P675" s="252">
        <v>45615</v>
      </c>
      <c r="Q675" s="280" t="s">
        <v>1508</v>
      </c>
      <c r="R675" s="277">
        <v>394800</v>
      </c>
      <c r="S675" s="250">
        <f>H675-R675</f>
        <v>6000</v>
      </c>
      <c r="T675" s="255" t="s">
        <v>91</v>
      </c>
      <c r="U675" s="256">
        <v>45656</v>
      </c>
      <c r="V675" s="255">
        <v>464171</v>
      </c>
      <c r="W675" s="255" t="s">
        <v>29</v>
      </c>
      <c r="X675" s="258" t="s">
        <v>368</v>
      </c>
      <c r="Y675" s="255" t="s">
        <v>91</v>
      </c>
      <c r="AB675" s="17"/>
    </row>
    <row r="676" spans="1:28" x14ac:dyDescent="0.25">
      <c r="A676" s="7">
        <f t="shared" si="205"/>
        <v>6</v>
      </c>
      <c r="B676" s="15" t="s">
        <v>1277</v>
      </c>
      <c r="C676" s="9">
        <v>45620</v>
      </c>
      <c r="D676" s="25" t="s">
        <v>1083</v>
      </c>
      <c r="E676" s="9">
        <v>45566</v>
      </c>
      <c r="F676" s="276" t="s">
        <v>1509</v>
      </c>
      <c r="G676" s="253">
        <v>45614</v>
      </c>
      <c r="H676" s="249">
        <v>459600</v>
      </c>
      <c r="I676" s="250">
        <v>82728</v>
      </c>
      <c r="J676" s="251">
        <f t="shared" si="201"/>
        <v>542328</v>
      </c>
      <c r="K676" s="250">
        <f t="shared" si="202"/>
        <v>6894</v>
      </c>
      <c r="L676" s="250">
        <f t="shared" si="203"/>
        <v>535434</v>
      </c>
      <c r="M676" s="250">
        <f t="shared" si="206"/>
        <v>535434</v>
      </c>
      <c r="N676" s="250">
        <f t="shared" si="204"/>
        <v>0</v>
      </c>
      <c r="O676" s="252">
        <v>45615</v>
      </c>
      <c r="P676" s="252">
        <v>45615</v>
      </c>
      <c r="Q676" s="280" t="s">
        <v>1510</v>
      </c>
      <c r="R676" s="277">
        <v>453600</v>
      </c>
      <c r="S676" s="250">
        <f t="shared" ref="S676:S678" si="207">H676-R676</f>
        <v>6000</v>
      </c>
      <c r="T676" s="255" t="s">
        <v>91</v>
      </c>
      <c r="U676" s="256">
        <v>45656</v>
      </c>
      <c r="V676" s="255">
        <v>464171</v>
      </c>
      <c r="W676" s="255" t="s">
        <v>29</v>
      </c>
      <c r="X676" s="258" t="s">
        <v>368</v>
      </c>
      <c r="Y676" s="255" t="s">
        <v>91</v>
      </c>
      <c r="AB676" s="17"/>
    </row>
    <row r="677" spans="1:28" x14ac:dyDescent="0.25">
      <c r="A677" s="7">
        <f t="shared" si="205"/>
        <v>7</v>
      </c>
      <c r="B677" s="15" t="s">
        <v>1277</v>
      </c>
      <c r="C677" s="9">
        <v>45620</v>
      </c>
      <c r="D677" s="25" t="s">
        <v>1085</v>
      </c>
      <c r="E677" s="9">
        <v>45566</v>
      </c>
      <c r="F677" s="276" t="s">
        <v>1511</v>
      </c>
      <c r="G677" s="253">
        <v>45614</v>
      </c>
      <c r="H677" s="249">
        <v>381250</v>
      </c>
      <c r="I677" s="250">
        <v>68625</v>
      </c>
      <c r="J677" s="251">
        <f t="shared" si="201"/>
        <v>449875</v>
      </c>
      <c r="K677" s="250">
        <f t="shared" si="202"/>
        <v>5718.75</v>
      </c>
      <c r="L677" s="250">
        <f t="shared" si="203"/>
        <v>444156.25</v>
      </c>
      <c r="M677" s="250">
        <f t="shared" si="206"/>
        <v>444156.25</v>
      </c>
      <c r="N677" s="250">
        <f t="shared" si="204"/>
        <v>0</v>
      </c>
      <c r="O677" s="252">
        <v>45615</v>
      </c>
      <c r="P677" s="252">
        <v>45615</v>
      </c>
      <c r="Q677" s="280" t="s">
        <v>1512</v>
      </c>
      <c r="R677" s="277">
        <v>375250</v>
      </c>
      <c r="S677" s="250">
        <f t="shared" si="207"/>
        <v>6000</v>
      </c>
      <c r="T677" s="255" t="s">
        <v>91</v>
      </c>
      <c r="U677" s="256">
        <v>45656</v>
      </c>
      <c r="V677" s="255">
        <v>464171</v>
      </c>
      <c r="W677" s="255" t="s">
        <v>29</v>
      </c>
      <c r="X677" s="258" t="s">
        <v>368</v>
      </c>
      <c r="Y677" s="255" t="s">
        <v>91</v>
      </c>
      <c r="AB677" s="17"/>
    </row>
    <row r="678" spans="1:28" x14ac:dyDescent="0.25">
      <c r="A678" s="7">
        <f t="shared" si="205"/>
        <v>8</v>
      </c>
      <c r="B678" s="15" t="s">
        <v>1277</v>
      </c>
      <c r="C678" s="9">
        <v>45620</v>
      </c>
      <c r="D678" s="25" t="s">
        <v>1084</v>
      </c>
      <c r="E678" s="9">
        <v>45566</v>
      </c>
      <c r="F678" s="276" t="s">
        <v>1513</v>
      </c>
      <c r="G678" s="253">
        <v>45614</v>
      </c>
      <c r="H678" s="249">
        <v>420750</v>
      </c>
      <c r="I678" s="250">
        <v>75735</v>
      </c>
      <c r="J678" s="251">
        <f t="shared" si="201"/>
        <v>496485</v>
      </c>
      <c r="K678" s="250">
        <f t="shared" si="202"/>
        <v>6311.25</v>
      </c>
      <c r="L678" s="250">
        <f t="shared" si="203"/>
        <v>490173.75</v>
      </c>
      <c r="M678" s="250">
        <f t="shared" si="206"/>
        <v>490173.75</v>
      </c>
      <c r="N678" s="250">
        <f t="shared" si="204"/>
        <v>0</v>
      </c>
      <c r="O678" s="252">
        <v>45615</v>
      </c>
      <c r="P678" s="252">
        <v>45615</v>
      </c>
      <c r="Q678" s="280" t="s">
        <v>1514</v>
      </c>
      <c r="R678" s="277">
        <v>414750</v>
      </c>
      <c r="S678" s="250">
        <f t="shared" si="207"/>
        <v>6000</v>
      </c>
      <c r="T678" s="255" t="s">
        <v>91</v>
      </c>
      <c r="U678" s="256">
        <v>45656</v>
      </c>
      <c r="V678" s="255">
        <v>464171</v>
      </c>
      <c r="W678" s="255" t="s">
        <v>29</v>
      </c>
      <c r="X678" s="258" t="s">
        <v>368</v>
      </c>
      <c r="Y678" s="255" t="s">
        <v>91</v>
      </c>
      <c r="AB678" s="17"/>
    </row>
    <row r="679" spans="1:28" x14ac:dyDescent="0.25">
      <c r="A679" s="7">
        <f t="shared" si="205"/>
        <v>9</v>
      </c>
      <c r="B679" s="25" t="s">
        <v>94</v>
      </c>
      <c r="C679" s="9">
        <v>45620</v>
      </c>
      <c r="D679" s="25" t="s">
        <v>95</v>
      </c>
      <c r="E679" s="9">
        <v>45566</v>
      </c>
      <c r="F679" s="276" t="s">
        <v>1515</v>
      </c>
      <c r="G679" s="253">
        <v>45616</v>
      </c>
      <c r="H679" s="249">
        <v>256000</v>
      </c>
      <c r="I679" s="250">
        <v>0</v>
      </c>
      <c r="J679" s="251">
        <f t="shared" si="201"/>
        <v>256000</v>
      </c>
      <c r="K679" s="250">
        <f t="shared" si="202"/>
        <v>3840</v>
      </c>
      <c r="L679" s="250">
        <f t="shared" si="203"/>
        <v>252160</v>
      </c>
      <c r="M679" s="250">
        <f t="shared" si="206"/>
        <v>252160</v>
      </c>
      <c r="N679" s="250">
        <f t="shared" si="204"/>
        <v>0</v>
      </c>
      <c r="O679" s="252">
        <v>45616</v>
      </c>
      <c r="P679" s="252">
        <v>45616</v>
      </c>
      <c r="Q679" s="280" t="s">
        <v>1516</v>
      </c>
      <c r="R679" s="277">
        <v>250000</v>
      </c>
      <c r="S679" s="250">
        <f>H679-R679</f>
        <v>6000</v>
      </c>
      <c r="T679" s="255" t="s">
        <v>91</v>
      </c>
      <c r="U679" s="256">
        <v>45656</v>
      </c>
      <c r="V679" s="255">
        <v>464040</v>
      </c>
      <c r="W679" s="255" t="s">
        <v>29</v>
      </c>
      <c r="X679" s="258" t="s">
        <v>368</v>
      </c>
      <c r="Y679" s="255" t="s">
        <v>91</v>
      </c>
    </row>
    <row r="680" spans="1:28" x14ac:dyDescent="0.25">
      <c r="A680" s="7">
        <f t="shared" si="205"/>
        <v>10</v>
      </c>
      <c r="B680" s="25" t="s">
        <v>94</v>
      </c>
      <c r="C680" s="9">
        <v>45620</v>
      </c>
      <c r="D680" s="25" t="s">
        <v>100</v>
      </c>
      <c r="E680" s="9">
        <v>45566</v>
      </c>
      <c r="F680" s="276" t="s">
        <v>1517</v>
      </c>
      <c r="G680" s="253">
        <v>45616</v>
      </c>
      <c r="H680" s="249">
        <v>226000</v>
      </c>
      <c r="I680" s="250">
        <v>40680</v>
      </c>
      <c r="J680" s="251">
        <f t="shared" si="201"/>
        <v>266680</v>
      </c>
      <c r="K680" s="250">
        <f t="shared" si="202"/>
        <v>3390</v>
      </c>
      <c r="L680" s="250">
        <f t="shared" si="203"/>
        <v>263290</v>
      </c>
      <c r="M680" s="250">
        <f t="shared" si="206"/>
        <v>263290</v>
      </c>
      <c r="N680" s="250">
        <f t="shared" si="204"/>
        <v>0</v>
      </c>
      <c r="O680" s="252">
        <v>45616</v>
      </c>
      <c r="P680" s="252">
        <v>45616</v>
      </c>
      <c r="Q680" s="280" t="s">
        <v>1518</v>
      </c>
      <c r="R680" s="277">
        <v>220000</v>
      </c>
      <c r="S680" s="250">
        <f t="shared" ref="S680:S681" si="208">H680-R680</f>
        <v>6000</v>
      </c>
      <c r="T680" s="255" t="s">
        <v>91</v>
      </c>
      <c r="U680" s="256">
        <v>45656</v>
      </c>
      <c r="V680" s="255">
        <v>464040</v>
      </c>
      <c r="W680" s="255" t="s">
        <v>29</v>
      </c>
      <c r="X680" s="258" t="s">
        <v>368</v>
      </c>
      <c r="Y680" s="255" t="s">
        <v>91</v>
      </c>
    </row>
    <row r="681" spans="1:28" x14ac:dyDescent="0.25">
      <c r="A681" s="7">
        <f t="shared" si="205"/>
        <v>11</v>
      </c>
      <c r="B681" s="25" t="s">
        <v>94</v>
      </c>
      <c r="C681" s="9">
        <v>45620</v>
      </c>
      <c r="D681" s="25" t="s">
        <v>105</v>
      </c>
      <c r="E681" s="9">
        <v>45566</v>
      </c>
      <c r="F681" s="276" t="s">
        <v>1519</v>
      </c>
      <c r="G681" s="253">
        <v>45616</v>
      </c>
      <c r="H681" s="249">
        <v>239728</v>
      </c>
      <c r="I681" s="250">
        <v>43151.040000000001</v>
      </c>
      <c r="J681" s="251">
        <f t="shared" si="201"/>
        <v>282879.03999999998</v>
      </c>
      <c r="K681" s="250">
        <f t="shared" si="202"/>
        <v>3595.92</v>
      </c>
      <c r="L681" s="250">
        <f t="shared" si="203"/>
        <v>279283.12</v>
      </c>
      <c r="M681" s="250">
        <f t="shared" si="206"/>
        <v>279283.12</v>
      </c>
      <c r="N681" s="250">
        <f t="shared" si="204"/>
        <v>0</v>
      </c>
      <c r="O681" s="252">
        <v>45616</v>
      </c>
      <c r="P681" s="252">
        <v>45616</v>
      </c>
      <c r="Q681" s="280" t="s">
        <v>1520</v>
      </c>
      <c r="R681" s="277">
        <v>233728</v>
      </c>
      <c r="S681" s="250">
        <f t="shared" si="208"/>
        <v>6000</v>
      </c>
      <c r="T681" s="255" t="s">
        <v>91</v>
      </c>
      <c r="U681" s="256">
        <v>45656</v>
      </c>
      <c r="V681" s="255">
        <v>464040</v>
      </c>
      <c r="W681" s="255" t="s">
        <v>29</v>
      </c>
      <c r="X681" s="258" t="s">
        <v>368</v>
      </c>
      <c r="Y681" s="255" t="s">
        <v>91</v>
      </c>
    </row>
    <row r="682" spans="1:28" x14ac:dyDescent="0.25">
      <c r="A682" s="7">
        <f t="shared" si="205"/>
        <v>12</v>
      </c>
      <c r="B682" s="25" t="s">
        <v>94</v>
      </c>
      <c r="C682" s="9">
        <v>45620</v>
      </c>
      <c r="D682" s="25" t="s">
        <v>525</v>
      </c>
      <c r="E682" s="9">
        <v>45566</v>
      </c>
      <c r="F682" s="276" t="s">
        <v>1521</v>
      </c>
      <c r="G682" s="253">
        <v>45616</v>
      </c>
      <c r="H682" s="249">
        <v>239728</v>
      </c>
      <c r="I682" s="250">
        <v>43151.040000000001</v>
      </c>
      <c r="J682" s="251">
        <f t="shared" si="201"/>
        <v>282879.03999999998</v>
      </c>
      <c r="K682" s="250">
        <f t="shared" si="202"/>
        <v>3595.92</v>
      </c>
      <c r="L682" s="250">
        <f t="shared" si="203"/>
        <v>279283.12</v>
      </c>
      <c r="M682" s="250">
        <f t="shared" si="206"/>
        <v>279283.12</v>
      </c>
      <c r="N682" s="250">
        <f t="shared" si="204"/>
        <v>0</v>
      </c>
      <c r="O682" s="252">
        <v>45616</v>
      </c>
      <c r="P682" s="252">
        <v>45616</v>
      </c>
      <c r="Q682" s="280" t="s">
        <v>1522</v>
      </c>
      <c r="R682" s="277">
        <v>233728</v>
      </c>
      <c r="S682" s="250">
        <f>H682-R682</f>
        <v>6000</v>
      </c>
      <c r="T682" s="255" t="s">
        <v>91</v>
      </c>
      <c r="U682" s="256">
        <v>45664</v>
      </c>
      <c r="V682" s="255">
        <v>464192</v>
      </c>
      <c r="W682" s="255" t="s">
        <v>29</v>
      </c>
      <c r="X682" s="258" t="s">
        <v>368</v>
      </c>
      <c r="Y682" s="255" t="s">
        <v>91</v>
      </c>
    </row>
    <row r="683" spans="1:28" x14ac:dyDescent="0.25">
      <c r="A683" s="7">
        <f t="shared" si="205"/>
        <v>13</v>
      </c>
      <c r="B683" s="25" t="s">
        <v>94</v>
      </c>
      <c r="C683" s="9">
        <v>45620</v>
      </c>
      <c r="D683" s="25" t="s">
        <v>274</v>
      </c>
      <c r="E683" s="9">
        <v>45566</v>
      </c>
      <c r="F683" s="276" t="s">
        <v>1523</v>
      </c>
      <c r="G683" s="253">
        <v>45616</v>
      </c>
      <c r="H683" s="249">
        <v>239728</v>
      </c>
      <c r="I683" s="250">
        <v>43151.040000000001</v>
      </c>
      <c r="J683" s="251">
        <f t="shared" si="201"/>
        <v>282879.03999999998</v>
      </c>
      <c r="K683" s="250">
        <f t="shared" si="202"/>
        <v>3595.92</v>
      </c>
      <c r="L683" s="250">
        <f t="shared" si="203"/>
        <v>279283.12</v>
      </c>
      <c r="M683" s="250">
        <f t="shared" si="206"/>
        <v>279283.12</v>
      </c>
      <c r="N683" s="250">
        <f t="shared" si="204"/>
        <v>0</v>
      </c>
      <c r="O683" s="252">
        <v>45616</v>
      </c>
      <c r="P683" s="252">
        <v>45616</v>
      </c>
      <c r="Q683" s="280" t="s">
        <v>1524</v>
      </c>
      <c r="R683" s="277">
        <v>233728</v>
      </c>
      <c r="S683" s="250">
        <f>H683-R683</f>
        <v>6000</v>
      </c>
      <c r="T683" s="255" t="s">
        <v>91</v>
      </c>
      <c r="U683" s="256">
        <v>45656</v>
      </c>
      <c r="V683" s="255">
        <v>464040</v>
      </c>
      <c r="W683" s="255" t="s">
        <v>29</v>
      </c>
      <c r="X683" s="258" t="s">
        <v>368</v>
      </c>
      <c r="Y683" s="255" t="s">
        <v>91</v>
      </c>
    </row>
    <row r="684" spans="1:28" x14ac:dyDescent="0.25">
      <c r="A684" s="7">
        <f t="shared" si="205"/>
        <v>14</v>
      </c>
      <c r="B684" s="25" t="s">
        <v>94</v>
      </c>
      <c r="C684" s="9">
        <v>45620</v>
      </c>
      <c r="D684" s="25" t="s">
        <v>526</v>
      </c>
      <c r="E684" s="9">
        <v>45566</v>
      </c>
      <c r="F684" s="276" t="s">
        <v>1525</v>
      </c>
      <c r="G684" s="253">
        <v>45616</v>
      </c>
      <c r="H684" s="249">
        <v>239728</v>
      </c>
      <c r="I684" s="250">
        <v>43151.040000000001</v>
      </c>
      <c r="J684" s="251">
        <f t="shared" si="201"/>
        <v>282879.03999999998</v>
      </c>
      <c r="K684" s="250">
        <f t="shared" si="202"/>
        <v>3595.92</v>
      </c>
      <c r="L684" s="250">
        <f t="shared" si="203"/>
        <v>279283.12</v>
      </c>
      <c r="M684" s="250">
        <f t="shared" si="206"/>
        <v>279283.12</v>
      </c>
      <c r="N684" s="250">
        <f t="shared" si="204"/>
        <v>0</v>
      </c>
      <c r="O684" s="252">
        <v>45616</v>
      </c>
      <c r="P684" s="252">
        <v>45616</v>
      </c>
      <c r="Q684" s="280" t="s">
        <v>1526</v>
      </c>
      <c r="R684" s="277">
        <v>233728</v>
      </c>
      <c r="S684" s="250">
        <f t="shared" ref="S684:S688" si="209">H684-R684</f>
        <v>6000</v>
      </c>
      <c r="T684" s="255" t="s">
        <v>91</v>
      </c>
      <c r="U684" s="256">
        <v>45664</v>
      </c>
      <c r="V684" s="255">
        <v>464192</v>
      </c>
      <c r="W684" s="255" t="s">
        <v>29</v>
      </c>
      <c r="X684" s="258" t="s">
        <v>368</v>
      </c>
      <c r="Y684" s="255" t="s">
        <v>91</v>
      </c>
    </row>
    <row r="685" spans="1:28" x14ac:dyDescent="0.25">
      <c r="A685" s="7">
        <f t="shared" si="205"/>
        <v>15</v>
      </c>
      <c r="B685" s="25" t="s">
        <v>94</v>
      </c>
      <c r="C685" s="9">
        <v>45620</v>
      </c>
      <c r="D685" s="25" t="s">
        <v>527</v>
      </c>
      <c r="E685" s="9">
        <v>45566</v>
      </c>
      <c r="F685" s="276" t="s">
        <v>1527</v>
      </c>
      <c r="G685" s="253">
        <v>45616</v>
      </c>
      <c r="H685" s="249">
        <v>262569</v>
      </c>
      <c r="I685" s="250">
        <v>0</v>
      </c>
      <c r="J685" s="251">
        <f t="shared" si="201"/>
        <v>262569</v>
      </c>
      <c r="K685" s="250">
        <f t="shared" si="202"/>
        <v>3938.5349999999999</v>
      </c>
      <c r="L685" s="250">
        <f t="shared" si="203"/>
        <v>258630.465</v>
      </c>
      <c r="M685" s="250">
        <f t="shared" si="206"/>
        <v>258630.465</v>
      </c>
      <c r="N685" s="250">
        <f t="shared" si="204"/>
        <v>0</v>
      </c>
      <c r="O685" s="252">
        <v>45616</v>
      </c>
      <c r="P685" s="252">
        <v>45616</v>
      </c>
      <c r="Q685" s="280" t="s">
        <v>1528</v>
      </c>
      <c r="R685" s="277">
        <v>256569</v>
      </c>
      <c r="S685" s="250">
        <f t="shared" si="209"/>
        <v>6000</v>
      </c>
      <c r="T685" s="255" t="s">
        <v>91</v>
      </c>
      <c r="U685" s="256">
        <v>45664</v>
      </c>
      <c r="V685" s="255">
        <v>464192</v>
      </c>
      <c r="W685" s="255" t="s">
        <v>29</v>
      </c>
      <c r="X685" s="258" t="s">
        <v>368</v>
      </c>
      <c r="Y685" s="255" t="s">
        <v>91</v>
      </c>
    </row>
    <row r="686" spans="1:28" x14ac:dyDescent="0.25">
      <c r="A686" s="7">
        <f t="shared" si="205"/>
        <v>16</v>
      </c>
      <c r="B686" s="25" t="s">
        <v>94</v>
      </c>
      <c r="C686" s="9">
        <v>45620</v>
      </c>
      <c r="D686" s="25" t="s">
        <v>528</v>
      </c>
      <c r="E686" s="9">
        <v>45566</v>
      </c>
      <c r="F686" s="276" t="s">
        <v>1529</v>
      </c>
      <c r="G686" s="253">
        <v>45616</v>
      </c>
      <c r="H686" s="249">
        <v>254099.03225806452</v>
      </c>
      <c r="I686" s="250">
        <v>0</v>
      </c>
      <c r="J686" s="251">
        <f t="shared" si="201"/>
        <v>254099.03225806452</v>
      </c>
      <c r="K686" s="250">
        <f t="shared" si="202"/>
        <v>3811.4854838709675</v>
      </c>
      <c r="L686" s="250">
        <f t="shared" si="203"/>
        <v>250287.54677419356</v>
      </c>
      <c r="M686" s="250">
        <f t="shared" si="206"/>
        <v>250287.54677419356</v>
      </c>
      <c r="N686" s="250">
        <f t="shared" si="204"/>
        <v>0</v>
      </c>
      <c r="O686" s="252">
        <v>45616</v>
      </c>
      <c r="P686" s="252">
        <v>45616</v>
      </c>
      <c r="Q686" s="280" t="s">
        <v>1530</v>
      </c>
      <c r="R686" s="277">
        <v>248293</v>
      </c>
      <c r="S686" s="250">
        <f t="shared" si="209"/>
        <v>5806.0322580645152</v>
      </c>
      <c r="T686" s="255" t="s">
        <v>91</v>
      </c>
      <c r="U686" s="256">
        <v>45664</v>
      </c>
      <c r="V686" s="255">
        <v>464192</v>
      </c>
      <c r="W686" s="255" t="s">
        <v>29</v>
      </c>
      <c r="X686" s="258" t="s">
        <v>368</v>
      </c>
      <c r="Y686" s="255" t="s">
        <v>91</v>
      </c>
    </row>
    <row r="687" spans="1:28" x14ac:dyDescent="0.25">
      <c r="A687" s="7">
        <f t="shared" si="205"/>
        <v>17</v>
      </c>
      <c r="B687" s="25" t="s">
        <v>94</v>
      </c>
      <c r="C687" s="9">
        <v>45620</v>
      </c>
      <c r="D687" s="25" t="s">
        <v>529</v>
      </c>
      <c r="E687" s="9">
        <v>45566</v>
      </c>
      <c r="F687" s="276" t="s">
        <v>1531</v>
      </c>
      <c r="G687" s="253">
        <v>45616</v>
      </c>
      <c r="H687" s="249">
        <v>329500</v>
      </c>
      <c r="I687" s="250">
        <v>0</v>
      </c>
      <c r="J687" s="251">
        <f t="shared" si="201"/>
        <v>329500</v>
      </c>
      <c r="K687" s="250">
        <f t="shared" si="202"/>
        <v>4942.5</v>
      </c>
      <c r="L687" s="250">
        <f t="shared" si="203"/>
        <v>324557.5</v>
      </c>
      <c r="M687" s="250">
        <f t="shared" si="206"/>
        <v>324557.5</v>
      </c>
      <c r="N687" s="250">
        <f t="shared" si="204"/>
        <v>0</v>
      </c>
      <c r="O687" s="252">
        <v>45616</v>
      </c>
      <c r="P687" s="252">
        <v>45616</v>
      </c>
      <c r="Q687" s="280" t="s">
        <v>1532</v>
      </c>
      <c r="R687" s="277">
        <v>323500</v>
      </c>
      <c r="S687" s="250">
        <f t="shared" si="209"/>
        <v>6000</v>
      </c>
      <c r="T687" s="255" t="s">
        <v>91</v>
      </c>
      <c r="U687" s="256">
        <v>45664</v>
      </c>
      <c r="V687" s="255">
        <v>464192</v>
      </c>
      <c r="W687" s="255" t="s">
        <v>29</v>
      </c>
      <c r="X687" s="258" t="s">
        <v>368</v>
      </c>
      <c r="Y687" s="255" t="s">
        <v>91</v>
      </c>
    </row>
    <row r="688" spans="1:28" x14ac:dyDescent="0.25">
      <c r="A688" s="7">
        <f t="shared" si="205"/>
        <v>18</v>
      </c>
      <c r="B688" s="25" t="s">
        <v>94</v>
      </c>
      <c r="C688" s="9">
        <v>45620</v>
      </c>
      <c r="D688" s="25" t="s">
        <v>530</v>
      </c>
      <c r="E688" s="9">
        <v>45566</v>
      </c>
      <c r="F688" s="276" t="s">
        <v>1533</v>
      </c>
      <c r="G688" s="253">
        <v>45616</v>
      </c>
      <c r="H688" s="249">
        <v>267849</v>
      </c>
      <c r="I688" s="250">
        <v>0</v>
      </c>
      <c r="J688" s="251">
        <f t="shared" si="201"/>
        <v>267849</v>
      </c>
      <c r="K688" s="250">
        <f t="shared" si="202"/>
        <v>4017.7349999999997</v>
      </c>
      <c r="L688" s="250">
        <f t="shared" si="203"/>
        <v>263831.26500000001</v>
      </c>
      <c r="M688" s="250">
        <f t="shared" si="206"/>
        <v>263831.26500000001</v>
      </c>
      <c r="N688" s="250">
        <f t="shared" si="204"/>
        <v>0</v>
      </c>
      <c r="O688" s="252">
        <v>45616</v>
      </c>
      <c r="P688" s="252">
        <v>45616</v>
      </c>
      <c r="Q688" s="280" t="s">
        <v>1534</v>
      </c>
      <c r="R688" s="277">
        <v>261849</v>
      </c>
      <c r="S688" s="250">
        <f t="shared" si="209"/>
        <v>6000</v>
      </c>
      <c r="T688" s="255" t="s">
        <v>91</v>
      </c>
      <c r="U688" s="256">
        <v>45664</v>
      </c>
      <c r="V688" s="255">
        <v>464192</v>
      </c>
      <c r="W688" s="255" t="s">
        <v>29</v>
      </c>
      <c r="X688" s="258" t="s">
        <v>368</v>
      </c>
      <c r="Y688" s="255" t="s">
        <v>91</v>
      </c>
    </row>
    <row r="689" spans="1:28" x14ac:dyDescent="0.25">
      <c r="A689" s="7">
        <f t="shared" si="205"/>
        <v>19</v>
      </c>
      <c r="B689" s="25" t="s">
        <v>94</v>
      </c>
      <c r="C689" s="9">
        <v>45620</v>
      </c>
      <c r="D689" s="25" t="s">
        <v>101</v>
      </c>
      <c r="E689" s="9">
        <v>45566</v>
      </c>
      <c r="F689" s="276" t="s">
        <v>1535</v>
      </c>
      <c r="G689" s="253">
        <v>45616</v>
      </c>
      <c r="H689" s="249">
        <v>239728</v>
      </c>
      <c r="I689" s="250">
        <v>43151.040000000001</v>
      </c>
      <c r="J689" s="251">
        <f t="shared" si="201"/>
        <v>282879.03999999998</v>
      </c>
      <c r="K689" s="250">
        <f t="shared" si="202"/>
        <v>3595.92</v>
      </c>
      <c r="L689" s="250">
        <f t="shared" si="203"/>
        <v>279283.12</v>
      </c>
      <c r="M689" s="250">
        <f t="shared" si="206"/>
        <v>279283.12</v>
      </c>
      <c r="N689" s="250">
        <f t="shared" si="204"/>
        <v>0</v>
      </c>
      <c r="O689" s="252">
        <v>45616</v>
      </c>
      <c r="P689" s="252">
        <v>45616</v>
      </c>
      <c r="Q689" s="280" t="s">
        <v>1536</v>
      </c>
      <c r="R689" s="277">
        <v>233728</v>
      </c>
      <c r="S689" s="250">
        <f t="shared" ref="S689:S693" si="210">H689-R689</f>
        <v>6000</v>
      </c>
      <c r="T689" s="255" t="s">
        <v>91</v>
      </c>
      <c r="U689" s="256">
        <v>45656</v>
      </c>
      <c r="V689" s="255">
        <v>464040</v>
      </c>
      <c r="W689" s="255" t="s">
        <v>29</v>
      </c>
      <c r="X689" s="258" t="s">
        <v>368</v>
      </c>
      <c r="Y689" s="255" t="s">
        <v>91</v>
      </c>
    </row>
    <row r="690" spans="1:28" x14ac:dyDescent="0.25">
      <c r="A690" s="7">
        <f t="shared" si="205"/>
        <v>20</v>
      </c>
      <c r="B690" s="25" t="s">
        <v>94</v>
      </c>
      <c r="C690" s="9">
        <v>45620</v>
      </c>
      <c r="D690" s="25" t="s">
        <v>102</v>
      </c>
      <c r="E690" s="9">
        <v>45566</v>
      </c>
      <c r="F690" s="276" t="s">
        <v>1537</v>
      </c>
      <c r="G690" s="253">
        <v>45616</v>
      </c>
      <c r="H690" s="249">
        <v>239728</v>
      </c>
      <c r="I690" s="250">
        <v>43151.040000000001</v>
      </c>
      <c r="J690" s="251">
        <f t="shared" si="201"/>
        <v>282879.03999999998</v>
      </c>
      <c r="K690" s="250">
        <f t="shared" si="202"/>
        <v>3595.92</v>
      </c>
      <c r="L690" s="250">
        <f t="shared" si="203"/>
        <v>279283.12</v>
      </c>
      <c r="M690" s="250">
        <f t="shared" si="206"/>
        <v>279283.12</v>
      </c>
      <c r="N690" s="250">
        <f t="shared" si="204"/>
        <v>0</v>
      </c>
      <c r="O690" s="252">
        <v>45616</v>
      </c>
      <c r="P690" s="252">
        <v>45616</v>
      </c>
      <c r="Q690" s="280" t="s">
        <v>1538</v>
      </c>
      <c r="R690" s="277">
        <v>233728</v>
      </c>
      <c r="S690" s="250">
        <f t="shared" si="210"/>
        <v>6000</v>
      </c>
      <c r="T690" s="255" t="s">
        <v>91</v>
      </c>
      <c r="U690" s="256">
        <v>45656</v>
      </c>
      <c r="V690" s="255">
        <v>464040</v>
      </c>
      <c r="W690" s="255" t="s">
        <v>29</v>
      </c>
      <c r="X690" s="258" t="s">
        <v>368</v>
      </c>
      <c r="Y690" s="255" t="s">
        <v>91</v>
      </c>
    </row>
    <row r="691" spans="1:28" x14ac:dyDescent="0.25">
      <c r="A691" s="7">
        <f t="shared" si="205"/>
        <v>21</v>
      </c>
      <c r="B691" s="25" t="s">
        <v>94</v>
      </c>
      <c r="C691" s="9">
        <v>45620</v>
      </c>
      <c r="D691" s="25" t="s">
        <v>103</v>
      </c>
      <c r="E691" s="9">
        <v>45566</v>
      </c>
      <c r="F691" s="276" t="s">
        <v>1539</v>
      </c>
      <c r="G691" s="253">
        <v>45616</v>
      </c>
      <c r="H691" s="249">
        <v>239728</v>
      </c>
      <c r="I691" s="250">
        <v>0</v>
      </c>
      <c r="J691" s="251">
        <f t="shared" si="201"/>
        <v>239728</v>
      </c>
      <c r="K691" s="250">
        <f t="shared" si="202"/>
        <v>3595.92</v>
      </c>
      <c r="L691" s="250">
        <f t="shared" si="203"/>
        <v>236132.08</v>
      </c>
      <c r="M691" s="250">
        <f t="shared" si="206"/>
        <v>236132.08</v>
      </c>
      <c r="N691" s="250">
        <f t="shared" si="204"/>
        <v>0</v>
      </c>
      <c r="O691" s="252">
        <v>45616</v>
      </c>
      <c r="P691" s="252">
        <v>45616</v>
      </c>
      <c r="Q691" s="280" t="s">
        <v>1540</v>
      </c>
      <c r="R691" s="277">
        <v>233728</v>
      </c>
      <c r="S691" s="250">
        <f t="shared" si="210"/>
        <v>6000</v>
      </c>
      <c r="T691" s="255" t="s">
        <v>91</v>
      </c>
      <c r="U691" s="256">
        <v>45656</v>
      </c>
      <c r="V691" s="255">
        <v>464040</v>
      </c>
      <c r="W691" s="255" t="s">
        <v>29</v>
      </c>
      <c r="X691" s="258" t="s">
        <v>368</v>
      </c>
      <c r="Y691" s="255" t="s">
        <v>91</v>
      </c>
    </row>
    <row r="692" spans="1:28" x14ac:dyDescent="0.25">
      <c r="A692" s="7">
        <f t="shared" si="205"/>
        <v>22</v>
      </c>
      <c r="B692" s="25" t="s">
        <v>94</v>
      </c>
      <c r="C692" s="9">
        <v>45620</v>
      </c>
      <c r="D692" s="25" t="s">
        <v>104</v>
      </c>
      <c r="E692" s="9">
        <v>45566</v>
      </c>
      <c r="F692" s="276" t="s">
        <v>1541</v>
      </c>
      <c r="G692" s="253">
        <v>45616</v>
      </c>
      <c r="H692" s="249">
        <v>239728</v>
      </c>
      <c r="I692" s="250">
        <v>43151.040000000001</v>
      </c>
      <c r="J692" s="251">
        <f t="shared" si="201"/>
        <v>282879.03999999998</v>
      </c>
      <c r="K692" s="250">
        <f t="shared" si="202"/>
        <v>3595.92</v>
      </c>
      <c r="L692" s="250">
        <f t="shared" si="203"/>
        <v>279283.12</v>
      </c>
      <c r="M692" s="250">
        <f t="shared" si="206"/>
        <v>279283.12</v>
      </c>
      <c r="N692" s="250">
        <f t="shared" si="204"/>
        <v>0</v>
      </c>
      <c r="O692" s="252">
        <v>45616</v>
      </c>
      <c r="P692" s="252">
        <v>45616</v>
      </c>
      <c r="Q692" s="280" t="s">
        <v>1542</v>
      </c>
      <c r="R692" s="277">
        <v>233728</v>
      </c>
      <c r="S692" s="250">
        <f t="shared" si="210"/>
        <v>6000</v>
      </c>
      <c r="T692" s="255" t="s">
        <v>91</v>
      </c>
      <c r="U692" s="256">
        <v>45656</v>
      </c>
      <c r="V692" s="255">
        <v>464040</v>
      </c>
      <c r="W692" s="255" t="s">
        <v>29</v>
      </c>
      <c r="X692" s="258" t="s">
        <v>368</v>
      </c>
      <c r="Y692" s="255" t="s">
        <v>91</v>
      </c>
    </row>
    <row r="693" spans="1:28" x14ac:dyDescent="0.25">
      <c r="A693" s="7">
        <f t="shared" si="205"/>
        <v>23</v>
      </c>
      <c r="B693" s="25" t="s">
        <v>94</v>
      </c>
      <c r="C693" s="9">
        <v>45620</v>
      </c>
      <c r="D693" s="25" t="s">
        <v>96</v>
      </c>
      <c r="E693" s="9">
        <v>45566</v>
      </c>
      <c r="F693" s="276" t="s">
        <v>1543</v>
      </c>
      <c r="G693" s="253">
        <v>45616</v>
      </c>
      <c r="H693" s="249">
        <v>195096.77419354839</v>
      </c>
      <c r="I693" s="250">
        <v>0</v>
      </c>
      <c r="J693" s="251">
        <f t="shared" si="201"/>
        <v>195096.77419354839</v>
      </c>
      <c r="K693" s="250">
        <f t="shared" si="202"/>
        <v>2926.4516129032259</v>
      </c>
      <c r="L693" s="250">
        <f t="shared" si="203"/>
        <v>192170.32258064518</v>
      </c>
      <c r="M693" s="250">
        <f t="shared" si="206"/>
        <v>192170.32258064518</v>
      </c>
      <c r="N693" s="250">
        <f t="shared" si="204"/>
        <v>0</v>
      </c>
      <c r="O693" s="252">
        <v>45616</v>
      </c>
      <c r="P693" s="252">
        <v>45616</v>
      </c>
      <c r="Q693" s="280" t="s">
        <v>1544</v>
      </c>
      <c r="R693" s="277">
        <v>191613</v>
      </c>
      <c r="S693" s="250">
        <f t="shared" si="210"/>
        <v>3483.7741935483937</v>
      </c>
      <c r="T693" s="255" t="s">
        <v>91</v>
      </c>
      <c r="U693" s="256">
        <v>45656</v>
      </c>
      <c r="V693" s="255">
        <v>464040</v>
      </c>
      <c r="W693" s="255" t="s">
        <v>29</v>
      </c>
      <c r="X693" s="258" t="s">
        <v>368</v>
      </c>
      <c r="Y693" s="255" t="s">
        <v>91</v>
      </c>
    </row>
    <row r="694" spans="1:28" x14ac:dyDescent="0.25">
      <c r="A694" s="7">
        <f t="shared" si="205"/>
        <v>24</v>
      </c>
      <c r="B694" s="25" t="s">
        <v>94</v>
      </c>
      <c r="C694" s="9">
        <v>45620</v>
      </c>
      <c r="D694" s="25" t="s">
        <v>1282</v>
      </c>
      <c r="E694" s="9">
        <v>45566</v>
      </c>
      <c r="F694" s="276" t="s">
        <v>1545</v>
      </c>
      <c r="G694" s="253">
        <v>45616</v>
      </c>
      <c r="H694" s="249">
        <v>239728</v>
      </c>
      <c r="I694" s="250">
        <v>0</v>
      </c>
      <c r="J694" s="251">
        <f t="shared" si="201"/>
        <v>239728</v>
      </c>
      <c r="K694" s="250">
        <f t="shared" si="202"/>
        <v>3595.92</v>
      </c>
      <c r="L694" s="250">
        <f t="shared" si="203"/>
        <v>236132.08</v>
      </c>
      <c r="M694" s="250">
        <f t="shared" si="206"/>
        <v>236132.08</v>
      </c>
      <c r="N694" s="250">
        <f t="shared" si="204"/>
        <v>0</v>
      </c>
      <c r="O694" s="252">
        <v>45616</v>
      </c>
      <c r="P694" s="252">
        <v>45616</v>
      </c>
      <c r="Q694" s="280" t="s">
        <v>1546</v>
      </c>
      <c r="R694" s="277">
        <v>233728</v>
      </c>
      <c r="S694" s="250">
        <f>H694-R694</f>
        <v>6000</v>
      </c>
      <c r="T694" s="255" t="s">
        <v>91</v>
      </c>
      <c r="U694" s="256">
        <v>45664</v>
      </c>
      <c r="V694" s="255">
        <v>464192</v>
      </c>
      <c r="W694" s="255" t="s">
        <v>29</v>
      </c>
      <c r="X694" s="258" t="s">
        <v>368</v>
      </c>
      <c r="Y694" s="255" t="s">
        <v>91</v>
      </c>
    </row>
    <row r="695" spans="1:28" x14ac:dyDescent="0.25">
      <c r="A695" s="7">
        <f t="shared" si="205"/>
        <v>25</v>
      </c>
      <c r="B695" s="25" t="s">
        <v>1275</v>
      </c>
      <c r="C695" s="9">
        <v>45620</v>
      </c>
      <c r="D695" s="25" t="s">
        <v>391</v>
      </c>
      <c r="E695" s="9">
        <v>45566</v>
      </c>
      <c r="F695" s="276" t="s">
        <v>1547</v>
      </c>
      <c r="G695" s="253">
        <v>45618</v>
      </c>
      <c r="H695" s="249">
        <v>779424.45</v>
      </c>
      <c r="I695" s="250">
        <v>140296.40099999998</v>
      </c>
      <c r="J695" s="251">
        <f t="shared" si="201"/>
        <v>919720.85099999991</v>
      </c>
      <c r="K695" s="250">
        <f t="shared" si="202"/>
        <v>11691.366749999999</v>
      </c>
      <c r="L695" s="250">
        <f t="shared" si="203"/>
        <v>908029.48424999986</v>
      </c>
      <c r="M695" s="250">
        <f t="shared" si="206"/>
        <v>908029.48424999986</v>
      </c>
      <c r="N695" s="250">
        <f t="shared" si="204"/>
        <v>0</v>
      </c>
      <c r="O695" s="252">
        <v>45616</v>
      </c>
      <c r="P695" s="252">
        <v>45616</v>
      </c>
      <c r="Q695" s="280" t="s">
        <v>1548</v>
      </c>
      <c r="R695" s="277">
        <v>773424.45</v>
      </c>
      <c r="S695" s="250">
        <f>H695-R695</f>
        <v>6000</v>
      </c>
      <c r="T695" s="255" t="s">
        <v>91</v>
      </c>
      <c r="U695" s="256">
        <v>45656</v>
      </c>
      <c r="V695" s="255">
        <v>484041</v>
      </c>
      <c r="W695" s="255" t="s">
        <v>29</v>
      </c>
      <c r="X695" s="258" t="s">
        <v>368</v>
      </c>
      <c r="Y695" s="255" t="s">
        <v>91</v>
      </c>
      <c r="AB695" s="17"/>
    </row>
    <row r="696" spans="1:28" x14ac:dyDescent="0.25">
      <c r="A696" s="7">
        <f t="shared" si="205"/>
        <v>26</v>
      </c>
      <c r="B696" s="25" t="s">
        <v>1275</v>
      </c>
      <c r="C696" s="9">
        <v>45620</v>
      </c>
      <c r="D696" s="25" t="s">
        <v>531</v>
      </c>
      <c r="E696" s="9">
        <v>45566</v>
      </c>
      <c r="F696" s="276" t="s">
        <v>1549</v>
      </c>
      <c r="G696" s="253">
        <v>45618</v>
      </c>
      <c r="H696" s="249">
        <v>577910.6</v>
      </c>
      <c r="I696" s="250">
        <v>104023.908</v>
      </c>
      <c r="J696" s="251">
        <f t="shared" si="201"/>
        <v>681934.50799999991</v>
      </c>
      <c r="K696" s="250">
        <f t="shared" si="202"/>
        <v>8668.6589999999997</v>
      </c>
      <c r="L696" s="250">
        <f t="shared" si="203"/>
        <v>673265.84899999993</v>
      </c>
      <c r="M696" s="250">
        <f t="shared" si="206"/>
        <v>673265.84899999993</v>
      </c>
      <c r="N696" s="250">
        <f t="shared" si="204"/>
        <v>0</v>
      </c>
      <c r="O696" s="252">
        <v>45616</v>
      </c>
      <c r="P696" s="252">
        <v>45616</v>
      </c>
      <c r="Q696" s="280" t="s">
        <v>1550</v>
      </c>
      <c r="R696" s="277">
        <v>571910.6</v>
      </c>
      <c r="S696" s="250">
        <f t="shared" ref="S696:S697" si="211">H696-R696</f>
        <v>6000</v>
      </c>
      <c r="T696" s="255" t="s">
        <v>91</v>
      </c>
      <c r="U696" s="256">
        <v>45656</v>
      </c>
      <c r="V696" s="255">
        <v>484041</v>
      </c>
      <c r="W696" s="255" t="s">
        <v>29</v>
      </c>
      <c r="X696" s="258" t="s">
        <v>368</v>
      </c>
      <c r="Y696" s="255" t="s">
        <v>91</v>
      </c>
      <c r="AB696" s="17"/>
    </row>
    <row r="697" spans="1:28" x14ac:dyDescent="0.25">
      <c r="A697" s="7">
        <f t="shared" si="205"/>
        <v>27</v>
      </c>
      <c r="B697" s="25" t="s">
        <v>1275</v>
      </c>
      <c r="C697" s="9">
        <v>45620</v>
      </c>
      <c r="D697" s="25" t="s">
        <v>752</v>
      </c>
      <c r="E697" s="9">
        <v>45566</v>
      </c>
      <c r="F697" s="276" t="s">
        <v>1551</v>
      </c>
      <c r="G697" s="253">
        <v>45618</v>
      </c>
      <c r="H697" s="249">
        <v>372730.43612903228</v>
      </c>
      <c r="I697" s="250">
        <v>67091.478503225808</v>
      </c>
      <c r="J697" s="251">
        <f t="shared" si="201"/>
        <v>439821.91463225812</v>
      </c>
      <c r="K697" s="250">
        <f t="shared" si="202"/>
        <v>5590.956541935484</v>
      </c>
      <c r="L697" s="250">
        <f t="shared" si="203"/>
        <v>434230.95809032262</v>
      </c>
      <c r="M697" s="250">
        <f t="shared" si="206"/>
        <v>434230.95809032262</v>
      </c>
      <c r="N697" s="250">
        <f t="shared" si="204"/>
        <v>0</v>
      </c>
      <c r="O697" s="252">
        <v>45616</v>
      </c>
      <c r="P697" s="252">
        <v>45616</v>
      </c>
      <c r="Q697" s="280" t="s">
        <v>1552</v>
      </c>
      <c r="R697" s="277">
        <v>367312</v>
      </c>
      <c r="S697" s="250">
        <f t="shared" si="211"/>
        <v>5418.436129032285</v>
      </c>
      <c r="T697" s="255" t="s">
        <v>91</v>
      </c>
      <c r="U697" s="256">
        <v>45656</v>
      </c>
      <c r="V697" s="255">
        <v>484041</v>
      </c>
      <c r="W697" s="255" t="s">
        <v>29</v>
      </c>
      <c r="X697" s="258" t="s">
        <v>368</v>
      </c>
      <c r="Y697" s="255" t="s">
        <v>91</v>
      </c>
      <c r="AB697" s="17"/>
    </row>
    <row r="698" spans="1:28" x14ac:dyDescent="0.25">
      <c r="A698" s="7">
        <f t="shared" si="205"/>
        <v>28</v>
      </c>
      <c r="B698" s="25" t="s">
        <v>1274</v>
      </c>
      <c r="C698" s="9">
        <v>45620</v>
      </c>
      <c r="D698" s="25" t="s">
        <v>1553</v>
      </c>
      <c r="E698" s="9">
        <v>45536</v>
      </c>
      <c r="F698" s="276" t="s">
        <v>1554</v>
      </c>
      <c r="G698" s="253">
        <v>45616</v>
      </c>
      <c r="H698" s="249">
        <v>53032.266666666663</v>
      </c>
      <c r="I698" s="250">
        <v>0</v>
      </c>
      <c r="J698" s="251">
        <f t="shared" si="201"/>
        <v>53032.266666666663</v>
      </c>
      <c r="K698" s="250">
        <f t="shared" si="202"/>
        <v>795.48399999999992</v>
      </c>
      <c r="L698" s="250">
        <f t="shared" si="203"/>
        <v>52236.782666666666</v>
      </c>
      <c r="M698" s="250">
        <f t="shared" si="206"/>
        <v>52236.782666666666</v>
      </c>
      <c r="N698" s="250">
        <f t="shared" si="204"/>
        <v>0</v>
      </c>
      <c r="O698" s="252">
        <v>45609</v>
      </c>
      <c r="P698" s="252">
        <v>45609</v>
      </c>
      <c r="Q698" s="280" t="s">
        <v>1555</v>
      </c>
      <c r="R698" s="277">
        <v>51698</v>
      </c>
      <c r="S698" s="250">
        <f>H698-R698</f>
        <v>1334.2666666666628</v>
      </c>
      <c r="T698" s="255" t="s">
        <v>91</v>
      </c>
      <c r="U698" s="256">
        <v>45656</v>
      </c>
      <c r="V698" s="255">
        <v>464039</v>
      </c>
      <c r="W698" s="255" t="s">
        <v>29</v>
      </c>
      <c r="X698" s="258" t="s">
        <v>368</v>
      </c>
      <c r="Y698" s="255" t="s">
        <v>91</v>
      </c>
      <c r="AB698" s="17"/>
    </row>
    <row r="699" spans="1:28" x14ac:dyDescent="0.25">
      <c r="A699" s="7">
        <f t="shared" si="205"/>
        <v>29</v>
      </c>
      <c r="B699" s="25" t="s">
        <v>1274</v>
      </c>
      <c r="C699" s="9">
        <v>45620</v>
      </c>
      <c r="D699" s="25" t="s">
        <v>1556</v>
      </c>
      <c r="E699" s="9">
        <v>45536</v>
      </c>
      <c r="F699" s="276" t="s">
        <v>1557</v>
      </c>
      <c r="G699" s="253">
        <v>45621</v>
      </c>
      <c r="H699" s="249">
        <v>74245.173333333325</v>
      </c>
      <c r="I699" s="250">
        <v>0</v>
      </c>
      <c r="J699" s="251">
        <f t="shared" si="201"/>
        <v>74245.173333333325</v>
      </c>
      <c r="K699" s="250">
        <f t="shared" si="202"/>
        <v>1113.6775999999998</v>
      </c>
      <c r="L699" s="250">
        <f t="shared" si="203"/>
        <v>73131.49573333333</v>
      </c>
      <c r="M699" s="250">
        <f t="shared" si="206"/>
        <v>73131.49573333333</v>
      </c>
      <c r="N699" s="250">
        <f t="shared" si="204"/>
        <v>0</v>
      </c>
      <c r="O699" s="252">
        <v>45609</v>
      </c>
      <c r="P699" s="252">
        <v>45609</v>
      </c>
      <c r="Q699" s="280" t="s">
        <v>1558</v>
      </c>
      <c r="R699" s="277">
        <v>72378</v>
      </c>
      <c r="S699" s="250">
        <f t="shared" ref="S699:S716" si="212">H699-R699</f>
        <v>1867.173333333325</v>
      </c>
      <c r="T699" s="255" t="s">
        <v>91</v>
      </c>
      <c r="U699" s="256">
        <v>45656</v>
      </c>
      <c r="V699" s="255">
        <v>464039</v>
      </c>
      <c r="W699" s="255" t="s">
        <v>29</v>
      </c>
      <c r="X699" s="258" t="s">
        <v>368</v>
      </c>
      <c r="Y699" s="255" t="s">
        <v>91</v>
      </c>
      <c r="AB699" s="17"/>
    </row>
    <row r="700" spans="1:28" x14ac:dyDescent="0.25">
      <c r="A700" s="7">
        <f t="shared" si="205"/>
        <v>30</v>
      </c>
      <c r="B700" s="25" t="s">
        <v>1274</v>
      </c>
      <c r="C700" s="9">
        <v>45620</v>
      </c>
      <c r="D700" s="25" t="s">
        <v>1559</v>
      </c>
      <c r="E700" s="9">
        <v>45536</v>
      </c>
      <c r="F700" s="276" t="s">
        <v>1560</v>
      </c>
      <c r="G700" s="253">
        <v>45616</v>
      </c>
      <c r="H700" s="249">
        <v>74245.173333333325</v>
      </c>
      <c r="I700" s="250">
        <v>0</v>
      </c>
      <c r="J700" s="251">
        <f t="shared" si="201"/>
        <v>74245.173333333325</v>
      </c>
      <c r="K700" s="250">
        <f t="shared" si="202"/>
        <v>1113.6775999999998</v>
      </c>
      <c r="L700" s="250">
        <f t="shared" si="203"/>
        <v>73131.49573333333</v>
      </c>
      <c r="M700" s="250">
        <f t="shared" si="206"/>
        <v>73131.49573333333</v>
      </c>
      <c r="N700" s="250">
        <f t="shared" si="204"/>
        <v>0</v>
      </c>
      <c r="O700" s="252">
        <v>45609</v>
      </c>
      <c r="P700" s="252">
        <v>45609</v>
      </c>
      <c r="Q700" s="280" t="s">
        <v>1561</v>
      </c>
      <c r="R700" s="277">
        <v>54805</v>
      </c>
      <c r="S700" s="250">
        <f t="shared" si="212"/>
        <v>19440.173333333325</v>
      </c>
      <c r="T700" s="255" t="s">
        <v>91</v>
      </c>
      <c r="U700" s="256">
        <v>45656</v>
      </c>
      <c r="V700" s="255">
        <v>464039</v>
      </c>
      <c r="W700" s="255" t="s">
        <v>29</v>
      </c>
      <c r="X700" s="258" t="s">
        <v>368</v>
      </c>
      <c r="Y700" s="255" t="s">
        <v>91</v>
      </c>
      <c r="AB700" s="17"/>
    </row>
    <row r="701" spans="1:28" x14ac:dyDescent="0.25">
      <c r="A701" s="7">
        <f t="shared" si="205"/>
        <v>31</v>
      </c>
      <c r="B701" s="25" t="s">
        <v>1274</v>
      </c>
      <c r="C701" s="9">
        <v>45620</v>
      </c>
      <c r="D701" s="25" t="s">
        <v>532</v>
      </c>
      <c r="E701" s="9">
        <v>45566</v>
      </c>
      <c r="F701" s="276" t="s">
        <v>1562</v>
      </c>
      <c r="G701" s="253">
        <v>45616</v>
      </c>
      <c r="H701" s="249">
        <v>287400.67096774193</v>
      </c>
      <c r="I701" s="250">
        <v>0</v>
      </c>
      <c r="J701" s="251">
        <f t="shared" si="201"/>
        <v>287400.67096774193</v>
      </c>
      <c r="K701" s="250">
        <f t="shared" si="202"/>
        <v>4311.0100645161292</v>
      </c>
      <c r="L701" s="250">
        <f t="shared" si="203"/>
        <v>283089.66090322577</v>
      </c>
      <c r="M701" s="250">
        <f t="shared" si="206"/>
        <v>283089.66090322577</v>
      </c>
      <c r="N701" s="250">
        <f t="shared" si="204"/>
        <v>0</v>
      </c>
      <c r="O701" s="252">
        <v>45609</v>
      </c>
      <c r="P701" s="252">
        <v>45609</v>
      </c>
      <c r="Q701" s="280" t="s">
        <v>1563</v>
      </c>
      <c r="R701" s="277">
        <v>280174</v>
      </c>
      <c r="S701" s="250">
        <f t="shared" si="212"/>
        <v>7226.6709677419276</v>
      </c>
      <c r="T701" s="255" t="s">
        <v>91</v>
      </c>
      <c r="U701" s="256">
        <v>45656</v>
      </c>
      <c r="V701" s="255">
        <v>464039</v>
      </c>
      <c r="W701" s="255" t="s">
        <v>29</v>
      </c>
      <c r="X701" s="258" t="s">
        <v>368</v>
      </c>
      <c r="Y701" s="255" t="s">
        <v>91</v>
      </c>
      <c r="AB701" s="17"/>
    </row>
    <row r="702" spans="1:28" x14ac:dyDescent="0.25">
      <c r="A702" s="7">
        <f t="shared" si="205"/>
        <v>32</v>
      </c>
      <c r="B702" s="25" t="s">
        <v>1274</v>
      </c>
      <c r="C702" s="9">
        <v>45620</v>
      </c>
      <c r="D702" s="25" t="s">
        <v>533</v>
      </c>
      <c r="E702" s="9">
        <v>45566</v>
      </c>
      <c r="F702" s="276" t="s">
        <v>1564</v>
      </c>
      <c r="G702" s="253">
        <v>45616</v>
      </c>
      <c r="H702" s="249">
        <v>318193.59999999998</v>
      </c>
      <c r="I702" s="250">
        <v>0</v>
      </c>
      <c r="J702" s="251">
        <f t="shared" si="201"/>
        <v>318193.59999999998</v>
      </c>
      <c r="K702" s="250">
        <f t="shared" si="202"/>
        <v>4772.9039999999995</v>
      </c>
      <c r="L702" s="250">
        <f t="shared" si="203"/>
        <v>313420.696</v>
      </c>
      <c r="M702" s="250">
        <f t="shared" si="206"/>
        <v>313420.696</v>
      </c>
      <c r="N702" s="250">
        <f t="shared" si="204"/>
        <v>0</v>
      </c>
      <c r="O702" s="252">
        <v>45609</v>
      </c>
      <c r="P702" s="252">
        <v>45609</v>
      </c>
      <c r="Q702" s="280" t="s">
        <v>1565</v>
      </c>
      <c r="R702" s="277">
        <v>310193</v>
      </c>
      <c r="S702" s="250">
        <f t="shared" si="212"/>
        <v>8000.5999999999767</v>
      </c>
      <c r="T702" s="255" t="s">
        <v>91</v>
      </c>
      <c r="U702" s="256">
        <v>45656</v>
      </c>
      <c r="V702" s="255">
        <v>464039</v>
      </c>
      <c r="W702" s="255" t="s">
        <v>29</v>
      </c>
      <c r="X702" s="258" t="s">
        <v>368</v>
      </c>
      <c r="Y702" s="255" t="s">
        <v>91</v>
      </c>
      <c r="AB702" s="17"/>
    </row>
    <row r="703" spans="1:28" x14ac:dyDescent="0.25">
      <c r="A703" s="7">
        <f t="shared" si="205"/>
        <v>33</v>
      </c>
      <c r="B703" s="25" t="s">
        <v>1274</v>
      </c>
      <c r="C703" s="9">
        <v>45620</v>
      </c>
      <c r="D703" s="25" t="s">
        <v>534</v>
      </c>
      <c r="E703" s="9">
        <v>45566</v>
      </c>
      <c r="F703" s="276" t="s">
        <v>1566</v>
      </c>
      <c r="G703" s="253">
        <v>45616</v>
      </c>
      <c r="H703" s="249">
        <v>307929.29032258061</v>
      </c>
      <c r="I703" s="250">
        <v>0</v>
      </c>
      <c r="J703" s="251">
        <f t="shared" si="201"/>
        <v>307929.29032258061</v>
      </c>
      <c r="K703" s="250">
        <f t="shared" si="202"/>
        <v>4618.9393548387088</v>
      </c>
      <c r="L703" s="250">
        <f t="shared" si="203"/>
        <v>303310.35096774192</v>
      </c>
      <c r="M703" s="250">
        <f t="shared" si="206"/>
        <v>303310.35096774192</v>
      </c>
      <c r="N703" s="250">
        <f t="shared" si="204"/>
        <v>0</v>
      </c>
      <c r="O703" s="252">
        <v>45609</v>
      </c>
      <c r="P703" s="252">
        <v>45609</v>
      </c>
      <c r="Q703" s="280" t="s">
        <v>1567</v>
      </c>
      <c r="R703" s="277">
        <v>300186</v>
      </c>
      <c r="S703" s="250">
        <f t="shared" si="212"/>
        <v>7743.2903225806076</v>
      </c>
      <c r="T703" s="255" t="s">
        <v>91</v>
      </c>
      <c r="U703" s="256">
        <v>45656</v>
      </c>
      <c r="V703" s="255">
        <v>464039</v>
      </c>
      <c r="W703" s="255" t="s">
        <v>29</v>
      </c>
      <c r="X703" s="258" t="s">
        <v>368</v>
      </c>
      <c r="Y703" s="255" t="s">
        <v>91</v>
      </c>
      <c r="AB703" s="17"/>
    </row>
    <row r="704" spans="1:28" x14ac:dyDescent="0.25">
      <c r="A704" s="7">
        <f t="shared" si="205"/>
        <v>34</v>
      </c>
      <c r="B704" s="25" t="s">
        <v>1274</v>
      </c>
      <c r="C704" s="9">
        <v>45620</v>
      </c>
      <c r="D704" s="25" t="s">
        <v>535</v>
      </c>
      <c r="E704" s="9">
        <v>45566</v>
      </c>
      <c r="F704" s="276" t="s">
        <v>1568</v>
      </c>
      <c r="G704" s="253">
        <v>45616</v>
      </c>
      <c r="H704" s="249">
        <v>318193.59999999998</v>
      </c>
      <c r="I704" s="250">
        <v>0</v>
      </c>
      <c r="J704" s="251">
        <f t="shared" si="201"/>
        <v>318193.59999999998</v>
      </c>
      <c r="K704" s="250">
        <f t="shared" si="202"/>
        <v>4772.9039999999995</v>
      </c>
      <c r="L704" s="250">
        <f t="shared" si="203"/>
        <v>313420.696</v>
      </c>
      <c r="M704" s="250">
        <f t="shared" si="206"/>
        <v>313420.696</v>
      </c>
      <c r="N704" s="250">
        <f t="shared" si="204"/>
        <v>0</v>
      </c>
      <c r="O704" s="252">
        <v>45609</v>
      </c>
      <c r="P704" s="252">
        <v>45609</v>
      </c>
      <c r="Q704" s="280" t="s">
        <v>1569</v>
      </c>
      <c r="R704" s="277">
        <v>310193</v>
      </c>
      <c r="S704" s="250">
        <f t="shared" si="212"/>
        <v>8000.5999999999767</v>
      </c>
      <c r="T704" s="255" t="s">
        <v>91</v>
      </c>
      <c r="U704" s="256">
        <v>45656</v>
      </c>
      <c r="V704" s="255">
        <v>464039</v>
      </c>
      <c r="W704" s="255" t="s">
        <v>29</v>
      </c>
      <c r="X704" s="258" t="s">
        <v>368</v>
      </c>
      <c r="Y704" s="255" t="s">
        <v>91</v>
      </c>
      <c r="AB704" s="17"/>
    </row>
    <row r="705" spans="1:28" x14ac:dyDescent="0.25">
      <c r="A705" s="7">
        <f t="shared" si="205"/>
        <v>35</v>
      </c>
      <c r="B705" s="25" t="s">
        <v>1274</v>
      </c>
      <c r="C705" s="9">
        <v>45620</v>
      </c>
      <c r="D705" s="25" t="s">
        <v>536</v>
      </c>
      <c r="E705" s="9">
        <v>45566</v>
      </c>
      <c r="F705" s="276" t="s">
        <v>1570</v>
      </c>
      <c r="G705" s="253">
        <v>45616</v>
      </c>
      <c r="H705" s="249">
        <v>318193.59999999998</v>
      </c>
      <c r="I705" s="250">
        <v>0</v>
      </c>
      <c r="J705" s="251">
        <f t="shared" si="201"/>
        <v>318193.59999999998</v>
      </c>
      <c r="K705" s="250">
        <f t="shared" si="202"/>
        <v>4772.9039999999995</v>
      </c>
      <c r="L705" s="250">
        <f t="shared" si="203"/>
        <v>313420.696</v>
      </c>
      <c r="M705" s="250">
        <f t="shared" si="206"/>
        <v>313420.696</v>
      </c>
      <c r="N705" s="250">
        <f t="shared" si="204"/>
        <v>0</v>
      </c>
      <c r="O705" s="252">
        <v>45609</v>
      </c>
      <c r="P705" s="252">
        <v>45609</v>
      </c>
      <c r="Q705" s="280" t="s">
        <v>1571</v>
      </c>
      <c r="R705" s="277">
        <v>310193</v>
      </c>
      <c r="S705" s="250">
        <f t="shared" si="212"/>
        <v>8000.5999999999767</v>
      </c>
      <c r="T705" s="255" t="s">
        <v>91</v>
      </c>
      <c r="U705" s="256">
        <v>45656</v>
      </c>
      <c r="V705" s="255">
        <v>464039</v>
      </c>
      <c r="W705" s="255" t="s">
        <v>29</v>
      </c>
      <c r="X705" s="258" t="s">
        <v>368</v>
      </c>
      <c r="Y705" s="255" t="s">
        <v>91</v>
      </c>
      <c r="AB705" s="17"/>
    </row>
    <row r="706" spans="1:28" x14ac:dyDescent="0.25">
      <c r="A706" s="7">
        <f t="shared" si="205"/>
        <v>36</v>
      </c>
      <c r="B706" s="25" t="s">
        <v>1274</v>
      </c>
      <c r="C706" s="9">
        <v>45620</v>
      </c>
      <c r="D706" s="25" t="s">
        <v>537</v>
      </c>
      <c r="E706" s="9">
        <v>45566</v>
      </c>
      <c r="F706" s="276" t="s">
        <v>1572</v>
      </c>
      <c r="G706" s="253">
        <v>45616</v>
      </c>
      <c r="H706" s="249">
        <v>318193.59999999998</v>
      </c>
      <c r="I706" s="250">
        <v>0</v>
      </c>
      <c r="J706" s="251">
        <f t="shared" si="201"/>
        <v>318193.59999999998</v>
      </c>
      <c r="K706" s="250">
        <f t="shared" si="202"/>
        <v>4772.9039999999995</v>
      </c>
      <c r="L706" s="250">
        <f t="shared" si="203"/>
        <v>313420.696</v>
      </c>
      <c r="M706" s="250">
        <f t="shared" si="206"/>
        <v>313420.696</v>
      </c>
      <c r="N706" s="250">
        <f t="shared" si="204"/>
        <v>0</v>
      </c>
      <c r="O706" s="252">
        <v>45609</v>
      </c>
      <c r="P706" s="252">
        <v>45609</v>
      </c>
      <c r="Q706" s="280" t="s">
        <v>1573</v>
      </c>
      <c r="R706" s="277">
        <v>310193</v>
      </c>
      <c r="S706" s="250">
        <f t="shared" si="212"/>
        <v>8000.5999999999767</v>
      </c>
      <c r="T706" s="255" t="s">
        <v>91</v>
      </c>
      <c r="U706" s="256">
        <v>45656</v>
      </c>
      <c r="V706" s="255">
        <v>464039</v>
      </c>
      <c r="W706" s="255" t="s">
        <v>29</v>
      </c>
      <c r="X706" s="258" t="s">
        <v>368</v>
      </c>
      <c r="Y706" s="255" t="s">
        <v>91</v>
      </c>
      <c r="AB706" s="17"/>
    </row>
    <row r="707" spans="1:28" x14ac:dyDescent="0.25">
      <c r="A707" s="7">
        <f t="shared" si="205"/>
        <v>37</v>
      </c>
      <c r="B707" s="25" t="s">
        <v>1274</v>
      </c>
      <c r="C707" s="9">
        <v>45620</v>
      </c>
      <c r="D707" s="25" t="s">
        <v>753</v>
      </c>
      <c r="E707" s="9">
        <v>45566</v>
      </c>
      <c r="F707" s="276" t="s">
        <v>1574</v>
      </c>
      <c r="G707" s="253">
        <v>45616</v>
      </c>
      <c r="H707" s="249">
        <v>307929.29032258061</v>
      </c>
      <c r="I707" s="250">
        <v>0</v>
      </c>
      <c r="J707" s="251">
        <f t="shared" si="201"/>
        <v>307929.29032258061</v>
      </c>
      <c r="K707" s="250">
        <f t="shared" si="202"/>
        <v>4618.9393548387088</v>
      </c>
      <c r="L707" s="250">
        <f t="shared" si="203"/>
        <v>303310.35096774192</v>
      </c>
      <c r="M707" s="250">
        <f t="shared" si="206"/>
        <v>303310.35096774192</v>
      </c>
      <c r="N707" s="250">
        <f t="shared" si="204"/>
        <v>0</v>
      </c>
      <c r="O707" s="252">
        <v>45609</v>
      </c>
      <c r="P707" s="252">
        <v>45609</v>
      </c>
      <c r="Q707" s="280" t="s">
        <v>1575</v>
      </c>
      <c r="R707" s="277">
        <v>300186</v>
      </c>
      <c r="S707" s="250">
        <f t="shared" si="212"/>
        <v>7743.2903225806076</v>
      </c>
      <c r="T707" s="255" t="s">
        <v>91</v>
      </c>
      <c r="U707" s="256">
        <v>45656</v>
      </c>
      <c r="V707" s="255">
        <v>464039</v>
      </c>
      <c r="W707" s="255" t="s">
        <v>29</v>
      </c>
      <c r="X707" s="258" t="s">
        <v>368</v>
      </c>
      <c r="Y707" s="255" t="s">
        <v>91</v>
      </c>
      <c r="AB707" s="17"/>
    </row>
    <row r="708" spans="1:28" x14ac:dyDescent="0.25">
      <c r="A708" s="7">
        <f t="shared" si="205"/>
        <v>38</v>
      </c>
      <c r="B708" s="25" t="s">
        <v>1274</v>
      </c>
      <c r="C708" s="9">
        <v>45620</v>
      </c>
      <c r="D708" s="25" t="s">
        <v>754</v>
      </c>
      <c r="E708" s="9">
        <v>45566</v>
      </c>
      <c r="F708" s="276" t="s">
        <v>1576</v>
      </c>
      <c r="G708" s="253">
        <v>45616</v>
      </c>
      <c r="H708" s="249">
        <v>307929.29032258061</v>
      </c>
      <c r="I708" s="250">
        <v>0</v>
      </c>
      <c r="J708" s="251">
        <f t="shared" si="201"/>
        <v>307929.29032258061</v>
      </c>
      <c r="K708" s="250">
        <f t="shared" si="202"/>
        <v>4618.9393548387088</v>
      </c>
      <c r="L708" s="250">
        <f t="shared" si="203"/>
        <v>303310.35096774192</v>
      </c>
      <c r="M708" s="250">
        <f t="shared" si="206"/>
        <v>303310.35096774192</v>
      </c>
      <c r="N708" s="250">
        <f t="shared" si="204"/>
        <v>0</v>
      </c>
      <c r="O708" s="252">
        <v>45609</v>
      </c>
      <c r="P708" s="252">
        <v>45609</v>
      </c>
      <c r="Q708" s="280" t="s">
        <v>1577</v>
      </c>
      <c r="R708" s="277">
        <v>300186</v>
      </c>
      <c r="S708" s="250">
        <f t="shared" si="212"/>
        <v>7743.2903225806076</v>
      </c>
      <c r="T708" s="255" t="s">
        <v>91</v>
      </c>
      <c r="U708" s="256">
        <v>45664</v>
      </c>
      <c r="V708" s="255">
        <v>464190</v>
      </c>
      <c r="W708" s="255" t="s">
        <v>29</v>
      </c>
      <c r="X708" s="258" t="s">
        <v>368</v>
      </c>
      <c r="Y708" s="255" t="s">
        <v>91</v>
      </c>
      <c r="AB708" s="17"/>
    </row>
    <row r="709" spans="1:28" x14ac:dyDescent="0.25">
      <c r="A709" s="7">
        <f t="shared" si="205"/>
        <v>39</v>
      </c>
      <c r="B709" s="25" t="s">
        <v>1274</v>
      </c>
      <c r="C709" s="9">
        <v>45620</v>
      </c>
      <c r="D709" s="25" t="s">
        <v>755</v>
      </c>
      <c r="E709" s="9">
        <v>45566</v>
      </c>
      <c r="F709" s="276" t="s">
        <v>1578</v>
      </c>
      <c r="G709" s="253">
        <v>45616</v>
      </c>
      <c r="H709" s="249">
        <v>318193.59999999998</v>
      </c>
      <c r="I709" s="250">
        <v>0</v>
      </c>
      <c r="J709" s="251">
        <f t="shared" si="201"/>
        <v>318193.59999999998</v>
      </c>
      <c r="K709" s="250">
        <f t="shared" si="202"/>
        <v>4772.9039999999995</v>
      </c>
      <c r="L709" s="250">
        <f t="shared" si="203"/>
        <v>313420.696</v>
      </c>
      <c r="M709" s="250">
        <f t="shared" si="206"/>
        <v>313420.696</v>
      </c>
      <c r="N709" s="250">
        <f t="shared" si="204"/>
        <v>0</v>
      </c>
      <c r="O709" s="252">
        <v>45609</v>
      </c>
      <c r="P709" s="252">
        <v>45609</v>
      </c>
      <c r="Q709" s="280" t="s">
        <v>1579</v>
      </c>
      <c r="R709" s="277">
        <v>310193</v>
      </c>
      <c r="S709" s="250">
        <f t="shared" si="212"/>
        <v>8000.5999999999767</v>
      </c>
      <c r="T709" s="255" t="s">
        <v>91</v>
      </c>
      <c r="U709" s="256">
        <v>45664</v>
      </c>
      <c r="V709" s="255">
        <v>464190</v>
      </c>
      <c r="W709" s="255" t="s">
        <v>29</v>
      </c>
      <c r="X709" s="258" t="s">
        <v>368</v>
      </c>
      <c r="Y709" s="255" t="s">
        <v>91</v>
      </c>
      <c r="AB709" s="17"/>
    </row>
    <row r="710" spans="1:28" x14ac:dyDescent="0.25">
      <c r="A710" s="7">
        <f t="shared" si="205"/>
        <v>40</v>
      </c>
      <c r="B710" s="25" t="s">
        <v>1274</v>
      </c>
      <c r="C710" s="9">
        <v>45620</v>
      </c>
      <c r="D710" s="25" t="s">
        <v>1278</v>
      </c>
      <c r="E710" s="9">
        <v>45566</v>
      </c>
      <c r="F710" s="276" t="s">
        <v>1580</v>
      </c>
      <c r="G710" s="253">
        <v>45616</v>
      </c>
      <c r="H710" s="249">
        <v>318193.59999999998</v>
      </c>
      <c r="I710" s="250">
        <v>0</v>
      </c>
      <c r="J710" s="251">
        <f t="shared" si="201"/>
        <v>318193.59999999998</v>
      </c>
      <c r="K710" s="250">
        <f t="shared" si="202"/>
        <v>4772.9039999999995</v>
      </c>
      <c r="L710" s="250">
        <f t="shared" si="203"/>
        <v>313420.696</v>
      </c>
      <c r="M710" s="250">
        <f t="shared" si="206"/>
        <v>313420.696</v>
      </c>
      <c r="N710" s="250">
        <f t="shared" si="204"/>
        <v>0</v>
      </c>
      <c r="O710" s="252">
        <v>45609</v>
      </c>
      <c r="P710" s="252">
        <v>45609</v>
      </c>
      <c r="Q710" s="280" t="s">
        <v>1581</v>
      </c>
      <c r="R710" s="277">
        <v>310193</v>
      </c>
      <c r="S710" s="250">
        <f t="shared" si="212"/>
        <v>8000.5999999999767</v>
      </c>
      <c r="T710" s="255" t="s">
        <v>91</v>
      </c>
      <c r="U710" s="256">
        <v>45664</v>
      </c>
      <c r="V710" s="255">
        <v>464190</v>
      </c>
      <c r="W710" s="255" t="s">
        <v>29</v>
      </c>
      <c r="X710" s="258" t="s">
        <v>368</v>
      </c>
      <c r="Y710" s="255" t="s">
        <v>91</v>
      </c>
      <c r="AB710" s="17"/>
    </row>
    <row r="711" spans="1:28" x14ac:dyDescent="0.25">
      <c r="A711" s="7">
        <f t="shared" si="205"/>
        <v>41</v>
      </c>
      <c r="B711" s="25" t="s">
        <v>1274</v>
      </c>
      <c r="C711" s="9">
        <v>45620</v>
      </c>
      <c r="D711" s="25" t="s">
        <v>1279</v>
      </c>
      <c r="E711" s="9">
        <v>45566</v>
      </c>
      <c r="F711" s="276" t="s">
        <v>1582</v>
      </c>
      <c r="G711" s="253">
        <v>45616</v>
      </c>
      <c r="H711" s="249">
        <v>318193.59999999998</v>
      </c>
      <c r="I711" s="250">
        <v>0</v>
      </c>
      <c r="J711" s="251">
        <f t="shared" si="201"/>
        <v>318193.59999999998</v>
      </c>
      <c r="K711" s="250">
        <f t="shared" si="202"/>
        <v>4772.9039999999995</v>
      </c>
      <c r="L711" s="250">
        <f t="shared" si="203"/>
        <v>313420.696</v>
      </c>
      <c r="M711" s="250">
        <f t="shared" si="206"/>
        <v>313420.696</v>
      </c>
      <c r="N711" s="250">
        <f t="shared" si="204"/>
        <v>0</v>
      </c>
      <c r="O711" s="252">
        <v>45609</v>
      </c>
      <c r="P711" s="252">
        <v>45609</v>
      </c>
      <c r="Q711" s="280" t="s">
        <v>1583</v>
      </c>
      <c r="R711" s="277">
        <v>310193</v>
      </c>
      <c r="S711" s="250">
        <f t="shared" si="212"/>
        <v>8000.5999999999767</v>
      </c>
      <c r="T711" s="255" t="s">
        <v>91</v>
      </c>
      <c r="U711" s="256">
        <v>45664</v>
      </c>
      <c r="V711" s="255">
        <v>464190</v>
      </c>
      <c r="W711" s="255" t="s">
        <v>29</v>
      </c>
      <c r="X711" s="258" t="s">
        <v>368</v>
      </c>
      <c r="Y711" s="255" t="s">
        <v>91</v>
      </c>
      <c r="AB711" s="17"/>
    </row>
    <row r="712" spans="1:28" x14ac:dyDescent="0.25">
      <c r="A712" s="7">
        <f t="shared" si="205"/>
        <v>42</v>
      </c>
      <c r="B712" s="25" t="s">
        <v>1274</v>
      </c>
      <c r="C712" s="9">
        <v>45620</v>
      </c>
      <c r="D712" s="25" t="s">
        <v>1280</v>
      </c>
      <c r="E712" s="9">
        <v>45566</v>
      </c>
      <c r="F712" s="276" t="s">
        <v>1584</v>
      </c>
      <c r="G712" s="253">
        <v>45616</v>
      </c>
      <c r="H712" s="249">
        <v>318193.59999999998</v>
      </c>
      <c r="I712" s="250">
        <v>0</v>
      </c>
      <c r="J712" s="251">
        <f t="shared" si="201"/>
        <v>318193.59999999998</v>
      </c>
      <c r="K712" s="250">
        <f t="shared" si="202"/>
        <v>4772.9039999999995</v>
      </c>
      <c r="L712" s="250">
        <f t="shared" si="203"/>
        <v>313420.696</v>
      </c>
      <c r="M712" s="250">
        <f t="shared" si="206"/>
        <v>313420.696</v>
      </c>
      <c r="N712" s="250">
        <f t="shared" si="204"/>
        <v>0</v>
      </c>
      <c r="O712" s="252">
        <v>45609</v>
      </c>
      <c r="P712" s="252">
        <v>45609</v>
      </c>
      <c r="Q712" s="280" t="s">
        <v>1585</v>
      </c>
      <c r="R712" s="277">
        <v>310193</v>
      </c>
      <c r="S712" s="250">
        <f t="shared" si="212"/>
        <v>8000.5999999999767</v>
      </c>
      <c r="T712" s="255" t="s">
        <v>91</v>
      </c>
      <c r="U712" s="256">
        <v>45664</v>
      </c>
      <c r="V712" s="255">
        <v>464190</v>
      </c>
      <c r="W712" s="255" t="s">
        <v>29</v>
      </c>
      <c r="X712" s="258" t="s">
        <v>368</v>
      </c>
      <c r="Y712" s="255" t="s">
        <v>91</v>
      </c>
      <c r="AB712" s="17"/>
    </row>
    <row r="713" spans="1:28" x14ac:dyDescent="0.25">
      <c r="A713" s="7">
        <f t="shared" si="205"/>
        <v>43</v>
      </c>
      <c r="B713" s="25" t="s">
        <v>1274</v>
      </c>
      <c r="C713" s="9">
        <v>45620</v>
      </c>
      <c r="D713" s="25" t="s">
        <v>1586</v>
      </c>
      <c r="E713" s="9">
        <v>45566</v>
      </c>
      <c r="F713" s="276" t="s">
        <v>1587</v>
      </c>
      <c r="G713" s="253">
        <v>45616</v>
      </c>
      <c r="H713" s="249">
        <v>236079.12258064514</v>
      </c>
      <c r="I713" s="250">
        <v>0</v>
      </c>
      <c r="J713" s="251">
        <f t="shared" si="201"/>
        <v>236079.12258064514</v>
      </c>
      <c r="K713" s="250">
        <f t="shared" si="202"/>
        <v>3541.186838709677</v>
      </c>
      <c r="L713" s="250">
        <f t="shared" si="203"/>
        <v>232537.93574193545</v>
      </c>
      <c r="M713" s="250">
        <f t="shared" si="206"/>
        <v>232537.93574193545</v>
      </c>
      <c r="N713" s="250">
        <f t="shared" si="204"/>
        <v>0</v>
      </c>
      <c r="O713" s="252">
        <v>45609</v>
      </c>
      <c r="P713" s="252">
        <v>45609</v>
      </c>
      <c r="Q713" s="280" t="s">
        <v>1588</v>
      </c>
      <c r="R713" s="277">
        <v>230143</v>
      </c>
      <c r="S713" s="250">
        <f t="shared" si="212"/>
        <v>5936.1225806451403</v>
      </c>
      <c r="T713" s="255" t="s">
        <v>91</v>
      </c>
      <c r="U713" s="256">
        <v>45664</v>
      </c>
      <c r="V713" s="255">
        <v>464190</v>
      </c>
      <c r="W713" s="255" t="s">
        <v>29</v>
      </c>
      <c r="X713" s="258" t="s">
        <v>368</v>
      </c>
      <c r="Y713" s="255" t="s">
        <v>91</v>
      </c>
      <c r="AB713" s="17"/>
    </row>
    <row r="714" spans="1:28" x14ac:dyDescent="0.25">
      <c r="A714" s="7">
        <f t="shared" si="205"/>
        <v>44</v>
      </c>
      <c r="B714" s="25" t="s">
        <v>1274</v>
      </c>
      <c r="C714" s="9">
        <v>45620</v>
      </c>
      <c r="D714" s="25" t="s">
        <v>1589</v>
      </c>
      <c r="E714" s="9">
        <v>45566</v>
      </c>
      <c r="F714" s="276" t="s">
        <v>1590</v>
      </c>
      <c r="G714" s="253">
        <v>45616</v>
      </c>
      <c r="H714" s="249">
        <v>164228.95483870967</v>
      </c>
      <c r="I714" s="250">
        <v>0</v>
      </c>
      <c r="J714" s="251">
        <f t="shared" si="201"/>
        <v>164228.95483870967</v>
      </c>
      <c r="K714" s="250">
        <f t="shared" si="202"/>
        <v>2463.4343225806451</v>
      </c>
      <c r="L714" s="250">
        <f t="shared" si="203"/>
        <v>161765.52051612904</v>
      </c>
      <c r="M714" s="250">
        <f t="shared" si="206"/>
        <v>161765.52051612904</v>
      </c>
      <c r="N714" s="250">
        <f t="shared" si="204"/>
        <v>0</v>
      </c>
      <c r="O714" s="252">
        <v>45609</v>
      </c>
      <c r="P714" s="252">
        <v>45609</v>
      </c>
      <c r="Q714" s="280" t="s">
        <v>1591</v>
      </c>
      <c r="R714" s="277">
        <v>160099</v>
      </c>
      <c r="S714" s="250">
        <f t="shared" si="212"/>
        <v>4129.9548387096729</v>
      </c>
      <c r="T714" s="255" t="s">
        <v>91</v>
      </c>
      <c r="U714" s="256">
        <v>45664</v>
      </c>
      <c r="V714" s="255">
        <v>464190</v>
      </c>
      <c r="W714" s="255" t="s">
        <v>29</v>
      </c>
      <c r="X714" s="258" t="s">
        <v>368</v>
      </c>
      <c r="Y714" s="255" t="s">
        <v>91</v>
      </c>
      <c r="AB714" s="17"/>
    </row>
    <row r="715" spans="1:28" x14ac:dyDescent="0.25">
      <c r="A715" s="7">
        <f t="shared" si="205"/>
        <v>45</v>
      </c>
      <c r="B715" s="25" t="s">
        <v>1274</v>
      </c>
      <c r="C715" s="9">
        <v>45620</v>
      </c>
      <c r="D715" s="25" t="s">
        <v>1553</v>
      </c>
      <c r="E715" s="9">
        <v>45566</v>
      </c>
      <c r="F715" s="276" t="s">
        <v>1592</v>
      </c>
      <c r="G715" s="253">
        <v>45616</v>
      </c>
      <c r="H715" s="249">
        <v>318193.59999999998</v>
      </c>
      <c r="I715" s="250">
        <v>0</v>
      </c>
      <c r="J715" s="251">
        <f t="shared" si="201"/>
        <v>318193.59999999998</v>
      </c>
      <c r="K715" s="250">
        <f t="shared" si="202"/>
        <v>4772.9039999999995</v>
      </c>
      <c r="L715" s="250">
        <f t="shared" si="203"/>
        <v>313420.696</v>
      </c>
      <c r="M715" s="250">
        <f t="shared" si="206"/>
        <v>313420.696</v>
      </c>
      <c r="N715" s="250">
        <f t="shared" si="204"/>
        <v>0</v>
      </c>
      <c r="O715" s="252">
        <v>45609</v>
      </c>
      <c r="P715" s="252">
        <v>45609</v>
      </c>
      <c r="Q715" s="280" t="s">
        <v>1593</v>
      </c>
      <c r="R715" s="277">
        <v>310193</v>
      </c>
      <c r="S715" s="250">
        <f t="shared" si="212"/>
        <v>8000.5999999999767</v>
      </c>
      <c r="T715" s="255" t="s">
        <v>91</v>
      </c>
      <c r="U715" s="256">
        <v>45664</v>
      </c>
      <c r="V715" s="255">
        <v>464190</v>
      </c>
      <c r="W715" s="255" t="s">
        <v>29</v>
      </c>
      <c r="X715" s="258" t="s">
        <v>368</v>
      </c>
      <c r="Y715" s="255" t="s">
        <v>91</v>
      </c>
      <c r="AB715" s="17"/>
    </row>
    <row r="716" spans="1:28" x14ac:dyDescent="0.25">
      <c r="A716" s="7">
        <f t="shared" si="205"/>
        <v>46</v>
      </c>
      <c r="B716" s="25" t="s">
        <v>1274</v>
      </c>
      <c r="C716" s="9">
        <v>45620</v>
      </c>
      <c r="D716" s="25" t="s">
        <v>1556</v>
      </c>
      <c r="E716" s="9">
        <v>45566</v>
      </c>
      <c r="F716" s="276" t="s">
        <v>1594</v>
      </c>
      <c r="G716" s="253">
        <v>45621</v>
      </c>
      <c r="H716" s="249">
        <v>318193.59999999998</v>
      </c>
      <c r="I716" s="250">
        <v>0</v>
      </c>
      <c r="J716" s="251">
        <f t="shared" si="201"/>
        <v>318193.59999999998</v>
      </c>
      <c r="K716" s="250">
        <f t="shared" si="202"/>
        <v>4772.9039999999995</v>
      </c>
      <c r="L716" s="250">
        <f t="shared" si="203"/>
        <v>313420.696</v>
      </c>
      <c r="M716" s="250">
        <f t="shared" si="206"/>
        <v>313420.696</v>
      </c>
      <c r="N716" s="250">
        <f t="shared" si="204"/>
        <v>0</v>
      </c>
      <c r="O716" s="252">
        <v>45609</v>
      </c>
      <c r="P716" s="252">
        <v>45609</v>
      </c>
      <c r="Q716" s="280" t="s">
        <v>1595</v>
      </c>
      <c r="R716" s="277">
        <v>310193</v>
      </c>
      <c r="S716" s="250">
        <f t="shared" si="212"/>
        <v>8000.5999999999767</v>
      </c>
      <c r="T716" s="255" t="s">
        <v>91</v>
      </c>
      <c r="U716" s="256">
        <v>45664</v>
      </c>
      <c r="V716" s="255">
        <v>464190</v>
      </c>
      <c r="W716" s="255" t="s">
        <v>29</v>
      </c>
      <c r="X716" s="258" t="s">
        <v>368</v>
      </c>
      <c r="Y716" s="255" t="s">
        <v>91</v>
      </c>
      <c r="AB716" s="17"/>
    </row>
    <row r="717" spans="1:28" x14ac:dyDescent="0.25">
      <c r="A717" s="7">
        <f t="shared" si="205"/>
        <v>47</v>
      </c>
      <c r="B717" s="25" t="s">
        <v>1274</v>
      </c>
      <c r="C717" s="9">
        <v>45620</v>
      </c>
      <c r="D717" s="25" t="s">
        <v>1559</v>
      </c>
      <c r="E717" s="9">
        <v>45566</v>
      </c>
      <c r="F717" s="276" t="s">
        <v>1596</v>
      </c>
      <c r="G717" s="253">
        <v>45616</v>
      </c>
      <c r="H717" s="249">
        <v>318193.59999999998</v>
      </c>
      <c r="I717" s="250">
        <v>0</v>
      </c>
      <c r="J717" s="251">
        <f t="shared" si="201"/>
        <v>318193.59999999998</v>
      </c>
      <c r="K717" s="250">
        <f t="shared" si="202"/>
        <v>4772.9039999999995</v>
      </c>
      <c r="L717" s="250">
        <f t="shared" si="203"/>
        <v>313420.696</v>
      </c>
      <c r="M717" s="250">
        <f t="shared" si="206"/>
        <v>313420.696</v>
      </c>
      <c r="N717" s="250">
        <f t="shared" si="204"/>
        <v>0</v>
      </c>
      <c r="O717" s="252">
        <v>45609</v>
      </c>
      <c r="P717" s="252">
        <v>45609</v>
      </c>
      <c r="Q717" s="280" t="s">
        <v>1597</v>
      </c>
      <c r="R717" s="281">
        <v>310193</v>
      </c>
      <c r="S717" s="250">
        <f>H717-R717</f>
        <v>8000.5999999999767</v>
      </c>
      <c r="T717" s="255" t="s">
        <v>91</v>
      </c>
      <c r="U717" s="256">
        <v>45664</v>
      </c>
      <c r="V717" s="255">
        <v>464190</v>
      </c>
      <c r="W717" s="255" t="s">
        <v>29</v>
      </c>
      <c r="X717" s="258" t="s">
        <v>368</v>
      </c>
      <c r="Y717" s="255" t="s">
        <v>91</v>
      </c>
      <c r="AB717" s="17"/>
    </row>
    <row r="718" spans="1:28" x14ac:dyDescent="0.25">
      <c r="A718" s="7">
        <f t="shared" si="205"/>
        <v>48</v>
      </c>
      <c r="B718" s="25" t="s">
        <v>24</v>
      </c>
      <c r="C718" s="9">
        <v>45620</v>
      </c>
      <c r="D718" s="25" t="s">
        <v>1284</v>
      </c>
      <c r="E718" s="9">
        <v>45138</v>
      </c>
      <c r="F718" s="276" t="s">
        <v>1598</v>
      </c>
      <c r="G718" s="253">
        <v>45604</v>
      </c>
      <c r="H718" s="249">
        <v>302112</v>
      </c>
      <c r="I718" s="250">
        <v>54380.159999999996</v>
      </c>
      <c r="J718" s="251">
        <f t="shared" si="201"/>
        <v>356492.16</v>
      </c>
      <c r="K718" s="250">
        <f t="shared" si="202"/>
        <v>4531.6799999999994</v>
      </c>
      <c r="L718" s="250">
        <f t="shared" si="203"/>
        <v>351960.48</v>
      </c>
      <c r="M718" s="250">
        <v>351960</v>
      </c>
      <c r="N718" s="250">
        <f t="shared" si="204"/>
        <v>0.47999999998137355</v>
      </c>
      <c r="O718" s="252">
        <v>45612</v>
      </c>
      <c r="P718" s="252">
        <v>45612</v>
      </c>
      <c r="Q718" s="280" t="s">
        <v>1599</v>
      </c>
      <c r="R718" s="277">
        <v>281928</v>
      </c>
      <c r="S718" s="250">
        <f t="shared" ref="S718:S745" si="213">H718-R718</f>
        <v>20184</v>
      </c>
      <c r="T718" s="255" t="s">
        <v>91</v>
      </c>
      <c r="U718" s="256">
        <v>45639</v>
      </c>
      <c r="V718" s="255">
        <v>464430</v>
      </c>
      <c r="W718" s="255" t="s">
        <v>29</v>
      </c>
      <c r="X718" s="258" t="s">
        <v>368</v>
      </c>
      <c r="Y718" s="255" t="s">
        <v>91</v>
      </c>
      <c r="AB718" s="17"/>
    </row>
    <row r="719" spans="1:28" x14ac:dyDescent="0.25">
      <c r="A719" s="7">
        <f t="shared" si="205"/>
        <v>49</v>
      </c>
      <c r="B719" s="25" t="s">
        <v>24</v>
      </c>
      <c r="C719" s="9">
        <v>45620</v>
      </c>
      <c r="D719" s="25" t="s">
        <v>40</v>
      </c>
      <c r="E719" s="9">
        <v>45565</v>
      </c>
      <c r="F719" s="276" t="s">
        <v>1600</v>
      </c>
      <c r="G719" s="253">
        <v>45604</v>
      </c>
      <c r="H719" s="249">
        <v>280320</v>
      </c>
      <c r="I719" s="250">
        <v>0</v>
      </c>
      <c r="J719" s="251">
        <f t="shared" si="201"/>
        <v>280320</v>
      </c>
      <c r="K719" s="250">
        <f t="shared" si="202"/>
        <v>4204.8</v>
      </c>
      <c r="L719" s="250">
        <f t="shared" si="203"/>
        <v>276115.20000000001</v>
      </c>
      <c r="M719" s="250">
        <v>276115</v>
      </c>
      <c r="N719" s="250">
        <f t="shared" si="204"/>
        <v>0.20000000001164153</v>
      </c>
      <c r="O719" s="252">
        <v>45612</v>
      </c>
      <c r="P719" s="252">
        <v>45612</v>
      </c>
      <c r="Q719" s="280" t="s">
        <v>1601</v>
      </c>
      <c r="R719" s="277">
        <v>275520</v>
      </c>
      <c r="S719" s="250">
        <f t="shared" si="213"/>
        <v>4800</v>
      </c>
      <c r="T719" s="255" t="s">
        <v>91</v>
      </c>
      <c r="U719" s="256">
        <v>45639</v>
      </c>
      <c r="V719" s="255">
        <v>464430</v>
      </c>
      <c r="W719" s="255" t="s">
        <v>29</v>
      </c>
      <c r="X719" s="258" t="s">
        <v>368</v>
      </c>
      <c r="Y719" s="255" t="s">
        <v>91</v>
      </c>
      <c r="AB719" s="17"/>
    </row>
    <row r="720" spans="1:28" x14ac:dyDescent="0.25">
      <c r="A720" s="7">
        <f t="shared" si="205"/>
        <v>50</v>
      </c>
      <c r="B720" s="25" t="s">
        <v>24</v>
      </c>
      <c r="C720" s="9">
        <v>45620</v>
      </c>
      <c r="D720" s="25" t="s">
        <v>25</v>
      </c>
      <c r="E720" s="9">
        <v>45596</v>
      </c>
      <c r="F720" s="276" t="s">
        <v>1602</v>
      </c>
      <c r="G720" s="253">
        <v>45616</v>
      </c>
      <c r="H720" s="249">
        <v>361080</v>
      </c>
      <c r="I720" s="250">
        <v>64994.399999999994</v>
      </c>
      <c r="J720" s="251">
        <f t="shared" si="201"/>
        <v>426074.4</v>
      </c>
      <c r="K720" s="250">
        <f t="shared" si="202"/>
        <v>5416.2</v>
      </c>
      <c r="L720" s="250">
        <f t="shared" si="203"/>
        <v>420658.2</v>
      </c>
      <c r="M720" s="250">
        <f t="shared" ref="M720:M745" si="214">L720</f>
        <v>420658.2</v>
      </c>
      <c r="N720" s="250">
        <f t="shared" si="204"/>
        <v>0</v>
      </c>
      <c r="O720" s="252">
        <v>45612</v>
      </c>
      <c r="P720" s="252">
        <v>45612</v>
      </c>
      <c r="Q720" s="280" t="s">
        <v>1603</v>
      </c>
      <c r="R720" s="277">
        <v>355080</v>
      </c>
      <c r="S720" s="250">
        <f t="shared" si="213"/>
        <v>6000</v>
      </c>
      <c r="T720" s="255" t="s">
        <v>91</v>
      </c>
      <c r="U720" s="256">
        <v>45656</v>
      </c>
      <c r="V720" s="255">
        <v>464037</v>
      </c>
      <c r="W720" s="255" t="s">
        <v>29</v>
      </c>
      <c r="X720" s="258" t="s">
        <v>368</v>
      </c>
      <c r="Y720" s="255" t="s">
        <v>91</v>
      </c>
      <c r="AB720" s="17"/>
    </row>
    <row r="721" spans="1:28" x14ac:dyDescent="0.25">
      <c r="A721" s="7">
        <f t="shared" si="205"/>
        <v>51</v>
      </c>
      <c r="B721" s="25" t="s">
        <v>24</v>
      </c>
      <c r="C721" s="9">
        <v>45620</v>
      </c>
      <c r="D721" s="25" t="s">
        <v>26</v>
      </c>
      <c r="E721" s="9">
        <v>45596</v>
      </c>
      <c r="F721" s="276" t="s">
        <v>1604</v>
      </c>
      <c r="G721" s="253">
        <v>45616</v>
      </c>
      <c r="H721" s="249">
        <v>361080</v>
      </c>
      <c r="I721" s="250">
        <v>0</v>
      </c>
      <c r="J721" s="251">
        <f t="shared" si="201"/>
        <v>361080</v>
      </c>
      <c r="K721" s="250">
        <f t="shared" si="202"/>
        <v>5416.2</v>
      </c>
      <c r="L721" s="250">
        <f t="shared" si="203"/>
        <v>355663.8</v>
      </c>
      <c r="M721" s="250">
        <f t="shared" si="214"/>
        <v>355663.8</v>
      </c>
      <c r="N721" s="250">
        <f t="shared" si="204"/>
        <v>0</v>
      </c>
      <c r="O721" s="252">
        <v>45612</v>
      </c>
      <c r="P721" s="252">
        <v>45612</v>
      </c>
      <c r="Q721" s="280" t="s">
        <v>1605</v>
      </c>
      <c r="R721" s="277">
        <v>355080</v>
      </c>
      <c r="S721" s="250">
        <f t="shared" si="213"/>
        <v>6000</v>
      </c>
      <c r="T721" s="255" t="s">
        <v>91</v>
      </c>
      <c r="U721" s="256">
        <v>45656</v>
      </c>
      <c r="V721" s="255">
        <v>464037</v>
      </c>
      <c r="W721" s="255" t="s">
        <v>29</v>
      </c>
      <c r="X721" s="258" t="s">
        <v>368</v>
      </c>
      <c r="Y721" s="255" t="s">
        <v>91</v>
      </c>
      <c r="AB721" s="17"/>
    </row>
    <row r="722" spans="1:28" x14ac:dyDescent="0.25">
      <c r="A722" s="7">
        <f t="shared" si="205"/>
        <v>52</v>
      </c>
      <c r="B722" s="25" t="s">
        <v>24</v>
      </c>
      <c r="C722" s="9">
        <v>45620</v>
      </c>
      <c r="D722" s="25" t="s">
        <v>31</v>
      </c>
      <c r="E722" s="9">
        <v>45596</v>
      </c>
      <c r="F722" s="276" t="s">
        <v>1606</v>
      </c>
      <c r="G722" s="253">
        <v>45616</v>
      </c>
      <c r="H722" s="249">
        <v>310529.03225806454</v>
      </c>
      <c r="I722" s="250">
        <v>55895.225806451614</v>
      </c>
      <c r="J722" s="251">
        <f t="shared" si="201"/>
        <v>366424.25806451618</v>
      </c>
      <c r="K722" s="250">
        <f t="shared" si="202"/>
        <v>4657.9354838709678</v>
      </c>
      <c r="L722" s="250">
        <f t="shared" si="203"/>
        <v>361766.32258064521</v>
      </c>
      <c r="M722" s="250">
        <f t="shared" si="214"/>
        <v>361766.32258064521</v>
      </c>
      <c r="N722" s="250">
        <f t="shared" si="204"/>
        <v>0</v>
      </c>
      <c r="O722" s="252">
        <v>45612</v>
      </c>
      <c r="P722" s="252">
        <v>45612</v>
      </c>
      <c r="Q722" s="280" t="s">
        <v>1607</v>
      </c>
      <c r="R722" s="277">
        <v>304722.58</v>
      </c>
      <c r="S722" s="250">
        <f t="shared" si="213"/>
        <v>5806.452258064528</v>
      </c>
      <c r="T722" s="255" t="s">
        <v>91</v>
      </c>
      <c r="U722" s="256">
        <v>45656</v>
      </c>
      <c r="V722" s="255">
        <v>464037</v>
      </c>
      <c r="W722" s="255" t="s">
        <v>29</v>
      </c>
      <c r="X722" s="258" t="s">
        <v>368</v>
      </c>
      <c r="Y722" s="255" t="s">
        <v>91</v>
      </c>
      <c r="AB722" s="17"/>
    </row>
    <row r="723" spans="1:28" x14ac:dyDescent="0.25">
      <c r="A723" s="7">
        <f t="shared" si="205"/>
        <v>53</v>
      </c>
      <c r="B723" s="25" t="s">
        <v>24</v>
      </c>
      <c r="C723" s="9">
        <v>45620</v>
      </c>
      <c r="D723" s="25" t="s">
        <v>35</v>
      </c>
      <c r="E723" s="9">
        <v>45596</v>
      </c>
      <c r="F723" s="276" t="s">
        <v>1608</v>
      </c>
      <c r="G723" s="253">
        <v>45616</v>
      </c>
      <c r="H723" s="249">
        <v>347120</v>
      </c>
      <c r="I723" s="250">
        <v>0</v>
      </c>
      <c r="J723" s="251">
        <f t="shared" si="201"/>
        <v>347120</v>
      </c>
      <c r="K723" s="250">
        <f t="shared" si="202"/>
        <v>5206.8</v>
      </c>
      <c r="L723" s="250">
        <f t="shared" si="203"/>
        <v>341913.2</v>
      </c>
      <c r="M723" s="250">
        <f t="shared" si="214"/>
        <v>341913.2</v>
      </c>
      <c r="N723" s="250">
        <f t="shared" si="204"/>
        <v>0</v>
      </c>
      <c r="O723" s="252">
        <v>45612</v>
      </c>
      <c r="P723" s="252">
        <v>45612</v>
      </c>
      <c r="Q723" s="280" t="s">
        <v>1609</v>
      </c>
      <c r="R723" s="277">
        <v>341120</v>
      </c>
      <c r="S723" s="250">
        <f t="shared" si="213"/>
        <v>6000</v>
      </c>
      <c r="T723" s="255" t="s">
        <v>91</v>
      </c>
      <c r="U723" s="256">
        <v>45656</v>
      </c>
      <c r="V723" s="255">
        <v>464037</v>
      </c>
      <c r="W723" s="255" t="s">
        <v>29</v>
      </c>
      <c r="X723" s="258" t="s">
        <v>368</v>
      </c>
      <c r="Y723" s="255" t="s">
        <v>91</v>
      </c>
      <c r="AB723" s="17"/>
    </row>
    <row r="724" spans="1:28" x14ac:dyDescent="0.25">
      <c r="A724" s="7">
        <f t="shared" si="205"/>
        <v>54</v>
      </c>
      <c r="B724" s="25" t="s">
        <v>24</v>
      </c>
      <c r="C724" s="9">
        <v>45620</v>
      </c>
      <c r="D724" s="25" t="s">
        <v>36</v>
      </c>
      <c r="E724" s="9">
        <v>45596</v>
      </c>
      <c r="F724" s="276" t="s">
        <v>1610</v>
      </c>
      <c r="G724" s="253">
        <v>45616</v>
      </c>
      <c r="H724" s="249">
        <v>365488</v>
      </c>
      <c r="I724" s="250">
        <v>0</v>
      </c>
      <c r="J724" s="251">
        <f t="shared" si="201"/>
        <v>365488</v>
      </c>
      <c r="K724" s="250">
        <f t="shared" si="202"/>
        <v>5482.32</v>
      </c>
      <c r="L724" s="250">
        <f t="shared" si="203"/>
        <v>360005.68</v>
      </c>
      <c r="M724" s="250">
        <f t="shared" si="214"/>
        <v>360005.68</v>
      </c>
      <c r="N724" s="250">
        <f t="shared" si="204"/>
        <v>0</v>
      </c>
      <c r="O724" s="252">
        <v>45612</v>
      </c>
      <c r="P724" s="252">
        <v>45612</v>
      </c>
      <c r="Q724" s="280" t="s">
        <v>1611</v>
      </c>
      <c r="R724" s="277">
        <v>359488</v>
      </c>
      <c r="S724" s="250">
        <f t="shared" si="213"/>
        <v>6000</v>
      </c>
      <c r="T724" s="255" t="s">
        <v>91</v>
      </c>
      <c r="U724" s="256">
        <v>45656</v>
      </c>
      <c r="V724" s="255">
        <v>464037</v>
      </c>
      <c r="W724" s="255" t="s">
        <v>29</v>
      </c>
      <c r="X724" s="258" t="s">
        <v>368</v>
      </c>
      <c r="Y724" s="255" t="s">
        <v>91</v>
      </c>
      <c r="AB724" s="17"/>
    </row>
    <row r="725" spans="1:28" x14ac:dyDescent="0.25">
      <c r="A725" s="7">
        <f t="shared" si="205"/>
        <v>55</v>
      </c>
      <c r="B725" s="25" t="s">
        <v>24</v>
      </c>
      <c r="C725" s="9">
        <v>45620</v>
      </c>
      <c r="D725" s="25" t="s">
        <v>38</v>
      </c>
      <c r="E725" s="9">
        <v>45596</v>
      </c>
      <c r="F725" s="276" t="s">
        <v>1612</v>
      </c>
      <c r="G725" s="253">
        <v>45616</v>
      </c>
      <c r="H725" s="249">
        <v>315607.74193548388</v>
      </c>
      <c r="I725" s="250">
        <v>56809.393548387096</v>
      </c>
      <c r="J725" s="251">
        <f t="shared" si="201"/>
        <v>372417.13548387098</v>
      </c>
      <c r="K725" s="250">
        <f t="shared" si="202"/>
        <v>4734.116129032258</v>
      </c>
      <c r="L725" s="250">
        <f t="shared" si="203"/>
        <v>367683.0193548387</v>
      </c>
      <c r="M725" s="250">
        <f t="shared" si="214"/>
        <v>367683.0193548387</v>
      </c>
      <c r="N725" s="250">
        <f t="shared" si="204"/>
        <v>0</v>
      </c>
      <c r="O725" s="252">
        <v>45612</v>
      </c>
      <c r="P725" s="252">
        <v>45612</v>
      </c>
      <c r="Q725" s="280" t="s">
        <v>1613</v>
      </c>
      <c r="R725" s="277">
        <v>309801.28999999998</v>
      </c>
      <c r="S725" s="250">
        <f t="shared" si="213"/>
        <v>5806.4519354838994</v>
      </c>
      <c r="T725" s="255" t="s">
        <v>91</v>
      </c>
      <c r="U725" s="256">
        <v>45656</v>
      </c>
      <c r="V725" s="255">
        <v>464037</v>
      </c>
      <c r="W725" s="255" t="s">
        <v>29</v>
      </c>
      <c r="X725" s="258" t="s">
        <v>368</v>
      </c>
      <c r="Y725" s="255" t="s">
        <v>91</v>
      </c>
      <c r="AB725" s="17"/>
    </row>
    <row r="726" spans="1:28" x14ac:dyDescent="0.25">
      <c r="A726" s="7">
        <f t="shared" si="205"/>
        <v>56</v>
      </c>
      <c r="B726" s="25" t="s">
        <v>24</v>
      </c>
      <c r="C726" s="9">
        <v>45620</v>
      </c>
      <c r="D726" s="25" t="s">
        <v>39</v>
      </c>
      <c r="E726" s="9">
        <v>45596</v>
      </c>
      <c r="F726" s="276" t="s">
        <v>1614</v>
      </c>
      <c r="G726" s="253">
        <v>45616</v>
      </c>
      <c r="H726" s="249">
        <v>350400</v>
      </c>
      <c r="I726" s="250">
        <v>63072</v>
      </c>
      <c r="J726" s="251">
        <f t="shared" si="201"/>
        <v>413472</v>
      </c>
      <c r="K726" s="250">
        <f t="shared" si="202"/>
        <v>5256</v>
      </c>
      <c r="L726" s="250">
        <f t="shared" si="203"/>
        <v>408216</v>
      </c>
      <c r="M726" s="250">
        <f t="shared" si="214"/>
        <v>408216</v>
      </c>
      <c r="N726" s="250">
        <f t="shared" si="204"/>
        <v>0</v>
      </c>
      <c r="O726" s="252">
        <v>45612</v>
      </c>
      <c r="P726" s="252">
        <v>45612</v>
      </c>
      <c r="Q726" s="280" t="s">
        <v>1615</v>
      </c>
      <c r="R726" s="277">
        <v>344400</v>
      </c>
      <c r="S726" s="250">
        <f t="shared" si="213"/>
        <v>6000</v>
      </c>
      <c r="T726" s="255" t="s">
        <v>91</v>
      </c>
      <c r="U726" s="256">
        <v>45656</v>
      </c>
      <c r="V726" s="255">
        <v>464037</v>
      </c>
      <c r="W726" s="255" t="s">
        <v>29</v>
      </c>
      <c r="X726" s="258" t="s">
        <v>368</v>
      </c>
      <c r="Y726" s="255" t="s">
        <v>91</v>
      </c>
      <c r="AB726" s="17"/>
    </row>
    <row r="727" spans="1:28" x14ac:dyDescent="0.25">
      <c r="A727" s="7">
        <f t="shared" si="205"/>
        <v>57</v>
      </c>
      <c r="B727" s="25" t="s">
        <v>24</v>
      </c>
      <c r="C727" s="9">
        <v>45620</v>
      </c>
      <c r="D727" s="25" t="s">
        <v>394</v>
      </c>
      <c r="E727" s="9">
        <v>45596</v>
      </c>
      <c r="F727" s="276" t="s">
        <v>1616</v>
      </c>
      <c r="G727" s="253">
        <v>45616</v>
      </c>
      <c r="H727" s="249">
        <v>346070.4</v>
      </c>
      <c r="I727" s="250">
        <v>0</v>
      </c>
      <c r="J727" s="251">
        <f t="shared" si="201"/>
        <v>346070.4</v>
      </c>
      <c r="K727" s="250">
        <f t="shared" si="202"/>
        <v>5191.0560000000005</v>
      </c>
      <c r="L727" s="250">
        <f t="shared" si="203"/>
        <v>340879.34400000004</v>
      </c>
      <c r="M727" s="250">
        <f t="shared" si="214"/>
        <v>340879.34400000004</v>
      </c>
      <c r="N727" s="250">
        <f t="shared" si="204"/>
        <v>0</v>
      </c>
      <c r="O727" s="252">
        <v>45612</v>
      </c>
      <c r="P727" s="252">
        <v>45612</v>
      </c>
      <c r="Q727" s="280" t="s">
        <v>1617</v>
      </c>
      <c r="R727" s="277">
        <v>340070</v>
      </c>
      <c r="S727" s="250">
        <f t="shared" si="213"/>
        <v>6000.4000000000233</v>
      </c>
      <c r="T727" s="255" t="s">
        <v>91</v>
      </c>
      <c r="U727" s="256">
        <v>45656</v>
      </c>
      <c r="V727" s="255">
        <v>464037</v>
      </c>
      <c r="W727" s="255" t="s">
        <v>29</v>
      </c>
      <c r="X727" s="258" t="s">
        <v>368</v>
      </c>
      <c r="Y727" s="255" t="s">
        <v>91</v>
      </c>
      <c r="AB727" s="17"/>
    </row>
    <row r="728" spans="1:28" x14ac:dyDescent="0.25">
      <c r="A728" s="7">
        <f t="shared" si="205"/>
        <v>58</v>
      </c>
      <c r="B728" s="25" t="s">
        <v>24</v>
      </c>
      <c r="C728" s="9">
        <v>45620</v>
      </c>
      <c r="D728" s="25" t="s">
        <v>392</v>
      </c>
      <c r="E728" s="9">
        <v>45596</v>
      </c>
      <c r="F728" s="276" t="s">
        <v>1618</v>
      </c>
      <c r="G728" s="253">
        <v>45616</v>
      </c>
      <c r="H728" s="249">
        <v>346070.4</v>
      </c>
      <c r="I728" s="250">
        <v>62292.671999999999</v>
      </c>
      <c r="J728" s="251">
        <f t="shared" si="201"/>
        <v>408363.07200000004</v>
      </c>
      <c r="K728" s="250">
        <f t="shared" si="202"/>
        <v>5191.0560000000005</v>
      </c>
      <c r="L728" s="250">
        <f t="shared" si="203"/>
        <v>403172.01600000006</v>
      </c>
      <c r="M728" s="250">
        <f t="shared" si="214"/>
        <v>403172.01600000006</v>
      </c>
      <c r="N728" s="250">
        <f t="shared" si="204"/>
        <v>0</v>
      </c>
      <c r="O728" s="252">
        <v>45612</v>
      </c>
      <c r="P728" s="252">
        <v>45612</v>
      </c>
      <c r="Q728" s="280" t="s">
        <v>1619</v>
      </c>
      <c r="R728" s="277">
        <v>340070</v>
      </c>
      <c r="S728" s="250">
        <f t="shared" si="213"/>
        <v>6000.4000000000233</v>
      </c>
      <c r="T728" s="255" t="s">
        <v>91</v>
      </c>
      <c r="U728" s="256">
        <v>45656</v>
      </c>
      <c r="V728" s="255">
        <v>464037</v>
      </c>
      <c r="W728" s="255" t="s">
        <v>29</v>
      </c>
      <c r="X728" s="258" t="s">
        <v>368</v>
      </c>
      <c r="Y728" s="255" t="s">
        <v>91</v>
      </c>
      <c r="AB728" s="17"/>
    </row>
    <row r="729" spans="1:28" x14ac:dyDescent="0.25">
      <c r="A729" s="7">
        <f t="shared" si="205"/>
        <v>59</v>
      </c>
      <c r="B729" s="25" t="s">
        <v>24</v>
      </c>
      <c r="C729" s="9">
        <v>45620</v>
      </c>
      <c r="D729" s="25" t="s">
        <v>393</v>
      </c>
      <c r="E729" s="9">
        <v>45596</v>
      </c>
      <c r="F729" s="276" t="s">
        <v>1620</v>
      </c>
      <c r="G729" s="253">
        <v>45616</v>
      </c>
      <c r="H729" s="249">
        <v>346070.4</v>
      </c>
      <c r="I729" s="250">
        <v>62292.671999999999</v>
      </c>
      <c r="J729" s="251">
        <f t="shared" si="201"/>
        <v>408363.07200000004</v>
      </c>
      <c r="K729" s="250">
        <f t="shared" si="202"/>
        <v>5191.0560000000005</v>
      </c>
      <c r="L729" s="250">
        <f t="shared" si="203"/>
        <v>403172.01600000006</v>
      </c>
      <c r="M729" s="250">
        <f t="shared" si="214"/>
        <v>403172.01600000006</v>
      </c>
      <c r="N729" s="250">
        <f t="shared" si="204"/>
        <v>0</v>
      </c>
      <c r="O729" s="252">
        <v>45612</v>
      </c>
      <c r="P729" s="252">
        <v>45612</v>
      </c>
      <c r="Q729" s="280" t="s">
        <v>1621</v>
      </c>
      <c r="R729" s="277">
        <v>340070</v>
      </c>
      <c r="S729" s="250">
        <f t="shared" si="213"/>
        <v>6000.4000000000233</v>
      </c>
      <c r="T729" s="255" t="s">
        <v>91</v>
      </c>
      <c r="U729" s="256">
        <v>45656</v>
      </c>
      <c r="V729" s="255">
        <v>464037</v>
      </c>
      <c r="W729" s="255" t="s">
        <v>29</v>
      </c>
      <c r="X729" s="258" t="s">
        <v>368</v>
      </c>
      <c r="Y729" s="255" t="s">
        <v>91</v>
      </c>
      <c r="AB729" s="17"/>
    </row>
    <row r="730" spans="1:28" x14ac:dyDescent="0.25">
      <c r="A730" s="7">
        <f t="shared" si="205"/>
        <v>60</v>
      </c>
      <c r="B730" s="25" t="s">
        <v>24</v>
      </c>
      <c r="C730" s="9">
        <v>45620</v>
      </c>
      <c r="D730" s="25" t="s">
        <v>510</v>
      </c>
      <c r="E730" s="9">
        <v>45596</v>
      </c>
      <c r="F730" s="276" t="s">
        <v>1622</v>
      </c>
      <c r="G730" s="253">
        <v>45616</v>
      </c>
      <c r="H730" s="249">
        <v>373360</v>
      </c>
      <c r="I730" s="250">
        <v>67204.800000000003</v>
      </c>
      <c r="J730" s="251">
        <f t="shared" si="201"/>
        <v>440564.8</v>
      </c>
      <c r="K730" s="250">
        <f t="shared" si="202"/>
        <v>5600.4</v>
      </c>
      <c r="L730" s="250">
        <f t="shared" si="203"/>
        <v>434964.39999999997</v>
      </c>
      <c r="M730" s="250">
        <f t="shared" si="214"/>
        <v>434964.39999999997</v>
      </c>
      <c r="N730" s="250">
        <f t="shared" si="204"/>
        <v>0</v>
      </c>
      <c r="O730" s="252">
        <v>45612</v>
      </c>
      <c r="P730" s="252">
        <v>45612</v>
      </c>
      <c r="Q730" s="280" t="s">
        <v>1623</v>
      </c>
      <c r="R730" s="277">
        <v>367360</v>
      </c>
      <c r="S730" s="250">
        <f t="shared" si="213"/>
        <v>6000</v>
      </c>
      <c r="T730" s="255" t="s">
        <v>91</v>
      </c>
      <c r="U730" s="256">
        <v>45656</v>
      </c>
      <c r="V730" s="255">
        <v>464037</v>
      </c>
      <c r="W730" s="255" t="s">
        <v>29</v>
      </c>
      <c r="X730" s="258" t="s">
        <v>368</v>
      </c>
      <c r="Y730" s="255" t="s">
        <v>91</v>
      </c>
      <c r="AB730" s="17"/>
    </row>
    <row r="731" spans="1:28" x14ac:dyDescent="0.25">
      <c r="A731" s="7">
        <f t="shared" si="205"/>
        <v>61</v>
      </c>
      <c r="B731" s="25" t="s">
        <v>24</v>
      </c>
      <c r="C731" s="9">
        <v>45620</v>
      </c>
      <c r="D731" s="25" t="s">
        <v>512</v>
      </c>
      <c r="E731" s="9">
        <v>45596</v>
      </c>
      <c r="F731" s="276" t="s">
        <v>1624</v>
      </c>
      <c r="G731" s="253">
        <v>45616</v>
      </c>
      <c r="H731" s="249">
        <v>336624</v>
      </c>
      <c r="I731" s="250">
        <v>0</v>
      </c>
      <c r="J731" s="251">
        <f t="shared" si="201"/>
        <v>336624</v>
      </c>
      <c r="K731" s="250">
        <f t="shared" si="202"/>
        <v>5049.3599999999997</v>
      </c>
      <c r="L731" s="250">
        <f t="shared" si="203"/>
        <v>331574.64</v>
      </c>
      <c r="M731" s="250">
        <f t="shared" si="214"/>
        <v>331574.64</v>
      </c>
      <c r="N731" s="250">
        <f t="shared" si="204"/>
        <v>0</v>
      </c>
      <c r="O731" s="252">
        <v>45612</v>
      </c>
      <c r="P731" s="252">
        <v>45612</v>
      </c>
      <c r="Q731" s="280" t="s">
        <v>1625</v>
      </c>
      <c r="R731" s="277">
        <v>330624</v>
      </c>
      <c r="S731" s="250">
        <f t="shared" si="213"/>
        <v>6000</v>
      </c>
      <c r="T731" s="255" t="s">
        <v>91</v>
      </c>
      <c r="U731" s="256">
        <v>45664</v>
      </c>
      <c r="V731" s="255">
        <v>464193</v>
      </c>
      <c r="W731" s="255" t="s">
        <v>29</v>
      </c>
      <c r="X731" s="258" t="s">
        <v>368</v>
      </c>
      <c r="Y731" s="255" t="s">
        <v>91</v>
      </c>
      <c r="AB731" s="17"/>
    </row>
    <row r="732" spans="1:28" x14ac:dyDescent="0.25">
      <c r="A732" s="7">
        <f t="shared" si="205"/>
        <v>62</v>
      </c>
      <c r="B732" s="25" t="s">
        <v>24</v>
      </c>
      <c r="C732" s="9">
        <v>45620</v>
      </c>
      <c r="D732" s="25" t="s">
        <v>513</v>
      </c>
      <c r="E732" s="9">
        <v>45596</v>
      </c>
      <c r="F732" s="276" t="s">
        <v>1626</v>
      </c>
      <c r="G732" s="253">
        <v>45616</v>
      </c>
      <c r="H732" s="249">
        <v>307760</v>
      </c>
      <c r="I732" s="250">
        <v>55396.799999999996</v>
      </c>
      <c r="J732" s="251">
        <f t="shared" si="201"/>
        <v>363156.8</v>
      </c>
      <c r="K732" s="250">
        <f t="shared" si="202"/>
        <v>4616.3999999999996</v>
      </c>
      <c r="L732" s="250">
        <f t="shared" si="203"/>
        <v>358540.39999999997</v>
      </c>
      <c r="M732" s="250">
        <f t="shared" si="214"/>
        <v>358540.39999999997</v>
      </c>
      <c r="N732" s="250">
        <f t="shared" si="204"/>
        <v>0</v>
      </c>
      <c r="O732" s="252">
        <v>45612</v>
      </c>
      <c r="P732" s="252">
        <v>45612</v>
      </c>
      <c r="Q732" s="280" t="s">
        <v>1627</v>
      </c>
      <c r="R732" s="277">
        <v>301760</v>
      </c>
      <c r="S732" s="250">
        <f t="shared" si="213"/>
        <v>6000</v>
      </c>
      <c r="T732" s="255" t="s">
        <v>91</v>
      </c>
      <c r="U732" s="256">
        <v>45664</v>
      </c>
      <c r="V732" s="255">
        <v>464193</v>
      </c>
      <c r="W732" s="255" t="s">
        <v>29</v>
      </c>
      <c r="X732" s="258" t="s">
        <v>368</v>
      </c>
      <c r="Y732" s="255" t="s">
        <v>91</v>
      </c>
      <c r="AB732" s="17"/>
    </row>
    <row r="733" spans="1:28" x14ac:dyDescent="0.25">
      <c r="A733" s="7">
        <f t="shared" si="205"/>
        <v>63</v>
      </c>
      <c r="B733" s="25" t="s">
        <v>24</v>
      </c>
      <c r="C733" s="9">
        <v>45620</v>
      </c>
      <c r="D733" s="25" t="s">
        <v>514</v>
      </c>
      <c r="E733" s="9">
        <v>45596</v>
      </c>
      <c r="F733" s="276" t="s">
        <v>1628</v>
      </c>
      <c r="G733" s="253">
        <v>45616</v>
      </c>
      <c r="H733" s="249">
        <v>336624</v>
      </c>
      <c r="I733" s="250">
        <v>60592.32</v>
      </c>
      <c r="J733" s="251">
        <f t="shared" si="201"/>
        <v>397216.32</v>
      </c>
      <c r="K733" s="250">
        <f t="shared" si="202"/>
        <v>5049.3599999999997</v>
      </c>
      <c r="L733" s="250">
        <f t="shared" si="203"/>
        <v>392166.96</v>
      </c>
      <c r="M733" s="250">
        <f t="shared" si="214"/>
        <v>392166.96</v>
      </c>
      <c r="N733" s="250">
        <f t="shared" si="204"/>
        <v>0</v>
      </c>
      <c r="O733" s="252">
        <v>45612</v>
      </c>
      <c r="P733" s="252">
        <v>45612</v>
      </c>
      <c r="Q733" s="280" t="s">
        <v>1629</v>
      </c>
      <c r="R733" s="277">
        <v>330624</v>
      </c>
      <c r="S733" s="250">
        <f t="shared" si="213"/>
        <v>6000</v>
      </c>
      <c r="T733" s="255" t="s">
        <v>91</v>
      </c>
      <c r="U733" s="256">
        <v>45664</v>
      </c>
      <c r="V733" s="255">
        <v>464193</v>
      </c>
      <c r="W733" s="255" t="s">
        <v>29</v>
      </c>
      <c r="X733" s="258" t="s">
        <v>368</v>
      </c>
      <c r="Y733" s="255" t="s">
        <v>91</v>
      </c>
      <c r="AB733" s="17"/>
    </row>
    <row r="734" spans="1:28" x14ac:dyDescent="0.25">
      <c r="A734" s="7">
        <f t="shared" si="205"/>
        <v>64</v>
      </c>
      <c r="B734" s="25" t="s">
        <v>24</v>
      </c>
      <c r="C734" s="9">
        <v>45620</v>
      </c>
      <c r="D734" s="25" t="s">
        <v>515</v>
      </c>
      <c r="E734" s="9">
        <v>45596</v>
      </c>
      <c r="F734" s="276" t="s">
        <v>1630</v>
      </c>
      <c r="G734" s="253">
        <v>45616</v>
      </c>
      <c r="H734" s="249">
        <v>224891.35483870967</v>
      </c>
      <c r="I734" s="250">
        <v>40480.443870967742</v>
      </c>
      <c r="J734" s="251">
        <f t="shared" si="201"/>
        <v>265371.79870967742</v>
      </c>
      <c r="K734" s="250">
        <f t="shared" si="202"/>
        <v>3373.3703225806448</v>
      </c>
      <c r="L734" s="250">
        <f t="shared" si="203"/>
        <v>261998.42838709676</v>
      </c>
      <c r="M734" s="250">
        <f t="shared" si="214"/>
        <v>261998.42838709676</v>
      </c>
      <c r="N734" s="250">
        <f t="shared" si="204"/>
        <v>0</v>
      </c>
      <c r="O734" s="252">
        <v>45612</v>
      </c>
      <c r="P734" s="252">
        <v>45612</v>
      </c>
      <c r="Q734" s="280" t="s">
        <v>1631</v>
      </c>
      <c r="R734" s="277">
        <v>221601.03</v>
      </c>
      <c r="S734" s="250">
        <f t="shared" si="213"/>
        <v>3290.3248387096683</v>
      </c>
      <c r="T734" s="255" t="s">
        <v>91</v>
      </c>
      <c r="U734" s="256">
        <v>45664</v>
      </c>
      <c r="V734" s="255">
        <v>464193</v>
      </c>
      <c r="W734" s="255" t="s">
        <v>29</v>
      </c>
      <c r="X734" s="258" t="s">
        <v>368</v>
      </c>
      <c r="Y734" s="255" t="s">
        <v>91</v>
      </c>
      <c r="AB734" s="17"/>
    </row>
    <row r="735" spans="1:28" x14ac:dyDescent="0.25">
      <c r="A735" s="7">
        <f t="shared" si="205"/>
        <v>65</v>
      </c>
      <c r="B735" s="25" t="s">
        <v>24</v>
      </c>
      <c r="C735" s="9">
        <v>45620</v>
      </c>
      <c r="D735" s="25" t="s">
        <v>516</v>
      </c>
      <c r="E735" s="9">
        <v>45596</v>
      </c>
      <c r="F735" s="276" t="s">
        <v>1632</v>
      </c>
      <c r="G735" s="253">
        <v>45616</v>
      </c>
      <c r="H735" s="249">
        <v>336624</v>
      </c>
      <c r="I735" s="250">
        <v>60592.32</v>
      </c>
      <c r="J735" s="251">
        <f t="shared" si="201"/>
        <v>397216.32</v>
      </c>
      <c r="K735" s="250">
        <f t="shared" si="202"/>
        <v>5049.3599999999997</v>
      </c>
      <c r="L735" s="250">
        <f t="shared" si="203"/>
        <v>392166.96</v>
      </c>
      <c r="M735" s="250">
        <f t="shared" si="214"/>
        <v>392166.96</v>
      </c>
      <c r="N735" s="250">
        <f t="shared" si="204"/>
        <v>0</v>
      </c>
      <c r="O735" s="252">
        <v>45612</v>
      </c>
      <c r="P735" s="252">
        <v>45612</v>
      </c>
      <c r="Q735" s="280" t="s">
        <v>1633</v>
      </c>
      <c r="R735" s="277">
        <v>330624</v>
      </c>
      <c r="S735" s="250">
        <f t="shared" si="213"/>
        <v>6000</v>
      </c>
      <c r="T735" s="255" t="s">
        <v>91</v>
      </c>
      <c r="U735" s="256">
        <v>45664</v>
      </c>
      <c r="V735" s="255">
        <v>464193</v>
      </c>
      <c r="W735" s="255" t="s">
        <v>29</v>
      </c>
      <c r="X735" s="258" t="s">
        <v>368</v>
      </c>
      <c r="Y735" s="255" t="s">
        <v>91</v>
      </c>
      <c r="AB735" s="17"/>
    </row>
    <row r="736" spans="1:28" x14ac:dyDescent="0.25">
      <c r="A736" s="7">
        <f t="shared" si="205"/>
        <v>66</v>
      </c>
      <c r="B736" s="25" t="s">
        <v>24</v>
      </c>
      <c r="C736" s="9">
        <v>45620</v>
      </c>
      <c r="D736" s="25" t="s">
        <v>511</v>
      </c>
      <c r="E736" s="9">
        <v>45596</v>
      </c>
      <c r="F736" s="276" t="s">
        <v>1634</v>
      </c>
      <c r="G736" s="253">
        <v>45616</v>
      </c>
      <c r="H736" s="249">
        <v>336624</v>
      </c>
      <c r="I736" s="250">
        <v>60592.32</v>
      </c>
      <c r="J736" s="251">
        <f t="shared" ref="J736:J745" si="215">H736+I736</f>
        <v>397216.32</v>
      </c>
      <c r="K736" s="250">
        <f t="shared" ref="K736:K745" si="216">H736*1.5%</f>
        <v>5049.3599999999997</v>
      </c>
      <c r="L736" s="250">
        <f t="shared" ref="L736:L745" si="217">J736-K736</f>
        <v>392166.96</v>
      </c>
      <c r="M736" s="250">
        <f t="shared" si="214"/>
        <v>392166.96</v>
      </c>
      <c r="N736" s="250">
        <f t="shared" ref="N736:N745" si="218">L736-M736</f>
        <v>0</v>
      </c>
      <c r="O736" s="252">
        <v>45612</v>
      </c>
      <c r="P736" s="252">
        <v>45612</v>
      </c>
      <c r="Q736" s="280" t="s">
        <v>1635</v>
      </c>
      <c r="R736" s="277">
        <v>330624</v>
      </c>
      <c r="S736" s="250">
        <f t="shared" si="213"/>
        <v>6000</v>
      </c>
      <c r="T736" s="255" t="s">
        <v>91</v>
      </c>
      <c r="U736" s="256">
        <v>45664</v>
      </c>
      <c r="V736" s="255">
        <v>464193</v>
      </c>
      <c r="W736" s="255" t="s">
        <v>29</v>
      </c>
      <c r="X736" s="258" t="s">
        <v>368</v>
      </c>
      <c r="Y736" s="255" t="s">
        <v>91</v>
      </c>
      <c r="AB736" s="17"/>
    </row>
    <row r="737" spans="1:28" x14ac:dyDescent="0.25">
      <c r="A737" s="7">
        <f t="shared" ref="A737:A745" si="219">A736+1</f>
        <v>67</v>
      </c>
      <c r="B737" s="25" t="s">
        <v>24</v>
      </c>
      <c r="C737" s="9">
        <v>45620</v>
      </c>
      <c r="D737" s="25" t="s">
        <v>517</v>
      </c>
      <c r="E737" s="9">
        <v>45596</v>
      </c>
      <c r="F737" s="276" t="s">
        <v>1636</v>
      </c>
      <c r="G737" s="253">
        <v>45616</v>
      </c>
      <c r="H737" s="249">
        <v>396867.09677419357</v>
      </c>
      <c r="I737" s="250">
        <v>71436.077419354842</v>
      </c>
      <c r="J737" s="251">
        <f t="shared" si="215"/>
        <v>468303.17419354839</v>
      </c>
      <c r="K737" s="250">
        <f t="shared" si="216"/>
        <v>5953.0064516129032</v>
      </c>
      <c r="L737" s="250">
        <f t="shared" si="217"/>
        <v>462350.16774193547</v>
      </c>
      <c r="M737" s="250">
        <f t="shared" si="214"/>
        <v>462350.16774193547</v>
      </c>
      <c r="N737" s="250">
        <f t="shared" si="218"/>
        <v>0</v>
      </c>
      <c r="O737" s="252">
        <v>45612</v>
      </c>
      <c r="P737" s="252">
        <v>45612</v>
      </c>
      <c r="Q737" s="280" t="s">
        <v>1637</v>
      </c>
      <c r="R737" s="277">
        <v>391060.65</v>
      </c>
      <c r="S737" s="250">
        <f t="shared" si="213"/>
        <v>5806.4467741935514</v>
      </c>
      <c r="T737" s="255" t="s">
        <v>91</v>
      </c>
      <c r="U737" s="256">
        <v>45664</v>
      </c>
      <c r="V737" s="255">
        <v>464193</v>
      </c>
      <c r="W737" s="255" t="s">
        <v>29</v>
      </c>
      <c r="X737" s="258" t="s">
        <v>368</v>
      </c>
      <c r="Y737" s="255" t="s">
        <v>91</v>
      </c>
      <c r="AB737" s="17"/>
    </row>
    <row r="738" spans="1:28" x14ac:dyDescent="0.25">
      <c r="A738" s="7">
        <f t="shared" si="219"/>
        <v>68</v>
      </c>
      <c r="B738" s="25" t="s">
        <v>24</v>
      </c>
      <c r="C738" s="9">
        <v>45620</v>
      </c>
      <c r="D738" s="25" t="s">
        <v>1285</v>
      </c>
      <c r="E738" s="9">
        <v>45596</v>
      </c>
      <c r="F738" s="276" t="s">
        <v>1638</v>
      </c>
      <c r="G738" s="253">
        <v>45616</v>
      </c>
      <c r="H738" s="249">
        <v>176560</v>
      </c>
      <c r="I738" s="250">
        <v>31780.799999999999</v>
      </c>
      <c r="J738" s="251">
        <f t="shared" si="215"/>
        <v>208340.8</v>
      </c>
      <c r="K738" s="250">
        <f t="shared" si="216"/>
        <v>2648.4</v>
      </c>
      <c r="L738" s="250">
        <f t="shared" si="217"/>
        <v>205692.4</v>
      </c>
      <c r="M738" s="250">
        <f t="shared" si="214"/>
        <v>205692.4</v>
      </c>
      <c r="N738" s="250">
        <f t="shared" si="218"/>
        <v>0</v>
      </c>
      <c r="O738" s="252">
        <v>45612</v>
      </c>
      <c r="P738" s="252">
        <v>45612</v>
      </c>
      <c r="Q738" s="280" t="s">
        <v>1639</v>
      </c>
      <c r="R738" s="277">
        <v>170560</v>
      </c>
      <c r="S738" s="250">
        <f t="shared" si="213"/>
        <v>6000</v>
      </c>
      <c r="T738" s="255" t="s">
        <v>91</v>
      </c>
      <c r="U738" s="256">
        <v>45664</v>
      </c>
      <c r="V738" s="255">
        <v>464193</v>
      </c>
      <c r="W738" s="255" t="s">
        <v>29</v>
      </c>
      <c r="X738" s="258" t="s">
        <v>368</v>
      </c>
      <c r="Y738" s="255" t="s">
        <v>91</v>
      </c>
      <c r="AB738" s="17"/>
    </row>
    <row r="739" spans="1:28" x14ac:dyDescent="0.25">
      <c r="A739" s="7">
        <f t="shared" si="219"/>
        <v>69</v>
      </c>
      <c r="B739" s="25" t="s">
        <v>24</v>
      </c>
      <c r="C739" s="9">
        <v>45620</v>
      </c>
      <c r="D739" s="25" t="s">
        <v>40</v>
      </c>
      <c r="E739" s="9">
        <v>45596</v>
      </c>
      <c r="F739" s="276" t="s">
        <v>1640</v>
      </c>
      <c r="G739" s="253">
        <v>45616</v>
      </c>
      <c r="H739" s="249">
        <v>350400</v>
      </c>
      <c r="I739" s="250">
        <v>0</v>
      </c>
      <c r="J739" s="251">
        <f t="shared" si="215"/>
        <v>350400</v>
      </c>
      <c r="K739" s="250">
        <f t="shared" si="216"/>
        <v>5256</v>
      </c>
      <c r="L739" s="250">
        <f t="shared" si="217"/>
        <v>345144</v>
      </c>
      <c r="M739" s="250">
        <f t="shared" si="214"/>
        <v>345144</v>
      </c>
      <c r="N739" s="250">
        <f t="shared" si="218"/>
        <v>0</v>
      </c>
      <c r="O739" s="252">
        <v>45612</v>
      </c>
      <c r="P739" s="252">
        <v>45612</v>
      </c>
      <c r="Q739" s="280" t="s">
        <v>1641</v>
      </c>
      <c r="R739" s="277">
        <v>344400</v>
      </c>
      <c r="S739" s="250">
        <f t="shared" si="213"/>
        <v>6000</v>
      </c>
      <c r="T739" s="255" t="s">
        <v>91</v>
      </c>
      <c r="U739" s="256">
        <v>45656</v>
      </c>
      <c r="V739" s="255">
        <v>464037</v>
      </c>
      <c r="W739" s="255" t="s">
        <v>29</v>
      </c>
      <c r="X739" s="258" t="s">
        <v>368</v>
      </c>
      <c r="Y739" s="255" t="s">
        <v>91</v>
      </c>
      <c r="AB739" s="17"/>
    </row>
    <row r="740" spans="1:28" x14ac:dyDescent="0.25">
      <c r="A740" s="7">
        <f t="shared" si="219"/>
        <v>70</v>
      </c>
      <c r="B740" s="25" t="s">
        <v>24</v>
      </c>
      <c r="C740" s="9">
        <v>45620</v>
      </c>
      <c r="D740" s="25" t="s">
        <v>1642</v>
      </c>
      <c r="E740" s="9">
        <v>45596</v>
      </c>
      <c r="F740" s="276" t="s">
        <v>1643</v>
      </c>
      <c r="G740" s="253">
        <v>45616</v>
      </c>
      <c r="H740" s="249">
        <v>410096</v>
      </c>
      <c r="I740" s="250">
        <v>0</v>
      </c>
      <c r="J740" s="251">
        <f t="shared" si="215"/>
        <v>410096</v>
      </c>
      <c r="K740" s="250">
        <f t="shared" si="216"/>
        <v>6151.44</v>
      </c>
      <c r="L740" s="250">
        <f t="shared" si="217"/>
        <v>403944.56</v>
      </c>
      <c r="M740" s="250">
        <f t="shared" si="214"/>
        <v>403944.56</v>
      </c>
      <c r="N740" s="250">
        <f t="shared" si="218"/>
        <v>0</v>
      </c>
      <c r="O740" s="252">
        <v>45612</v>
      </c>
      <c r="P740" s="252">
        <v>45612</v>
      </c>
      <c r="Q740" s="280" t="s">
        <v>1644</v>
      </c>
      <c r="R740" s="277">
        <v>404096</v>
      </c>
      <c r="S740" s="250">
        <f t="shared" si="213"/>
        <v>6000</v>
      </c>
      <c r="T740" s="255" t="s">
        <v>91</v>
      </c>
      <c r="U740" s="256">
        <v>45664</v>
      </c>
      <c r="V740" s="255">
        <v>464193</v>
      </c>
      <c r="W740" s="255" t="s">
        <v>29</v>
      </c>
      <c r="X740" s="258" t="s">
        <v>368</v>
      </c>
      <c r="Y740" s="255" t="s">
        <v>91</v>
      </c>
      <c r="AB740" s="17"/>
    </row>
    <row r="741" spans="1:28" x14ac:dyDescent="0.25">
      <c r="A741" s="7">
        <f t="shared" si="219"/>
        <v>71</v>
      </c>
      <c r="B741" s="25" t="s">
        <v>24</v>
      </c>
      <c r="C741" s="9">
        <v>45620</v>
      </c>
      <c r="D741" s="25" t="s">
        <v>1645</v>
      </c>
      <c r="E741" s="9">
        <v>45596</v>
      </c>
      <c r="F741" s="276" t="s">
        <v>1646</v>
      </c>
      <c r="G741" s="253">
        <v>45616</v>
      </c>
      <c r="H741" s="249">
        <v>291035.87096774194</v>
      </c>
      <c r="I741" s="250">
        <v>0</v>
      </c>
      <c r="J741" s="251">
        <f t="shared" si="215"/>
        <v>291035.87096774194</v>
      </c>
      <c r="K741" s="250">
        <f t="shared" si="216"/>
        <v>4365.5380645161285</v>
      </c>
      <c r="L741" s="250">
        <f t="shared" si="217"/>
        <v>286670.33290322579</v>
      </c>
      <c r="M741" s="250">
        <f t="shared" si="214"/>
        <v>286670.33290322579</v>
      </c>
      <c r="N741" s="250">
        <f t="shared" si="218"/>
        <v>0</v>
      </c>
      <c r="O741" s="252">
        <v>45612</v>
      </c>
      <c r="P741" s="252">
        <v>45612</v>
      </c>
      <c r="Q741" s="280" t="s">
        <v>1647</v>
      </c>
      <c r="R741" s="277">
        <v>286777.81</v>
      </c>
      <c r="S741" s="250">
        <f t="shared" si="213"/>
        <v>4258.0609677419416</v>
      </c>
      <c r="T741" s="255" t="s">
        <v>91</v>
      </c>
      <c r="U741" s="256">
        <v>45664</v>
      </c>
      <c r="V741" s="255">
        <v>464193</v>
      </c>
      <c r="W741" s="255" t="s">
        <v>29</v>
      </c>
      <c r="X741" s="258" t="s">
        <v>368</v>
      </c>
      <c r="Y741" s="255" t="s">
        <v>91</v>
      </c>
      <c r="AB741" s="17"/>
    </row>
    <row r="742" spans="1:28" x14ac:dyDescent="0.25">
      <c r="A742" s="7">
        <f t="shared" si="219"/>
        <v>72</v>
      </c>
      <c r="B742" s="25" t="s">
        <v>24</v>
      </c>
      <c r="C742" s="9">
        <v>45620</v>
      </c>
      <c r="D742" s="25" t="s">
        <v>1648</v>
      </c>
      <c r="E742" s="9">
        <v>45596</v>
      </c>
      <c r="F742" s="276" t="s">
        <v>1649</v>
      </c>
      <c r="G742" s="253">
        <v>45616</v>
      </c>
      <c r="H742" s="249">
        <v>291035.87096774194</v>
      </c>
      <c r="I742" s="250">
        <v>0</v>
      </c>
      <c r="J742" s="251">
        <f t="shared" si="215"/>
        <v>291035.87096774194</v>
      </c>
      <c r="K742" s="250">
        <f t="shared" si="216"/>
        <v>4365.5380645161285</v>
      </c>
      <c r="L742" s="250">
        <f t="shared" si="217"/>
        <v>286670.33290322579</v>
      </c>
      <c r="M742" s="250">
        <f t="shared" si="214"/>
        <v>286670.33290322579</v>
      </c>
      <c r="N742" s="250">
        <f t="shared" si="218"/>
        <v>0</v>
      </c>
      <c r="O742" s="252">
        <v>45612</v>
      </c>
      <c r="P742" s="252">
        <v>45612</v>
      </c>
      <c r="Q742" s="280" t="s">
        <v>1650</v>
      </c>
      <c r="R742" s="277">
        <v>286777.81</v>
      </c>
      <c r="S742" s="250">
        <f t="shared" si="213"/>
        <v>4258.0609677419416</v>
      </c>
      <c r="T742" s="255" t="s">
        <v>91</v>
      </c>
      <c r="U742" s="256">
        <v>45664</v>
      </c>
      <c r="V742" s="255">
        <v>464193</v>
      </c>
      <c r="W742" s="255" t="s">
        <v>29</v>
      </c>
      <c r="X742" s="258" t="s">
        <v>368</v>
      </c>
      <c r="Y742" s="255" t="s">
        <v>91</v>
      </c>
      <c r="AB742" s="17"/>
    </row>
    <row r="743" spans="1:28" x14ac:dyDescent="0.25">
      <c r="A743" s="7">
        <f t="shared" si="219"/>
        <v>73</v>
      </c>
      <c r="B743" s="25" t="s">
        <v>24</v>
      </c>
      <c r="C743" s="9">
        <v>45620</v>
      </c>
      <c r="D743" s="25" t="s">
        <v>1651</v>
      </c>
      <c r="E743" s="9">
        <v>45596</v>
      </c>
      <c r="F743" s="276" t="s">
        <v>1652</v>
      </c>
      <c r="G743" s="253">
        <v>45616</v>
      </c>
      <c r="H743" s="249">
        <v>211662.45161290321</v>
      </c>
      <c r="I743" s="250">
        <v>0</v>
      </c>
      <c r="J743" s="251">
        <f t="shared" si="215"/>
        <v>211662.45161290321</v>
      </c>
      <c r="K743" s="250">
        <f t="shared" si="216"/>
        <v>3174.936774193548</v>
      </c>
      <c r="L743" s="250">
        <f t="shared" si="217"/>
        <v>208487.51483870967</v>
      </c>
      <c r="M743" s="250">
        <f t="shared" si="214"/>
        <v>208487.51483870967</v>
      </c>
      <c r="N743" s="250">
        <f t="shared" si="218"/>
        <v>0</v>
      </c>
      <c r="O743" s="252">
        <v>45614</v>
      </c>
      <c r="P743" s="252">
        <v>45614</v>
      </c>
      <c r="Q743" s="280" t="s">
        <v>1653</v>
      </c>
      <c r="R743" s="277">
        <v>208462.4</v>
      </c>
      <c r="S743" s="250">
        <f t="shared" si="213"/>
        <v>3200.0516129032185</v>
      </c>
      <c r="T743" s="255" t="s">
        <v>91</v>
      </c>
      <c r="U743" s="256">
        <v>45664</v>
      </c>
      <c r="V743" s="255">
        <v>464193</v>
      </c>
      <c r="W743" s="255" t="s">
        <v>29</v>
      </c>
      <c r="X743" s="258" t="s">
        <v>368</v>
      </c>
      <c r="Y743" s="255" t="s">
        <v>91</v>
      </c>
      <c r="AB743" s="17"/>
    </row>
    <row r="744" spans="1:28" x14ac:dyDescent="0.25">
      <c r="A744" s="7">
        <f t="shared" si="219"/>
        <v>74</v>
      </c>
      <c r="B744" s="25" t="s">
        <v>24</v>
      </c>
      <c r="C744" s="9">
        <v>45620</v>
      </c>
      <c r="D744" s="25" t="s">
        <v>1654</v>
      </c>
      <c r="E744" s="9">
        <v>45596</v>
      </c>
      <c r="F744" s="276" t="s">
        <v>1655</v>
      </c>
      <c r="G744" s="253">
        <v>45616</v>
      </c>
      <c r="H744" s="249">
        <v>132289.03225806452</v>
      </c>
      <c r="I744" s="250">
        <v>0</v>
      </c>
      <c r="J744" s="251">
        <f t="shared" si="215"/>
        <v>132289.03225806452</v>
      </c>
      <c r="K744" s="250">
        <f t="shared" si="216"/>
        <v>1984.3354838709677</v>
      </c>
      <c r="L744" s="250">
        <f t="shared" si="217"/>
        <v>130304.69677419355</v>
      </c>
      <c r="M744" s="250">
        <f t="shared" si="214"/>
        <v>130304.69677419355</v>
      </c>
      <c r="N744" s="250">
        <f t="shared" si="218"/>
        <v>0</v>
      </c>
      <c r="O744" s="252">
        <v>45614</v>
      </c>
      <c r="P744" s="252">
        <v>45614</v>
      </c>
      <c r="Q744" s="280" t="s">
        <v>1656</v>
      </c>
      <c r="R744" s="277">
        <v>129574.71</v>
      </c>
      <c r="S744" s="250">
        <f t="shared" si="213"/>
        <v>2714.3222580645088</v>
      </c>
      <c r="T744" s="255" t="s">
        <v>91</v>
      </c>
      <c r="U744" s="256">
        <v>45664</v>
      </c>
      <c r="V744" s="255">
        <v>464193</v>
      </c>
      <c r="W744" s="255" t="s">
        <v>29</v>
      </c>
      <c r="X744" s="258" t="s">
        <v>368</v>
      </c>
      <c r="Y744" s="255" t="s">
        <v>91</v>
      </c>
      <c r="AB744" s="17"/>
    </row>
    <row r="745" spans="1:28" x14ac:dyDescent="0.25">
      <c r="A745" s="7">
        <f t="shared" si="219"/>
        <v>75</v>
      </c>
      <c r="B745" s="25" t="s">
        <v>24</v>
      </c>
      <c r="C745" s="9">
        <v>45620</v>
      </c>
      <c r="D745" s="25" t="s">
        <v>1657</v>
      </c>
      <c r="E745" s="9">
        <v>45596</v>
      </c>
      <c r="F745" s="276" t="s">
        <v>1658</v>
      </c>
      <c r="G745" s="253">
        <v>45617</v>
      </c>
      <c r="H745" s="249">
        <v>349272.25806451612</v>
      </c>
      <c r="I745" s="250">
        <v>62869.006451612899</v>
      </c>
      <c r="J745" s="251">
        <f t="shared" si="215"/>
        <v>412141.26451612904</v>
      </c>
      <c r="K745" s="250">
        <f t="shared" si="216"/>
        <v>5239.0838709677419</v>
      </c>
      <c r="L745" s="250">
        <f t="shared" si="217"/>
        <v>406902.18064516131</v>
      </c>
      <c r="M745" s="250">
        <f t="shared" si="214"/>
        <v>406902.18064516131</v>
      </c>
      <c r="N745" s="250">
        <f t="shared" si="218"/>
        <v>0</v>
      </c>
      <c r="O745" s="252">
        <v>45614</v>
      </c>
      <c r="P745" s="252">
        <v>45614</v>
      </c>
      <c r="Q745" s="280" t="s">
        <v>1659</v>
      </c>
      <c r="R745" s="277">
        <v>343659</v>
      </c>
      <c r="S745" s="250">
        <f t="shared" si="213"/>
        <v>5613.2580645161215</v>
      </c>
      <c r="T745" s="255" t="s">
        <v>91</v>
      </c>
      <c r="U745" s="256">
        <v>45664</v>
      </c>
      <c r="V745" s="255">
        <v>464193</v>
      </c>
      <c r="W745" s="255" t="s">
        <v>29</v>
      </c>
      <c r="X745" s="258" t="s">
        <v>368</v>
      </c>
      <c r="Y745" s="255" t="s">
        <v>91</v>
      </c>
      <c r="AB745" s="17"/>
    </row>
    <row r="746" spans="1:28" x14ac:dyDescent="0.25">
      <c r="A746" s="7">
        <v>76</v>
      </c>
      <c r="B746" s="25" t="s">
        <v>1462</v>
      </c>
      <c r="C746" s="9">
        <v>45620</v>
      </c>
      <c r="D746" s="25" t="s">
        <v>1487</v>
      </c>
      <c r="E746" s="9">
        <v>45505</v>
      </c>
      <c r="F746" s="276" t="s">
        <v>1488</v>
      </c>
      <c r="G746" s="253">
        <v>45622</v>
      </c>
      <c r="H746" s="249">
        <v>249900</v>
      </c>
      <c r="I746" s="250">
        <f>H746*18%</f>
        <v>44982</v>
      </c>
      <c r="J746" s="251">
        <f>H746+I746</f>
        <v>294882</v>
      </c>
      <c r="K746" s="250">
        <f>H746*1.5%</f>
        <v>3748.5</v>
      </c>
      <c r="L746" s="250">
        <f>J746-K746</f>
        <v>291133.5</v>
      </c>
      <c r="M746" s="250">
        <f>L746</f>
        <v>291133.5</v>
      </c>
      <c r="N746" s="250">
        <f>L746-M746</f>
        <v>0</v>
      </c>
      <c r="O746" s="252">
        <v>45602</v>
      </c>
      <c r="P746" s="252">
        <v>45602</v>
      </c>
      <c r="Q746" s="280" t="s">
        <v>1489</v>
      </c>
      <c r="R746" s="277">
        <v>149940</v>
      </c>
      <c r="S746" s="250">
        <f>H746-R746</f>
        <v>99960</v>
      </c>
      <c r="T746" s="255" t="s">
        <v>91</v>
      </c>
      <c r="U746" s="256">
        <v>45674</v>
      </c>
      <c r="V746" s="255">
        <v>464220</v>
      </c>
      <c r="W746" s="255" t="s">
        <v>29</v>
      </c>
      <c r="X746" s="258" t="s">
        <v>368</v>
      </c>
      <c r="Y746" s="255" t="s">
        <v>91</v>
      </c>
      <c r="AB746" s="17"/>
    </row>
    <row r="747" spans="1:28" x14ac:dyDescent="0.25">
      <c r="A747" s="7">
        <f>A746+1</f>
        <v>77</v>
      </c>
      <c r="B747" s="25" t="s">
        <v>1675</v>
      </c>
      <c r="C747" s="9">
        <v>45620</v>
      </c>
      <c r="D747" s="25" t="s">
        <v>1676</v>
      </c>
      <c r="E747" s="9"/>
      <c r="F747" s="276" t="s">
        <v>1678</v>
      </c>
      <c r="G747" s="253">
        <v>45440</v>
      </c>
      <c r="H747" s="249">
        <v>18000</v>
      </c>
      <c r="I747" s="250">
        <v>0</v>
      </c>
      <c r="J747" s="251">
        <f t="shared" ref="J747:J748" si="220">H747+I747</f>
        <v>18000</v>
      </c>
      <c r="K747" s="250">
        <f t="shared" ref="K747:K748" si="221">H747*1.5%</f>
        <v>270</v>
      </c>
      <c r="L747" s="250">
        <f t="shared" ref="L747:L748" si="222">J747-K747</f>
        <v>17730</v>
      </c>
      <c r="M747" s="250">
        <f t="shared" ref="M747:M748" si="223">L747</f>
        <v>17730</v>
      </c>
      <c r="N747" s="250">
        <f t="shared" ref="N747:N748" si="224">L747-M747</f>
        <v>0</v>
      </c>
      <c r="O747" s="252">
        <v>45600</v>
      </c>
      <c r="P747" s="252">
        <f>O747</f>
        <v>45600</v>
      </c>
      <c r="Q747" s="280" t="s">
        <v>1680</v>
      </c>
      <c r="R747" s="277">
        <v>15000</v>
      </c>
      <c r="S747" s="250">
        <f>H747-R747</f>
        <v>3000</v>
      </c>
      <c r="T747" s="255" t="s">
        <v>91</v>
      </c>
      <c r="U747" s="256">
        <v>45632</v>
      </c>
      <c r="V747" s="255">
        <v>464419</v>
      </c>
      <c r="W747" s="255" t="s">
        <v>29</v>
      </c>
      <c r="X747" s="258" t="s">
        <v>368</v>
      </c>
      <c r="Y747" s="255" t="s">
        <v>91</v>
      </c>
      <c r="AB747" s="17"/>
    </row>
    <row r="748" spans="1:28" x14ac:dyDescent="0.25">
      <c r="A748" s="7">
        <f>A747+1</f>
        <v>78</v>
      </c>
      <c r="B748" s="25" t="s">
        <v>1675</v>
      </c>
      <c r="C748" s="9">
        <v>45620</v>
      </c>
      <c r="D748" s="25" t="s">
        <v>1677</v>
      </c>
      <c r="E748" s="9"/>
      <c r="F748" s="276" t="s">
        <v>1679</v>
      </c>
      <c r="G748" s="253">
        <v>45464</v>
      </c>
      <c r="H748" s="249">
        <v>18000</v>
      </c>
      <c r="I748" s="250">
        <v>0</v>
      </c>
      <c r="J748" s="251">
        <f t="shared" si="220"/>
        <v>18000</v>
      </c>
      <c r="K748" s="250">
        <f t="shared" si="221"/>
        <v>270</v>
      </c>
      <c r="L748" s="250">
        <f t="shared" si="222"/>
        <v>17730</v>
      </c>
      <c r="M748" s="250">
        <f t="shared" si="223"/>
        <v>17730</v>
      </c>
      <c r="N748" s="250">
        <f t="shared" si="224"/>
        <v>0</v>
      </c>
      <c r="O748" s="252">
        <v>45600</v>
      </c>
      <c r="P748" s="252">
        <f>O748</f>
        <v>45600</v>
      </c>
      <c r="Q748" s="280" t="s">
        <v>1680</v>
      </c>
      <c r="R748" s="277">
        <v>15000</v>
      </c>
      <c r="S748" s="250">
        <f>H748-R748</f>
        <v>3000</v>
      </c>
      <c r="T748" s="255" t="s">
        <v>91</v>
      </c>
      <c r="U748" s="256">
        <v>45632</v>
      </c>
      <c r="V748" s="255">
        <v>464419</v>
      </c>
      <c r="W748" s="255" t="s">
        <v>29</v>
      </c>
      <c r="X748" s="258" t="s">
        <v>368</v>
      </c>
      <c r="Y748" s="255" t="s">
        <v>91</v>
      </c>
      <c r="AB748" s="17"/>
    </row>
    <row r="749" spans="1:28" x14ac:dyDescent="0.25">
      <c r="A749" s="7">
        <v>1</v>
      </c>
      <c r="B749" s="25" t="s">
        <v>918</v>
      </c>
      <c r="C749" s="9">
        <v>45627</v>
      </c>
      <c r="D749" s="25" t="s">
        <v>1733</v>
      </c>
      <c r="E749" s="9">
        <v>45505</v>
      </c>
      <c r="F749" s="276" t="s">
        <v>1735</v>
      </c>
      <c r="G749" s="253">
        <v>45638</v>
      </c>
      <c r="H749" s="249">
        <v>23000</v>
      </c>
      <c r="I749" s="250">
        <v>0</v>
      </c>
      <c r="J749" s="251">
        <f>H749+I749</f>
        <v>23000</v>
      </c>
      <c r="K749" s="250">
        <f>H749*1.5%</f>
        <v>345</v>
      </c>
      <c r="L749" s="250">
        <f>J749-K749</f>
        <v>22655</v>
      </c>
      <c r="M749" s="250">
        <v>22655</v>
      </c>
      <c r="N749" s="250">
        <f>L749-M749</f>
        <v>0</v>
      </c>
      <c r="O749" s="252">
        <v>45671</v>
      </c>
      <c r="P749" s="252">
        <f>O749</f>
        <v>45671</v>
      </c>
      <c r="Q749" s="280" t="s">
        <v>2023</v>
      </c>
      <c r="R749" s="277">
        <v>20000</v>
      </c>
      <c r="S749" s="250">
        <f>H749-R749</f>
        <v>3000</v>
      </c>
      <c r="T749" s="255" t="s">
        <v>1991</v>
      </c>
      <c r="U749" s="256">
        <v>45691</v>
      </c>
      <c r="V749" s="255">
        <v>464234</v>
      </c>
      <c r="W749" s="255" t="s">
        <v>29</v>
      </c>
      <c r="X749" s="258" t="s">
        <v>368</v>
      </c>
      <c r="Y749" s="255" t="s">
        <v>91</v>
      </c>
      <c r="AB749" s="17"/>
    </row>
    <row r="750" spans="1:28" x14ac:dyDescent="0.25">
      <c r="A750" s="7">
        <v>2</v>
      </c>
      <c r="B750" s="25" t="s">
        <v>1276</v>
      </c>
      <c r="C750" s="9">
        <v>45627</v>
      </c>
      <c r="D750" s="25" t="s">
        <v>1281</v>
      </c>
      <c r="E750" s="9">
        <v>45597</v>
      </c>
      <c r="F750" s="276" t="s">
        <v>1736</v>
      </c>
      <c r="G750" s="253">
        <v>45639</v>
      </c>
      <c r="H750" s="249">
        <v>150000</v>
      </c>
      <c r="I750" s="250" t="s">
        <v>1205</v>
      </c>
      <c r="J750" s="251">
        <v>150000</v>
      </c>
      <c r="K750" s="250">
        <f t="shared" ref="K750:K809" si="225">H750*1.5%</f>
        <v>2250</v>
      </c>
      <c r="L750" s="250">
        <f t="shared" ref="L750:L809" si="226">J750-K750</f>
        <v>147750</v>
      </c>
      <c r="M750" s="250">
        <v>147750</v>
      </c>
      <c r="N750" s="250">
        <f t="shared" ref="N750:N809" si="227">L750-M750</f>
        <v>0</v>
      </c>
      <c r="O750" s="252">
        <v>45642</v>
      </c>
      <c r="P750" s="252">
        <f t="shared" ref="P750:P809" si="228">O750</f>
        <v>45642</v>
      </c>
      <c r="Q750" s="280" t="s">
        <v>1804</v>
      </c>
      <c r="R750" s="277">
        <v>144000</v>
      </c>
      <c r="S750" s="250">
        <f t="shared" ref="S750:S809" si="229">H750-R750</f>
        <v>6000</v>
      </c>
      <c r="T750" s="255" t="s">
        <v>91</v>
      </c>
      <c r="U750" s="256">
        <v>45674</v>
      </c>
      <c r="V750" s="255">
        <v>464231</v>
      </c>
      <c r="W750" s="255" t="s">
        <v>29</v>
      </c>
      <c r="X750" s="258" t="s">
        <v>368</v>
      </c>
      <c r="Y750" s="255" t="s">
        <v>91</v>
      </c>
      <c r="AB750" s="17"/>
    </row>
    <row r="751" spans="1:28" x14ac:dyDescent="0.25">
      <c r="A751" s="7">
        <f t="shared" ref="A751:A810" si="230">A750+1</f>
        <v>3</v>
      </c>
      <c r="B751" s="25" t="s">
        <v>1277</v>
      </c>
      <c r="C751" s="9">
        <v>45627</v>
      </c>
      <c r="D751" s="25" t="s">
        <v>1082</v>
      </c>
      <c r="E751" s="9">
        <v>45597</v>
      </c>
      <c r="F751" s="276" t="s">
        <v>1737</v>
      </c>
      <c r="G751" s="253">
        <v>45639</v>
      </c>
      <c r="H751" s="249">
        <v>363200</v>
      </c>
      <c r="I751" s="250">
        <v>65376</v>
      </c>
      <c r="J751" s="251">
        <f t="shared" ref="J751:J809" si="231">H751+I751</f>
        <v>428576</v>
      </c>
      <c r="K751" s="250">
        <f t="shared" si="225"/>
        <v>5448</v>
      </c>
      <c r="L751" s="250">
        <f t="shared" si="226"/>
        <v>423128</v>
      </c>
      <c r="M751" s="250">
        <v>423128</v>
      </c>
      <c r="N751" s="250">
        <f t="shared" si="227"/>
        <v>0</v>
      </c>
      <c r="O751" s="252">
        <v>45639</v>
      </c>
      <c r="P751" s="252">
        <f t="shared" si="228"/>
        <v>45639</v>
      </c>
      <c r="Q751" s="280" t="s">
        <v>1805</v>
      </c>
      <c r="R751" s="277">
        <v>357200</v>
      </c>
      <c r="S751" s="250">
        <f t="shared" si="229"/>
        <v>6000</v>
      </c>
      <c r="T751" s="255" t="s">
        <v>91</v>
      </c>
      <c r="U751" s="256">
        <v>45674</v>
      </c>
      <c r="V751" s="255">
        <v>464228</v>
      </c>
      <c r="W751" s="255" t="s">
        <v>29</v>
      </c>
      <c r="X751" s="258" t="s">
        <v>368</v>
      </c>
      <c r="Y751" s="255" t="s">
        <v>91</v>
      </c>
      <c r="AB751" s="17"/>
    </row>
    <row r="752" spans="1:28" x14ac:dyDescent="0.25">
      <c r="A752" s="7">
        <f t="shared" si="230"/>
        <v>4</v>
      </c>
      <c r="B752" s="25" t="s">
        <v>1277</v>
      </c>
      <c r="C752" s="9">
        <v>45627</v>
      </c>
      <c r="D752" s="25" t="s">
        <v>1083</v>
      </c>
      <c r="E752" s="9">
        <v>45597</v>
      </c>
      <c r="F752" s="276" t="s">
        <v>1738</v>
      </c>
      <c r="G752" s="253">
        <v>45639</v>
      </c>
      <c r="H752" s="249">
        <v>405600</v>
      </c>
      <c r="I752" s="250">
        <v>73008</v>
      </c>
      <c r="J752" s="251">
        <f t="shared" si="231"/>
        <v>478608</v>
      </c>
      <c r="K752" s="250">
        <f t="shared" si="225"/>
        <v>6084</v>
      </c>
      <c r="L752" s="250">
        <f t="shared" si="226"/>
        <v>472524</v>
      </c>
      <c r="M752" s="250">
        <v>472524</v>
      </c>
      <c r="N752" s="250">
        <f t="shared" si="227"/>
        <v>0</v>
      </c>
      <c r="O752" s="252">
        <v>45639</v>
      </c>
      <c r="P752" s="252">
        <f t="shared" si="228"/>
        <v>45639</v>
      </c>
      <c r="Q752" s="280" t="s">
        <v>1806</v>
      </c>
      <c r="R752" s="277">
        <v>399600</v>
      </c>
      <c r="S752" s="250">
        <f t="shared" si="229"/>
        <v>6000</v>
      </c>
      <c r="T752" s="255" t="s">
        <v>91</v>
      </c>
      <c r="U752" s="256">
        <v>45674</v>
      </c>
      <c r="V752" s="255">
        <v>464228</v>
      </c>
      <c r="W752" s="255" t="s">
        <v>29</v>
      </c>
      <c r="X752" s="258" t="s">
        <v>368</v>
      </c>
      <c r="Y752" s="255" t="s">
        <v>91</v>
      </c>
      <c r="AB752" s="17"/>
    </row>
    <row r="753" spans="1:28" x14ac:dyDescent="0.25">
      <c r="A753" s="7">
        <f t="shared" si="230"/>
        <v>5</v>
      </c>
      <c r="B753" s="25" t="s">
        <v>1277</v>
      </c>
      <c r="C753" s="9">
        <v>45627</v>
      </c>
      <c r="D753" s="25" t="s">
        <v>1085</v>
      </c>
      <c r="E753" s="9">
        <v>45597</v>
      </c>
      <c r="F753" s="276" t="s">
        <v>1739</v>
      </c>
      <c r="G753" s="253">
        <v>45639</v>
      </c>
      <c r="H753" s="249">
        <v>381250</v>
      </c>
      <c r="I753" s="250">
        <v>68625</v>
      </c>
      <c r="J753" s="251">
        <f t="shared" si="231"/>
        <v>449875</v>
      </c>
      <c r="K753" s="250">
        <f t="shared" si="225"/>
        <v>5718.75</v>
      </c>
      <c r="L753" s="250">
        <f t="shared" si="226"/>
        <v>444156.25</v>
      </c>
      <c r="M753" s="250">
        <v>444156</v>
      </c>
      <c r="N753" s="250">
        <f t="shared" si="227"/>
        <v>0.25</v>
      </c>
      <c r="O753" s="252">
        <v>45639</v>
      </c>
      <c r="P753" s="252">
        <f t="shared" si="228"/>
        <v>45639</v>
      </c>
      <c r="Q753" s="280" t="s">
        <v>1807</v>
      </c>
      <c r="R753" s="277">
        <v>375250</v>
      </c>
      <c r="S753" s="250">
        <f t="shared" si="229"/>
        <v>6000</v>
      </c>
      <c r="T753" s="255" t="s">
        <v>91</v>
      </c>
      <c r="U753" s="256">
        <v>45674</v>
      </c>
      <c r="V753" s="255">
        <v>464228</v>
      </c>
      <c r="W753" s="255" t="s">
        <v>29</v>
      </c>
      <c r="X753" s="258" t="s">
        <v>368</v>
      </c>
      <c r="Y753" s="255" t="s">
        <v>91</v>
      </c>
      <c r="AB753" s="17"/>
    </row>
    <row r="754" spans="1:28" x14ac:dyDescent="0.25">
      <c r="A754" s="7">
        <f t="shared" si="230"/>
        <v>6</v>
      </c>
      <c r="B754" s="25" t="s">
        <v>1277</v>
      </c>
      <c r="C754" s="9">
        <v>45627</v>
      </c>
      <c r="D754" s="25" t="s">
        <v>1084</v>
      </c>
      <c r="E754" s="9">
        <v>45597</v>
      </c>
      <c r="F754" s="276" t="s">
        <v>1740</v>
      </c>
      <c r="G754" s="253">
        <v>45639</v>
      </c>
      <c r="H754" s="249">
        <v>361500</v>
      </c>
      <c r="I754" s="250">
        <v>65070</v>
      </c>
      <c r="J754" s="251">
        <f t="shared" si="231"/>
        <v>426570</v>
      </c>
      <c r="K754" s="250">
        <f t="shared" si="225"/>
        <v>5422.5</v>
      </c>
      <c r="L754" s="250">
        <f t="shared" si="226"/>
        <v>421147.5</v>
      </c>
      <c r="M754" s="250">
        <v>421148</v>
      </c>
      <c r="N754" s="250">
        <f t="shared" si="227"/>
        <v>-0.5</v>
      </c>
      <c r="O754" s="252">
        <v>45639</v>
      </c>
      <c r="P754" s="252">
        <f t="shared" si="228"/>
        <v>45639</v>
      </c>
      <c r="Q754" s="280" t="s">
        <v>1808</v>
      </c>
      <c r="R754" s="277">
        <v>355500</v>
      </c>
      <c r="S754" s="250">
        <f t="shared" si="229"/>
        <v>6000</v>
      </c>
      <c r="T754" s="255" t="s">
        <v>91</v>
      </c>
      <c r="U754" s="256">
        <v>45674</v>
      </c>
      <c r="V754" s="255">
        <v>464228</v>
      </c>
      <c r="W754" s="255" t="s">
        <v>29</v>
      </c>
      <c r="X754" s="258" t="s">
        <v>368</v>
      </c>
      <c r="Y754" s="255" t="s">
        <v>91</v>
      </c>
      <c r="AB754" s="17"/>
    </row>
    <row r="755" spans="1:28" x14ac:dyDescent="0.25">
      <c r="A755" s="7">
        <f t="shared" si="230"/>
        <v>7</v>
      </c>
      <c r="B755" s="25" t="s">
        <v>1275</v>
      </c>
      <c r="C755" s="9">
        <v>45627</v>
      </c>
      <c r="D755" s="25" t="s">
        <v>391</v>
      </c>
      <c r="E755" s="9">
        <v>45597</v>
      </c>
      <c r="F755" s="276" t="s">
        <v>1741</v>
      </c>
      <c r="G755" s="253">
        <v>45639</v>
      </c>
      <c r="H755" s="249">
        <v>753443.63500000001</v>
      </c>
      <c r="I755" s="250">
        <v>135619.85430000001</v>
      </c>
      <c r="J755" s="251">
        <f t="shared" si="231"/>
        <v>889063.48930000002</v>
      </c>
      <c r="K755" s="250">
        <f t="shared" si="225"/>
        <v>11301.654525</v>
      </c>
      <c r="L755" s="250">
        <f t="shared" si="226"/>
        <v>877761.834775</v>
      </c>
      <c r="M755" s="250">
        <f>L755</f>
        <v>877761.834775</v>
      </c>
      <c r="N755" s="250">
        <f t="shared" si="227"/>
        <v>0</v>
      </c>
      <c r="O755" s="252">
        <v>45638</v>
      </c>
      <c r="P755" s="252">
        <f t="shared" si="228"/>
        <v>45638</v>
      </c>
      <c r="Q755" s="280" t="s">
        <v>1809</v>
      </c>
      <c r="R755" s="277">
        <v>747643.64</v>
      </c>
      <c r="S755" s="250">
        <f t="shared" si="229"/>
        <v>5799.9949999999953</v>
      </c>
      <c r="T755" s="255" t="s">
        <v>91</v>
      </c>
      <c r="U755" s="256">
        <v>45308</v>
      </c>
      <c r="V755" s="255">
        <v>464227</v>
      </c>
      <c r="W755" s="255" t="s">
        <v>29</v>
      </c>
      <c r="X755" s="258" t="s">
        <v>368</v>
      </c>
      <c r="Y755" s="255" t="s">
        <v>91</v>
      </c>
      <c r="AB755" s="17"/>
    </row>
    <row r="756" spans="1:28" x14ac:dyDescent="0.25">
      <c r="A756" s="7">
        <f t="shared" si="230"/>
        <v>8</v>
      </c>
      <c r="B756" s="25" t="s">
        <v>1275</v>
      </c>
      <c r="C756" s="9">
        <v>45627</v>
      </c>
      <c r="D756" s="25" t="s">
        <v>531</v>
      </c>
      <c r="E756" s="9">
        <v>45597</v>
      </c>
      <c r="F756" s="276" t="s">
        <v>1742</v>
      </c>
      <c r="G756" s="253">
        <v>45639</v>
      </c>
      <c r="H756" s="249">
        <v>577910.6</v>
      </c>
      <c r="I756" s="250">
        <v>104023.908</v>
      </c>
      <c r="J756" s="251">
        <f t="shared" si="231"/>
        <v>681934.50799999991</v>
      </c>
      <c r="K756" s="250">
        <f t="shared" si="225"/>
        <v>8668.6589999999997</v>
      </c>
      <c r="L756" s="250">
        <f t="shared" si="226"/>
        <v>673265.84899999993</v>
      </c>
      <c r="M756" s="250">
        <f t="shared" ref="M756:M757" si="232">L756</f>
        <v>673265.84899999993</v>
      </c>
      <c r="N756" s="250">
        <f t="shared" si="227"/>
        <v>0</v>
      </c>
      <c r="O756" s="252">
        <v>45638</v>
      </c>
      <c r="P756" s="252">
        <f t="shared" si="228"/>
        <v>45638</v>
      </c>
      <c r="Q756" s="280" t="s">
        <v>1810</v>
      </c>
      <c r="R756" s="277">
        <v>571910.6</v>
      </c>
      <c r="S756" s="250">
        <f t="shared" si="229"/>
        <v>6000</v>
      </c>
      <c r="T756" s="255" t="s">
        <v>91</v>
      </c>
      <c r="U756" s="256">
        <v>45308</v>
      </c>
      <c r="V756" s="255">
        <v>464227</v>
      </c>
      <c r="W756" s="255" t="s">
        <v>29</v>
      </c>
      <c r="X756" s="258" t="s">
        <v>368</v>
      </c>
      <c r="Y756" s="255" t="s">
        <v>91</v>
      </c>
      <c r="AB756" s="17"/>
    </row>
    <row r="757" spans="1:28" x14ac:dyDescent="0.25">
      <c r="A757" s="7">
        <f t="shared" si="230"/>
        <v>9</v>
      </c>
      <c r="B757" s="25" t="s">
        <v>1275</v>
      </c>
      <c r="C757" s="9">
        <v>45627</v>
      </c>
      <c r="D757" s="25" t="s">
        <v>752</v>
      </c>
      <c r="E757" s="9">
        <v>45597</v>
      </c>
      <c r="F757" s="276" t="s">
        <v>1743</v>
      </c>
      <c r="G757" s="253">
        <v>45639</v>
      </c>
      <c r="H757" s="249">
        <v>412665.84</v>
      </c>
      <c r="I757" s="250">
        <v>74279.851200000005</v>
      </c>
      <c r="J757" s="251">
        <f t="shared" si="231"/>
        <v>486945.6912</v>
      </c>
      <c r="K757" s="250">
        <f t="shared" si="225"/>
        <v>6189.9876000000004</v>
      </c>
      <c r="L757" s="250">
        <f t="shared" si="226"/>
        <v>480755.70360000001</v>
      </c>
      <c r="M757" s="250">
        <f t="shared" si="232"/>
        <v>480755.70360000001</v>
      </c>
      <c r="N757" s="250">
        <f t="shared" si="227"/>
        <v>0</v>
      </c>
      <c r="O757" s="252">
        <v>45638</v>
      </c>
      <c r="P757" s="252">
        <f t="shared" si="228"/>
        <v>45638</v>
      </c>
      <c r="Q757" s="280" t="s">
        <v>1811</v>
      </c>
      <c r="R757" s="277">
        <v>406665.84</v>
      </c>
      <c r="S757" s="250">
        <f t="shared" si="229"/>
        <v>6000</v>
      </c>
      <c r="T757" s="255" t="s">
        <v>91</v>
      </c>
      <c r="U757" s="256">
        <v>45308</v>
      </c>
      <c r="V757" s="255">
        <v>464227</v>
      </c>
      <c r="W757" s="255" t="s">
        <v>29</v>
      </c>
      <c r="X757" s="258" t="s">
        <v>368</v>
      </c>
      <c r="Y757" s="255" t="s">
        <v>91</v>
      </c>
      <c r="AB757" s="17"/>
    </row>
    <row r="758" spans="1:28" x14ac:dyDescent="0.25">
      <c r="A758" s="7">
        <f t="shared" si="230"/>
        <v>10</v>
      </c>
      <c r="B758" s="25" t="s">
        <v>1500</v>
      </c>
      <c r="C758" s="9">
        <v>45627</v>
      </c>
      <c r="D758" s="25" t="s">
        <v>27</v>
      </c>
      <c r="E758" s="9">
        <v>45597</v>
      </c>
      <c r="F758" s="276" t="s">
        <v>1744</v>
      </c>
      <c r="G758" s="253">
        <v>45642</v>
      </c>
      <c r="H758" s="249">
        <v>320400</v>
      </c>
      <c r="I758" s="250">
        <v>0</v>
      </c>
      <c r="J758" s="251">
        <f t="shared" si="231"/>
        <v>320400</v>
      </c>
      <c r="K758" s="250">
        <f t="shared" si="225"/>
        <v>4806</v>
      </c>
      <c r="L758" s="250">
        <f t="shared" si="226"/>
        <v>315594</v>
      </c>
      <c r="M758" s="250">
        <v>315594</v>
      </c>
      <c r="N758" s="250">
        <f t="shared" si="227"/>
        <v>0</v>
      </c>
      <c r="O758" s="252">
        <v>45649</v>
      </c>
      <c r="P758" s="252">
        <f t="shared" si="228"/>
        <v>45649</v>
      </c>
      <c r="Q758" s="280" t="s">
        <v>1812</v>
      </c>
      <c r="R758" s="277">
        <v>314400</v>
      </c>
      <c r="S758" s="250">
        <f t="shared" si="229"/>
        <v>6000</v>
      </c>
      <c r="T758" s="255" t="s">
        <v>91</v>
      </c>
      <c r="U758" s="256">
        <v>45674</v>
      </c>
      <c r="V758" s="255">
        <v>464231</v>
      </c>
      <c r="W758" s="255" t="s">
        <v>29</v>
      </c>
      <c r="X758" s="258" t="s">
        <v>368</v>
      </c>
      <c r="Y758" s="255" t="s">
        <v>91</v>
      </c>
      <c r="AB758" s="17"/>
    </row>
    <row r="759" spans="1:28" x14ac:dyDescent="0.25">
      <c r="A759" s="7">
        <f t="shared" si="230"/>
        <v>11</v>
      </c>
      <c r="B759" s="25" t="s">
        <v>1274</v>
      </c>
      <c r="C759" s="9">
        <v>45627</v>
      </c>
      <c r="D759" s="25" t="s">
        <v>532</v>
      </c>
      <c r="E759" s="9">
        <v>45597</v>
      </c>
      <c r="F759" s="276" t="s">
        <v>1745</v>
      </c>
      <c r="G759" s="253">
        <v>45639</v>
      </c>
      <c r="H759" s="249">
        <v>318193.59999999998</v>
      </c>
      <c r="I759" s="250">
        <v>0</v>
      </c>
      <c r="J759" s="251">
        <f t="shared" si="231"/>
        <v>318193.59999999998</v>
      </c>
      <c r="K759" s="250">
        <f t="shared" si="225"/>
        <v>4772.9039999999995</v>
      </c>
      <c r="L759" s="250">
        <f t="shared" si="226"/>
        <v>313420.696</v>
      </c>
      <c r="M759" s="250">
        <v>313421</v>
      </c>
      <c r="N759" s="250">
        <f t="shared" si="227"/>
        <v>-0.30400000000372529</v>
      </c>
      <c r="O759" s="252">
        <v>45638</v>
      </c>
      <c r="P759" s="252">
        <f t="shared" si="228"/>
        <v>45638</v>
      </c>
      <c r="Q759" s="280" t="s">
        <v>1813</v>
      </c>
      <c r="R759" s="281">
        <v>310193</v>
      </c>
      <c r="S759" s="250">
        <f t="shared" si="229"/>
        <v>8000.5999999999767</v>
      </c>
      <c r="T759" s="255" t="s">
        <v>91</v>
      </c>
      <c r="U759" s="256">
        <v>45674</v>
      </c>
      <c r="V759" s="255">
        <v>464226</v>
      </c>
      <c r="W759" s="255" t="s">
        <v>29</v>
      </c>
      <c r="X759" s="258" t="s">
        <v>368</v>
      </c>
      <c r="Y759" s="255" t="s">
        <v>91</v>
      </c>
      <c r="AB759" s="17"/>
    </row>
    <row r="760" spans="1:28" x14ac:dyDescent="0.25">
      <c r="A760" s="7">
        <f t="shared" si="230"/>
        <v>12</v>
      </c>
      <c r="B760" s="25" t="s">
        <v>1274</v>
      </c>
      <c r="C760" s="9">
        <v>45627</v>
      </c>
      <c r="D760" s="25" t="s">
        <v>533</v>
      </c>
      <c r="E760" s="9">
        <v>45597</v>
      </c>
      <c r="F760" s="276" t="s">
        <v>1746</v>
      </c>
      <c r="G760" s="253">
        <v>45639</v>
      </c>
      <c r="H760" s="249">
        <v>318193.59999999998</v>
      </c>
      <c r="I760" s="250">
        <v>0</v>
      </c>
      <c r="J760" s="251">
        <f t="shared" si="231"/>
        <v>318193.59999999998</v>
      </c>
      <c r="K760" s="250">
        <f t="shared" si="225"/>
        <v>4772.9039999999995</v>
      </c>
      <c r="L760" s="250">
        <f t="shared" si="226"/>
        <v>313420.696</v>
      </c>
      <c r="M760" s="250">
        <v>313421</v>
      </c>
      <c r="N760" s="250">
        <f t="shared" si="227"/>
        <v>-0.30400000000372529</v>
      </c>
      <c r="O760" s="252">
        <v>45638</v>
      </c>
      <c r="P760" s="252">
        <f t="shared" si="228"/>
        <v>45638</v>
      </c>
      <c r="Q760" s="280" t="s">
        <v>1814</v>
      </c>
      <c r="R760" s="277">
        <v>310193</v>
      </c>
      <c r="S760" s="250">
        <f t="shared" si="229"/>
        <v>8000.5999999999767</v>
      </c>
      <c r="T760" s="255" t="s">
        <v>91</v>
      </c>
      <c r="U760" s="256">
        <v>45674</v>
      </c>
      <c r="V760" s="255">
        <v>464226</v>
      </c>
      <c r="W760" s="255" t="s">
        <v>29</v>
      </c>
      <c r="X760" s="258" t="s">
        <v>368</v>
      </c>
      <c r="Y760" s="255" t="s">
        <v>91</v>
      </c>
      <c r="AB760" s="17"/>
    </row>
    <row r="761" spans="1:28" x14ac:dyDescent="0.25">
      <c r="A761" s="7">
        <f t="shared" si="230"/>
        <v>13</v>
      </c>
      <c r="B761" s="25" t="s">
        <v>1274</v>
      </c>
      <c r="C761" s="9">
        <v>45627</v>
      </c>
      <c r="D761" s="25" t="s">
        <v>534</v>
      </c>
      <c r="E761" s="9">
        <v>45597</v>
      </c>
      <c r="F761" s="276" t="s">
        <v>1747</v>
      </c>
      <c r="G761" s="253">
        <v>45639</v>
      </c>
      <c r="H761" s="249">
        <v>318193.59999999998</v>
      </c>
      <c r="I761" s="250">
        <v>0</v>
      </c>
      <c r="J761" s="251">
        <f t="shared" si="231"/>
        <v>318193.59999999998</v>
      </c>
      <c r="K761" s="250">
        <f t="shared" si="225"/>
        <v>4772.9039999999995</v>
      </c>
      <c r="L761" s="250">
        <f t="shared" si="226"/>
        <v>313420.696</v>
      </c>
      <c r="M761" s="250">
        <v>313421</v>
      </c>
      <c r="N761" s="250">
        <f t="shared" si="227"/>
        <v>-0.30400000000372529</v>
      </c>
      <c r="O761" s="252">
        <v>45638</v>
      </c>
      <c r="P761" s="252">
        <f t="shared" si="228"/>
        <v>45638</v>
      </c>
      <c r="Q761" s="280" t="s">
        <v>1815</v>
      </c>
      <c r="R761" s="277">
        <v>310193</v>
      </c>
      <c r="S761" s="250">
        <f t="shared" si="229"/>
        <v>8000.5999999999767</v>
      </c>
      <c r="T761" s="255" t="s">
        <v>91</v>
      </c>
      <c r="U761" s="256">
        <v>45674</v>
      </c>
      <c r="V761" s="255">
        <v>464226</v>
      </c>
      <c r="W761" s="255" t="s">
        <v>29</v>
      </c>
      <c r="X761" s="258" t="s">
        <v>368</v>
      </c>
      <c r="Y761" s="255" t="s">
        <v>91</v>
      </c>
      <c r="AB761" s="17"/>
    </row>
    <row r="762" spans="1:28" x14ac:dyDescent="0.25">
      <c r="A762" s="7">
        <f t="shared" si="230"/>
        <v>14</v>
      </c>
      <c r="B762" s="25" t="s">
        <v>1274</v>
      </c>
      <c r="C762" s="9">
        <v>45627</v>
      </c>
      <c r="D762" s="25" t="s">
        <v>535</v>
      </c>
      <c r="E762" s="9">
        <v>45597</v>
      </c>
      <c r="F762" s="276" t="s">
        <v>1748</v>
      </c>
      <c r="G762" s="253">
        <v>45639</v>
      </c>
      <c r="H762" s="249">
        <v>318193.59999999998</v>
      </c>
      <c r="I762" s="250">
        <v>0</v>
      </c>
      <c r="J762" s="251">
        <f t="shared" si="231"/>
        <v>318193.59999999998</v>
      </c>
      <c r="K762" s="250">
        <f t="shared" si="225"/>
        <v>4772.9039999999995</v>
      </c>
      <c r="L762" s="250">
        <f t="shared" si="226"/>
        <v>313420.696</v>
      </c>
      <c r="M762" s="250">
        <v>313421</v>
      </c>
      <c r="N762" s="250">
        <f t="shared" si="227"/>
        <v>-0.30400000000372529</v>
      </c>
      <c r="O762" s="252">
        <v>45638</v>
      </c>
      <c r="P762" s="252">
        <f t="shared" si="228"/>
        <v>45638</v>
      </c>
      <c r="Q762" s="280" t="s">
        <v>1816</v>
      </c>
      <c r="R762" s="277">
        <v>310193</v>
      </c>
      <c r="S762" s="250">
        <f t="shared" si="229"/>
        <v>8000.5999999999767</v>
      </c>
      <c r="T762" s="255" t="s">
        <v>91</v>
      </c>
      <c r="U762" s="256">
        <v>45674</v>
      </c>
      <c r="V762" s="255">
        <v>464226</v>
      </c>
      <c r="W762" s="255" t="s">
        <v>29</v>
      </c>
      <c r="X762" s="258" t="s">
        <v>368</v>
      </c>
      <c r="Y762" s="255" t="s">
        <v>91</v>
      </c>
      <c r="AB762" s="17"/>
    </row>
    <row r="763" spans="1:28" x14ac:dyDescent="0.25">
      <c r="A763" s="7">
        <f t="shared" si="230"/>
        <v>15</v>
      </c>
      <c r="B763" s="25" t="s">
        <v>1274</v>
      </c>
      <c r="C763" s="9">
        <v>45627</v>
      </c>
      <c r="D763" s="25" t="s">
        <v>536</v>
      </c>
      <c r="E763" s="9">
        <v>45597</v>
      </c>
      <c r="F763" s="276" t="s">
        <v>1749</v>
      </c>
      <c r="G763" s="253">
        <v>45639</v>
      </c>
      <c r="H763" s="249">
        <v>318193.59999999998</v>
      </c>
      <c r="I763" s="250">
        <v>0</v>
      </c>
      <c r="J763" s="251">
        <f t="shared" si="231"/>
        <v>318193.59999999998</v>
      </c>
      <c r="K763" s="250">
        <f t="shared" si="225"/>
        <v>4772.9039999999995</v>
      </c>
      <c r="L763" s="250">
        <f t="shared" si="226"/>
        <v>313420.696</v>
      </c>
      <c r="M763" s="250">
        <v>313421</v>
      </c>
      <c r="N763" s="250">
        <f t="shared" si="227"/>
        <v>-0.30400000000372529</v>
      </c>
      <c r="O763" s="252">
        <v>45638</v>
      </c>
      <c r="P763" s="252">
        <f t="shared" si="228"/>
        <v>45638</v>
      </c>
      <c r="Q763" s="280" t="s">
        <v>1817</v>
      </c>
      <c r="R763" s="277">
        <v>310193</v>
      </c>
      <c r="S763" s="250">
        <f t="shared" si="229"/>
        <v>8000.5999999999767</v>
      </c>
      <c r="T763" s="255" t="s">
        <v>91</v>
      </c>
      <c r="U763" s="256">
        <v>45674</v>
      </c>
      <c r="V763" s="255">
        <v>464226</v>
      </c>
      <c r="W763" s="255" t="s">
        <v>29</v>
      </c>
      <c r="X763" s="258" t="s">
        <v>368</v>
      </c>
      <c r="Y763" s="255" t="s">
        <v>91</v>
      </c>
      <c r="AB763" s="17"/>
    </row>
    <row r="764" spans="1:28" x14ac:dyDescent="0.25">
      <c r="A764" s="7">
        <f t="shared" si="230"/>
        <v>16</v>
      </c>
      <c r="B764" s="25" t="s">
        <v>1274</v>
      </c>
      <c r="C764" s="9">
        <v>45627</v>
      </c>
      <c r="D764" s="25" t="s">
        <v>537</v>
      </c>
      <c r="E764" s="9">
        <v>45597</v>
      </c>
      <c r="F764" s="276" t="s">
        <v>1750</v>
      </c>
      <c r="G764" s="253">
        <v>45639</v>
      </c>
      <c r="H764" s="249">
        <v>286374.24</v>
      </c>
      <c r="I764" s="250">
        <v>0</v>
      </c>
      <c r="J764" s="251">
        <f t="shared" si="231"/>
        <v>286374.24</v>
      </c>
      <c r="K764" s="250">
        <f t="shared" si="225"/>
        <v>4295.6135999999997</v>
      </c>
      <c r="L764" s="250">
        <f t="shared" si="226"/>
        <v>282078.62640000001</v>
      </c>
      <c r="M764" s="250">
        <v>282079</v>
      </c>
      <c r="N764" s="250">
        <f t="shared" si="227"/>
        <v>-0.37359999999171123</v>
      </c>
      <c r="O764" s="252">
        <v>45638</v>
      </c>
      <c r="P764" s="252">
        <f t="shared" si="228"/>
        <v>45638</v>
      </c>
      <c r="Q764" s="280" t="s">
        <v>1818</v>
      </c>
      <c r="R764" s="277">
        <v>279173</v>
      </c>
      <c r="S764" s="250">
        <f t="shared" si="229"/>
        <v>7201.2399999999907</v>
      </c>
      <c r="T764" s="255" t="s">
        <v>91</v>
      </c>
      <c r="U764" s="256">
        <v>45674</v>
      </c>
      <c r="V764" s="255">
        <v>464226</v>
      </c>
      <c r="W764" s="255" t="s">
        <v>29</v>
      </c>
      <c r="X764" s="258" t="s">
        <v>368</v>
      </c>
      <c r="Y764" s="255" t="s">
        <v>91</v>
      </c>
      <c r="AB764" s="17"/>
    </row>
    <row r="765" spans="1:28" x14ac:dyDescent="0.25">
      <c r="A765" s="7">
        <f t="shared" si="230"/>
        <v>17</v>
      </c>
      <c r="B765" s="25" t="s">
        <v>1274</v>
      </c>
      <c r="C765" s="9">
        <v>45627</v>
      </c>
      <c r="D765" s="25" t="s">
        <v>753</v>
      </c>
      <c r="E765" s="9">
        <v>45597</v>
      </c>
      <c r="F765" s="276" t="s">
        <v>1751</v>
      </c>
      <c r="G765" s="253">
        <v>45639</v>
      </c>
      <c r="H765" s="249">
        <v>296980.6933333333</v>
      </c>
      <c r="I765" s="250">
        <v>0</v>
      </c>
      <c r="J765" s="251">
        <f t="shared" si="231"/>
        <v>296980.6933333333</v>
      </c>
      <c r="K765" s="250">
        <f t="shared" si="225"/>
        <v>4454.710399999999</v>
      </c>
      <c r="L765" s="250">
        <f t="shared" si="226"/>
        <v>292525.98293333332</v>
      </c>
      <c r="M765" s="250">
        <v>292526</v>
      </c>
      <c r="N765" s="250">
        <f t="shared" si="227"/>
        <v>-1.7066666681785136E-2</v>
      </c>
      <c r="O765" s="252">
        <v>45638</v>
      </c>
      <c r="P765" s="252">
        <f t="shared" si="228"/>
        <v>45638</v>
      </c>
      <c r="Q765" s="280" t="s">
        <v>1819</v>
      </c>
      <c r="R765" s="277">
        <v>289513</v>
      </c>
      <c r="S765" s="250">
        <f t="shared" si="229"/>
        <v>7467.6933333333</v>
      </c>
      <c r="T765" s="255" t="s">
        <v>91</v>
      </c>
      <c r="U765" s="256">
        <v>45674</v>
      </c>
      <c r="V765" s="255">
        <v>464226</v>
      </c>
      <c r="W765" s="255" t="s">
        <v>29</v>
      </c>
      <c r="X765" s="258" t="s">
        <v>368</v>
      </c>
      <c r="Y765" s="255" t="s">
        <v>91</v>
      </c>
      <c r="AB765" s="17"/>
    </row>
    <row r="766" spans="1:28" x14ac:dyDescent="0.25">
      <c r="A766" s="7">
        <f t="shared" si="230"/>
        <v>18</v>
      </c>
      <c r="B766" s="25" t="s">
        <v>1274</v>
      </c>
      <c r="C766" s="9">
        <v>45627</v>
      </c>
      <c r="D766" s="25" t="s">
        <v>754</v>
      </c>
      <c r="E766" s="9">
        <v>45597</v>
      </c>
      <c r="F766" s="276" t="s">
        <v>1752</v>
      </c>
      <c r="G766" s="253">
        <v>45639</v>
      </c>
      <c r="H766" s="249">
        <v>318193.59999999998</v>
      </c>
      <c r="I766" s="250">
        <v>0</v>
      </c>
      <c r="J766" s="251">
        <f t="shared" si="231"/>
        <v>318193.59999999998</v>
      </c>
      <c r="K766" s="250">
        <f t="shared" si="225"/>
        <v>4772.9039999999995</v>
      </c>
      <c r="L766" s="250">
        <f t="shared" si="226"/>
        <v>313420.696</v>
      </c>
      <c r="M766" s="250">
        <v>313421</v>
      </c>
      <c r="N766" s="250">
        <f t="shared" si="227"/>
        <v>-0.30400000000372529</v>
      </c>
      <c r="O766" s="252">
        <v>45638</v>
      </c>
      <c r="P766" s="252">
        <f t="shared" si="228"/>
        <v>45638</v>
      </c>
      <c r="Q766" s="280" t="s">
        <v>1820</v>
      </c>
      <c r="R766" s="277">
        <v>310193</v>
      </c>
      <c r="S766" s="250">
        <f t="shared" si="229"/>
        <v>8000.5999999999767</v>
      </c>
      <c r="T766" s="255" t="s">
        <v>91</v>
      </c>
      <c r="U766" s="256">
        <v>45674</v>
      </c>
      <c r="V766" s="255">
        <v>464226</v>
      </c>
      <c r="W766" s="255" t="s">
        <v>29</v>
      </c>
      <c r="X766" s="258" t="s">
        <v>368</v>
      </c>
      <c r="Y766" s="255" t="s">
        <v>91</v>
      </c>
      <c r="AB766" s="17"/>
    </row>
    <row r="767" spans="1:28" x14ac:dyDescent="0.25">
      <c r="A767" s="7">
        <f t="shared" si="230"/>
        <v>19</v>
      </c>
      <c r="B767" s="25" t="s">
        <v>1274</v>
      </c>
      <c r="C767" s="9">
        <v>45627</v>
      </c>
      <c r="D767" s="25" t="s">
        <v>755</v>
      </c>
      <c r="E767" s="9">
        <v>45597</v>
      </c>
      <c r="F767" s="276" t="s">
        <v>1753</v>
      </c>
      <c r="G767" s="253">
        <v>45639</v>
      </c>
      <c r="H767" s="249">
        <v>243948.42666666667</v>
      </c>
      <c r="I767" s="250">
        <v>0</v>
      </c>
      <c r="J767" s="251">
        <f t="shared" si="231"/>
        <v>243948.42666666667</v>
      </c>
      <c r="K767" s="250">
        <f t="shared" si="225"/>
        <v>3659.2264</v>
      </c>
      <c r="L767" s="250">
        <f t="shared" si="226"/>
        <v>240289.20026666665</v>
      </c>
      <c r="M767" s="250">
        <v>240289</v>
      </c>
      <c r="N767" s="250">
        <f t="shared" si="227"/>
        <v>0.20026666665216908</v>
      </c>
      <c r="O767" s="252">
        <v>45638</v>
      </c>
      <c r="P767" s="252">
        <f t="shared" si="228"/>
        <v>45638</v>
      </c>
      <c r="Q767" s="280" t="s">
        <v>1821</v>
      </c>
      <c r="R767" s="277">
        <v>237814</v>
      </c>
      <c r="S767" s="250">
        <f t="shared" si="229"/>
        <v>6134.4266666666663</v>
      </c>
      <c r="T767" s="255" t="s">
        <v>91</v>
      </c>
      <c r="U767" s="256">
        <v>45674</v>
      </c>
      <c r="V767" s="255">
        <v>464226</v>
      </c>
      <c r="W767" s="255" t="s">
        <v>29</v>
      </c>
      <c r="X767" s="258" t="s">
        <v>368</v>
      </c>
      <c r="Y767" s="255" t="s">
        <v>91</v>
      </c>
      <c r="AB767" s="17"/>
    </row>
    <row r="768" spans="1:28" x14ac:dyDescent="0.25">
      <c r="A768" s="7">
        <f t="shared" si="230"/>
        <v>20</v>
      </c>
      <c r="B768" s="25" t="s">
        <v>1274</v>
      </c>
      <c r="C768" s="9">
        <v>45627</v>
      </c>
      <c r="D768" s="25" t="s">
        <v>1278</v>
      </c>
      <c r="E768" s="9">
        <v>45597</v>
      </c>
      <c r="F768" s="276" t="s">
        <v>1754</v>
      </c>
      <c r="G768" s="253">
        <v>45639</v>
      </c>
      <c r="H768" s="249">
        <v>318193.59999999998</v>
      </c>
      <c r="I768" s="250">
        <v>0</v>
      </c>
      <c r="J768" s="251">
        <f t="shared" si="231"/>
        <v>318193.59999999998</v>
      </c>
      <c r="K768" s="250">
        <f t="shared" si="225"/>
        <v>4772.9039999999995</v>
      </c>
      <c r="L768" s="250">
        <f t="shared" si="226"/>
        <v>313420.696</v>
      </c>
      <c r="M768" s="250">
        <v>313421</v>
      </c>
      <c r="N768" s="250">
        <f t="shared" si="227"/>
        <v>-0.30400000000372529</v>
      </c>
      <c r="O768" s="252">
        <v>45638</v>
      </c>
      <c r="P768" s="252">
        <f t="shared" si="228"/>
        <v>45638</v>
      </c>
      <c r="Q768" s="280" t="s">
        <v>1822</v>
      </c>
      <c r="R768" s="277">
        <v>310193</v>
      </c>
      <c r="S768" s="250">
        <f t="shared" si="229"/>
        <v>8000.5999999999767</v>
      </c>
      <c r="T768" s="255" t="s">
        <v>91</v>
      </c>
      <c r="U768" s="256">
        <v>45674</v>
      </c>
      <c r="V768" s="255">
        <v>464226</v>
      </c>
      <c r="W768" s="255" t="s">
        <v>29</v>
      </c>
      <c r="X768" s="258" t="s">
        <v>368</v>
      </c>
      <c r="Y768" s="255" t="s">
        <v>91</v>
      </c>
      <c r="AB768" s="17"/>
    </row>
    <row r="769" spans="1:28" x14ac:dyDescent="0.25">
      <c r="A769" s="7">
        <f t="shared" si="230"/>
        <v>21</v>
      </c>
      <c r="B769" s="25" t="s">
        <v>1274</v>
      </c>
      <c r="C769" s="9">
        <v>45627</v>
      </c>
      <c r="D769" s="25" t="s">
        <v>1280</v>
      </c>
      <c r="E769" s="9">
        <v>45597</v>
      </c>
      <c r="F769" s="276" t="s">
        <v>1755</v>
      </c>
      <c r="G769" s="253">
        <v>45639</v>
      </c>
      <c r="H769" s="249">
        <v>275767.78666666668</v>
      </c>
      <c r="I769" s="250">
        <v>0</v>
      </c>
      <c r="J769" s="251">
        <f t="shared" si="231"/>
        <v>275767.78666666668</v>
      </c>
      <c r="K769" s="250">
        <f t="shared" si="225"/>
        <v>4136.5168000000003</v>
      </c>
      <c r="L769" s="250">
        <f t="shared" si="226"/>
        <v>271631.2698666667</v>
      </c>
      <c r="M769" s="250">
        <v>271631</v>
      </c>
      <c r="N769" s="250">
        <f t="shared" si="227"/>
        <v>0.26986666669836268</v>
      </c>
      <c r="O769" s="252">
        <v>45638</v>
      </c>
      <c r="P769" s="252">
        <f t="shared" si="228"/>
        <v>45638</v>
      </c>
      <c r="Q769" s="280" t="s">
        <v>1823</v>
      </c>
      <c r="R769" s="277">
        <v>268833</v>
      </c>
      <c r="S769" s="250">
        <f t="shared" si="229"/>
        <v>6934.7866666666814</v>
      </c>
      <c r="T769" s="255" t="s">
        <v>91</v>
      </c>
      <c r="U769" s="256">
        <v>45674</v>
      </c>
      <c r="V769" s="255">
        <v>464226</v>
      </c>
      <c r="W769" s="255" t="s">
        <v>29</v>
      </c>
      <c r="X769" s="258" t="s">
        <v>368</v>
      </c>
      <c r="Y769" s="255" t="s">
        <v>91</v>
      </c>
      <c r="AB769" s="17"/>
    </row>
    <row r="770" spans="1:28" x14ac:dyDescent="0.25">
      <c r="A770" s="7">
        <f t="shared" si="230"/>
        <v>22</v>
      </c>
      <c r="B770" s="25" t="s">
        <v>1274</v>
      </c>
      <c r="C770" s="9">
        <v>45627</v>
      </c>
      <c r="D770" s="25" t="s">
        <v>1586</v>
      </c>
      <c r="E770" s="9">
        <v>45597</v>
      </c>
      <c r="F770" s="276" t="s">
        <v>1756</v>
      </c>
      <c r="G770" s="253">
        <v>45639</v>
      </c>
      <c r="H770" s="249">
        <v>318193.59999999998</v>
      </c>
      <c r="I770" s="250">
        <v>0</v>
      </c>
      <c r="J770" s="251">
        <f t="shared" si="231"/>
        <v>318193.59999999998</v>
      </c>
      <c r="K770" s="250">
        <f t="shared" si="225"/>
        <v>4772.9039999999995</v>
      </c>
      <c r="L770" s="250">
        <f t="shared" si="226"/>
        <v>313420.696</v>
      </c>
      <c r="M770" s="250">
        <v>313421</v>
      </c>
      <c r="N770" s="250">
        <f t="shared" si="227"/>
        <v>-0.30400000000372529</v>
      </c>
      <c r="O770" s="252">
        <v>45638</v>
      </c>
      <c r="P770" s="252">
        <f t="shared" si="228"/>
        <v>45638</v>
      </c>
      <c r="Q770" s="280" t="s">
        <v>1824</v>
      </c>
      <c r="R770" s="277">
        <v>310193</v>
      </c>
      <c r="S770" s="250">
        <f t="shared" si="229"/>
        <v>8000.5999999999767</v>
      </c>
      <c r="T770" s="255" t="s">
        <v>91</v>
      </c>
      <c r="U770" s="256">
        <v>45674</v>
      </c>
      <c r="V770" s="255">
        <v>464226</v>
      </c>
      <c r="W770" s="255" t="s">
        <v>29</v>
      </c>
      <c r="X770" s="258" t="s">
        <v>368</v>
      </c>
      <c r="Y770" s="255" t="s">
        <v>91</v>
      </c>
      <c r="AB770" s="17"/>
    </row>
    <row r="771" spans="1:28" x14ac:dyDescent="0.25">
      <c r="A771" s="7">
        <f t="shared" si="230"/>
        <v>23</v>
      </c>
      <c r="B771" s="25" t="s">
        <v>1274</v>
      </c>
      <c r="C771" s="9">
        <v>45627</v>
      </c>
      <c r="D771" s="25" t="s">
        <v>1589</v>
      </c>
      <c r="E771" s="9">
        <v>45597</v>
      </c>
      <c r="F771" s="276" t="s">
        <v>1757</v>
      </c>
      <c r="G771" s="253">
        <v>45639</v>
      </c>
      <c r="H771" s="249">
        <v>318193.59999999998</v>
      </c>
      <c r="I771" s="250">
        <v>0</v>
      </c>
      <c r="J771" s="251">
        <f t="shared" si="231"/>
        <v>318193.59999999998</v>
      </c>
      <c r="K771" s="250">
        <f t="shared" si="225"/>
        <v>4772.9039999999995</v>
      </c>
      <c r="L771" s="250">
        <f t="shared" si="226"/>
        <v>313420.696</v>
      </c>
      <c r="M771" s="250">
        <v>313421</v>
      </c>
      <c r="N771" s="250">
        <f t="shared" si="227"/>
        <v>-0.30400000000372529</v>
      </c>
      <c r="O771" s="252">
        <v>45638</v>
      </c>
      <c r="P771" s="252">
        <f t="shared" si="228"/>
        <v>45638</v>
      </c>
      <c r="Q771" s="280" t="s">
        <v>1825</v>
      </c>
      <c r="R771" s="277">
        <v>310193</v>
      </c>
      <c r="S771" s="250">
        <f t="shared" si="229"/>
        <v>8000.5999999999767</v>
      </c>
      <c r="T771" s="255" t="s">
        <v>91</v>
      </c>
      <c r="U771" s="256">
        <v>45674</v>
      </c>
      <c r="V771" s="255">
        <v>464226</v>
      </c>
      <c r="W771" s="255" t="s">
        <v>29</v>
      </c>
      <c r="X771" s="258" t="s">
        <v>368</v>
      </c>
      <c r="Y771" s="255" t="s">
        <v>91</v>
      </c>
      <c r="AB771" s="17"/>
    </row>
    <row r="772" spans="1:28" x14ac:dyDescent="0.25">
      <c r="A772" s="7">
        <f t="shared" si="230"/>
        <v>24</v>
      </c>
      <c r="B772" s="25" t="s">
        <v>1274</v>
      </c>
      <c r="C772" s="9">
        <v>45627</v>
      </c>
      <c r="D772" s="25" t="s">
        <v>1553</v>
      </c>
      <c r="E772" s="9">
        <v>45597</v>
      </c>
      <c r="F772" s="276" t="s">
        <v>1758</v>
      </c>
      <c r="G772" s="253">
        <v>45639</v>
      </c>
      <c r="H772" s="249">
        <v>318193.59999999998</v>
      </c>
      <c r="I772" s="250">
        <v>0</v>
      </c>
      <c r="J772" s="251">
        <f t="shared" si="231"/>
        <v>318193.59999999998</v>
      </c>
      <c r="K772" s="250">
        <f t="shared" si="225"/>
        <v>4772.9039999999995</v>
      </c>
      <c r="L772" s="250">
        <f t="shared" si="226"/>
        <v>313420.696</v>
      </c>
      <c r="M772" s="250">
        <v>313421</v>
      </c>
      <c r="N772" s="250">
        <f t="shared" si="227"/>
        <v>-0.30400000000372529</v>
      </c>
      <c r="O772" s="252">
        <v>45638</v>
      </c>
      <c r="P772" s="252">
        <f t="shared" si="228"/>
        <v>45638</v>
      </c>
      <c r="Q772" s="280" t="s">
        <v>1826</v>
      </c>
      <c r="R772" s="277">
        <v>310193</v>
      </c>
      <c r="S772" s="250">
        <f t="shared" si="229"/>
        <v>8000.5999999999767</v>
      </c>
      <c r="T772" s="255" t="s">
        <v>91</v>
      </c>
      <c r="U772" s="256">
        <v>45674</v>
      </c>
      <c r="V772" s="255">
        <v>464226</v>
      </c>
      <c r="W772" s="255" t="s">
        <v>29</v>
      </c>
      <c r="X772" s="258" t="s">
        <v>368</v>
      </c>
      <c r="Y772" s="255" t="s">
        <v>91</v>
      </c>
      <c r="AB772" s="17"/>
    </row>
    <row r="773" spans="1:28" x14ac:dyDescent="0.25">
      <c r="A773" s="7">
        <f t="shared" si="230"/>
        <v>25</v>
      </c>
      <c r="B773" s="25" t="s">
        <v>1274</v>
      </c>
      <c r="C773" s="9">
        <v>45627</v>
      </c>
      <c r="D773" s="25" t="s">
        <v>1559</v>
      </c>
      <c r="E773" s="9">
        <v>45597</v>
      </c>
      <c r="F773" s="276" t="s">
        <v>1759</v>
      </c>
      <c r="G773" s="253">
        <v>45639</v>
      </c>
      <c r="H773" s="249">
        <v>318193.59999999998</v>
      </c>
      <c r="I773" s="250">
        <v>0</v>
      </c>
      <c r="J773" s="251">
        <f t="shared" si="231"/>
        <v>318193.59999999998</v>
      </c>
      <c r="K773" s="250">
        <f t="shared" si="225"/>
        <v>4772.9039999999995</v>
      </c>
      <c r="L773" s="250">
        <f t="shared" si="226"/>
        <v>313420.696</v>
      </c>
      <c r="M773" s="250">
        <v>313421</v>
      </c>
      <c r="N773" s="250">
        <f t="shared" si="227"/>
        <v>-0.30400000000372529</v>
      </c>
      <c r="O773" s="252">
        <v>45638</v>
      </c>
      <c r="P773" s="252">
        <f t="shared" si="228"/>
        <v>45638</v>
      </c>
      <c r="Q773" s="280" t="s">
        <v>1827</v>
      </c>
      <c r="R773" s="281">
        <v>310193</v>
      </c>
      <c r="S773" s="250">
        <f t="shared" si="229"/>
        <v>8000.5999999999767</v>
      </c>
      <c r="T773" s="255" t="s">
        <v>91</v>
      </c>
      <c r="U773" s="256">
        <v>45674</v>
      </c>
      <c r="V773" s="255">
        <v>464226</v>
      </c>
      <c r="W773" s="255" t="s">
        <v>29</v>
      </c>
      <c r="X773" s="258" t="s">
        <v>368</v>
      </c>
      <c r="Y773" s="255" t="s">
        <v>91</v>
      </c>
      <c r="AB773" s="17"/>
    </row>
    <row r="774" spans="1:28" x14ac:dyDescent="0.25">
      <c r="A774" s="7">
        <f t="shared" si="230"/>
        <v>26</v>
      </c>
      <c r="B774" s="25" t="s">
        <v>1274</v>
      </c>
      <c r="C774" s="9">
        <v>45627</v>
      </c>
      <c r="D774" s="25" t="s">
        <v>1556</v>
      </c>
      <c r="E774" s="9">
        <v>45597</v>
      </c>
      <c r="F774" s="276" t="s">
        <v>1760</v>
      </c>
      <c r="G774" s="253">
        <v>45639</v>
      </c>
      <c r="H774" s="249">
        <v>296980.6933333333</v>
      </c>
      <c r="I774" s="250">
        <v>0</v>
      </c>
      <c r="J774" s="251">
        <f t="shared" si="231"/>
        <v>296980.6933333333</v>
      </c>
      <c r="K774" s="250">
        <f t="shared" si="225"/>
        <v>4454.710399999999</v>
      </c>
      <c r="L774" s="250">
        <f t="shared" si="226"/>
        <v>292525.98293333332</v>
      </c>
      <c r="M774" s="250">
        <v>292526</v>
      </c>
      <c r="N774" s="250">
        <f t="shared" si="227"/>
        <v>-1.7066666681785136E-2</v>
      </c>
      <c r="O774" s="252">
        <v>45638</v>
      </c>
      <c r="P774" s="252">
        <f t="shared" si="228"/>
        <v>45638</v>
      </c>
      <c r="Q774" s="280" t="s">
        <v>1828</v>
      </c>
      <c r="R774" s="277">
        <v>289513</v>
      </c>
      <c r="S774" s="250">
        <f t="shared" si="229"/>
        <v>7467.6933333333</v>
      </c>
      <c r="T774" s="255" t="s">
        <v>91</v>
      </c>
      <c r="U774" s="256">
        <v>45674</v>
      </c>
      <c r="V774" s="255">
        <v>464226</v>
      </c>
      <c r="W774" s="255" t="s">
        <v>29</v>
      </c>
      <c r="X774" s="258" t="s">
        <v>368</v>
      </c>
      <c r="Y774" s="255" t="s">
        <v>91</v>
      </c>
      <c r="AB774" s="17"/>
    </row>
    <row r="775" spans="1:28" x14ac:dyDescent="0.25">
      <c r="A775" s="7">
        <f t="shared" si="230"/>
        <v>27</v>
      </c>
      <c r="B775" s="25" t="s">
        <v>1274</v>
      </c>
      <c r="C775" s="9">
        <v>45627</v>
      </c>
      <c r="D775" s="25" t="s">
        <v>1734</v>
      </c>
      <c r="E775" s="9">
        <v>45597</v>
      </c>
      <c r="F775" s="276" t="s">
        <v>1761</v>
      </c>
      <c r="G775" s="253">
        <v>45639</v>
      </c>
      <c r="H775" s="249">
        <v>160014.31200000001</v>
      </c>
      <c r="I775" s="250">
        <v>28802.576160000001</v>
      </c>
      <c r="J775" s="251">
        <f t="shared" si="231"/>
        <v>188816.88816</v>
      </c>
      <c r="K775" s="250">
        <f t="shared" si="225"/>
        <v>2400.21468</v>
      </c>
      <c r="L775" s="250">
        <f t="shared" si="226"/>
        <v>186416.67348</v>
      </c>
      <c r="M775" s="250">
        <v>186417</v>
      </c>
      <c r="N775" s="250">
        <f t="shared" si="227"/>
        <v>-0.32652000000234693</v>
      </c>
      <c r="O775" s="252">
        <v>45638</v>
      </c>
      <c r="P775" s="252">
        <f t="shared" si="228"/>
        <v>45638</v>
      </c>
      <c r="Q775" s="280" t="s">
        <v>1829</v>
      </c>
      <c r="R775" s="277">
        <v>156414</v>
      </c>
      <c r="S775" s="250">
        <f t="shared" si="229"/>
        <v>3600.3120000000054</v>
      </c>
      <c r="T775" s="255" t="s">
        <v>91</v>
      </c>
      <c r="U775" s="256">
        <v>45674</v>
      </c>
      <c r="V775" s="255">
        <v>464226</v>
      </c>
      <c r="W775" s="255" t="s">
        <v>29</v>
      </c>
      <c r="X775" s="258" t="s">
        <v>368</v>
      </c>
      <c r="Y775" s="255" t="s">
        <v>91</v>
      </c>
      <c r="AB775" s="17"/>
    </row>
    <row r="776" spans="1:28" x14ac:dyDescent="0.25">
      <c r="A776" s="7">
        <f t="shared" si="230"/>
        <v>28</v>
      </c>
      <c r="B776" s="25" t="s">
        <v>24</v>
      </c>
      <c r="C776" s="9">
        <v>45627</v>
      </c>
      <c r="D776" s="25" t="s">
        <v>32</v>
      </c>
      <c r="E776" s="9">
        <v>45565</v>
      </c>
      <c r="F776" s="276" t="s">
        <v>1762</v>
      </c>
      <c r="G776" s="253">
        <v>45643</v>
      </c>
      <c r="H776" s="249">
        <v>323978.66666666669</v>
      </c>
      <c r="I776" s="250">
        <v>0</v>
      </c>
      <c r="J776" s="251">
        <f t="shared" si="231"/>
        <v>323978.66666666669</v>
      </c>
      <c r="K776" s="250">
        <f t="shared" si="225"/>
        <v>4859.68</v>
      </c>
      <c r="L776" s="250">
        <f t="shared" si="226"/>
        <v>319118.98666666669</v>
      </c>
      <c r="M776" s="250">
        <f t="shared" ref="M776:M796" si="233">L776</f>
        <v>319118.98666666669</v>
      </c>
      <c r="N776" s="250">
        <f t="shared" si="227"/>
        <v>0</v>
      </c>
      <c r="O776" s="252">
        <v>45643</v>
      </c>
      <c r="P776" s="252">
        <f t="shared" si="228"/>
        <v>45643</v>
      </c>
      <c r="Q776" s="280" t="s">
        <v>1830</v>
      </c>
      <c r="R776" s="277">
        <v>318378.67</v>
      </c>
      <c r="S776" s="250">
        <f t="shared" si="229"/>
        <v>5599.9966666667024</v>
      </c>
      <c r="T776" s="255" t="s">
        <v>91</v>
      </c>
      <c r="U776" s="256">
        <v>45677</v>
      </c>
      <c r="V776" s="255">
        <v>464048</v>
      </c>
      <c r="W776" s="255" t="s">
        <v>29</v>
      </c>
      <c r="X776" s="258" t="s">
        <v>368</v>
      </c>
      <c r="Y776" s="255" t="s">
        <v>91</v>
      </c>
      <c r="AB776" s="17"/>
    </row>
    <row r="777" spans="1:28" x14ac:dyDescent="0.25">
      <c r="A777" s="7">
        <f t="shared" si="230"/>
        <v>29</v>
      </c>
      <c r="B777" s="25" t="s">
        <v>24</v>
      </c>
      <c r="C777" s="9">
        <v>45627</v>
      </c>
      <c r="D777" s="25" t="s">
        <v>32</v>
      </c>
      <c r="E777" s="9">
        <v>45596</v>
      </c>
      <c r="F777" s="276" t="s">
        <v>1763</v>
      </c>
      <c r="G777" s="253">
        <v>45643</v>
      </c>
      <c r="H777" s="249">
        <v>313527.74193548388</v>
      </c>
      <c r="I777" s="250">
        <v>0</v>
      </c>
      <c r="J777" s="251">
        <f t="shared" si="231"/>
        <v>313527.74193548388</v>
      </c>
      <c r="K777" s="250">
        <f t="shared" si="225"/>
        <v>4702.9161290322581</v>
      </c>
      <c r="L777" s="250">
        <f t="shared" si="226"/>
        <v>308824.82580645161</v>
      </c>
      <c r="M777" s="250">
        <f t="shared" si="233"/>
        <v>308824.82580645161</v>
      </c>
      <c r="N777" s="250">
        <f t="shared" si="227"/>
        <v>0</v>
      </c>
      <c r="O777" s="252">
        <v>45643</v>
      </c>
      <c r="P777" s="252">
        <f t="shared" si="228"/>
        <v>45643</v>
      </c>
      <c r="Q777" s="280" t="s">
        <v>1831</v>
      </c>
      <c r="R777" s="277">
        <v>308108.39</v>
      </c>
      <c r="S777" s="250">
        <f t="shared" si="229"/>
        <v>5419.3519354838645</v>
      </c>
      <c r="T777" s="255" t="s">
        <v>91</v>
      </c>
      <c r="U777" s="256">
        <v>45677</v>
      </c>
      <c r="V777" s="255">
        <v>464048</v>
      </c>
      <c r="W777" s="255" t="s">
        <v>29</v>
      </c>
      <c r="X777" s="258" t="s">
        <v>368</v>
      </c>
      <c r="Y777" s="255" t="s">
        <v>91</v>
      </c>
      <c r="AB777" s="17"/>
    </row>
    <row r="778" spans="1:28" x14ac:dyDescent="0.25">
      <c r="A778" s="7">
        <f t="shared" si="230"/>
        <v>30</v>
      </c>
      <c r="B778" s="25" t="s">
        <v>24</v>
      </c>
      <c r="C778" s="9">
        <v>45627</v>
      </c>
      <c r="D778" s="25" t="s">
        <v>25</v>
      </c>
      <c r="E778" s="9">
        <v>45626</v>
      </c>
      <c r="F778" s="276" t="s">
        <v>1764</v>
      </c>
      <c r="G778" s="253">
        <v>45643</v>
      </c>
      <c r="H778" s="249">
        <v>361080</v>
      </c>
      <c r="I778" s="250">
        <v>64994.399999999994</v>
      </c>
      <c r="J778" s="251">
        <f t="shared" si="231"/>
        <v>426074.4</v>
      </c>
      <c r="K778" s="250">
        <f t="shared" si="225"/>
        <v>5416.2</v>
      </c>
      <c r="L778" s="250">
        <f t="shared" si="226"/>
        <v>420658.2</v>
      </c>
      <c r="M778" s="250">
        <f t="shared" si="233"/>
        <v>420658.2</v>
      </c>
      <c r="N778" s="250">
        <f t="shared" si="227"/>
        <v>0</v>
      </c>
      <c r="O778" s="252">
        <v>45643</v>
      </c>
      <c r="P778" s="252">
        <f t="shared" si="228"/>
        <v>45643</v>
      </c>
      <c r="Q778" s="280" t="s">
        <v>1832</v>
      </c>
      <c r="R778" s="277">
        <v>355080</v>
      </c>
      <c r="S778" s="250">
        <f t="shared" si="229"/>
        <v>6000</v>
      </c>
      <c r="T778" s="255" t="s">
        <v>91</v>
      </c>
      <c r="U778" s="256">
        <v>45677</v>
      </c>
      <c r="V778" s="255">
        <v>464048</v>
      </c>
      <c r="W778" s="255" t="s">
        <v>29</v>
      </c>
      <c r="X778" s="258" t="s">
        <v>368</v>
      </c>
      <c r="Y778" s="255" t="s">
        <v>91</v>
      </c>
      <c r="AB778" s="17"/>
    </row>
    <row r="779" spans="1:28" x14ac:dyDescent="0.25">
      <c r="A779" s="7">
        <f t="shared" si="230"/>
        <v>31</v>
      </c>
      <c r="B779" s="25" t="s">
        <v>24</v>
      </c>
      <c r="C779" s="9">
        <v>45627</v>
      </c>
      <c r="D779" s="25" t="s">
        <v>31</v>
      </c>
      <c r="E779" s="9">
        <v>45626</v>
      </c>
      <c r="F779" s="276" t="s">
        <v>1765</v>
      </c>
      <c r="G779" s="253">
        <v>45643</v>
      </c>
      <c r="H779" s="249">
        <v>310184</v>
      </c>
      <c r="I779" s="250">
        <v>55833.119999999995</v>
      </c>
      <c r="J779" s="251">
        <f t="shared" si="231"/>
        <v>366017.12</v>
      </c>
      <c r="K779" s="250">
        <f t="shared" si="225"/>
        <v>4652.76</v>
      </c>
      <c r="L779" s="250">
        <f t="shared" si="226"/>
        <v>361364.36</v>
      </c>
      <c r="M779" s="250">
        <f t="shared" si="233"/>
        <v>361364.36</v>
      </c>
      <c r="N779" s="250">
        <f t="shared" si="227"/>
        <v>0</v>
      </c>
      <c r="O779" s="252">
        <v>45643</v>
      </c>
      <c r="P779" s="252">
        <f t="shared" si="228"/>
        <v>45643</v>
      </c>
      <c r="Q779" s="280" t="s">
        <v>1833</v>
      </c>
      <c r="R779" s="277">
        <v>304384</v>
      </c>
      <c r="S779" s="250">
        <f t="shared" si="229"/>
        <v>5800</v>
      </c>
      <c r="T779" s="255" t="s">
        <v>91</v>
      </c>
      <c r="U779" s="256">
        <v>45677</v>
      </c>
      <c r="V779" s="255">
        <v>464048</v>
      </c>
      <c r="W779" s="255" t="s">
        <v>29</v>
      </c>
      <c r="X779" s="258" t="s">
        <v>368</v>
      </c>
      <c r="Y779" s="255" t="s">
        <v>91</v>
      </c>
      <c r="AB779" s="17"/>
    </row>
    <row r="780" spans="1:28" x14ac:dyDescent="0.25">
      <c r="A780" s="7">
        <f t="shared" si="230"/>
        <v>32</v>
      </c>
      <c r="B780" s="25" t="s">
        <v>24</v>
      </c>
      <c r="C780" s="9">
        <v>45627</v>
      </c>
      <c r="D780" s="25" t="s">
        <v>36</v>
      </c>
      <c r="E780" s="9">
        <v>45626</v>
      </c>
      <c r="F780" s="276" t="s">
        <v>1766</v>
      </c>
      <c r="G780" s="253">
        <v>45643</v>
      </c>
      <c r="H780" s="249">
        <v>341122.13333333336</v>
      </c>
      <c r="I780" s="250">
        <v>0</v>
      </c>
      <c r="J780" s="251">
        <f t="shared" si="231"/>
        <v>341122.13333333336</v>
      </c>
      <c r="K780" s="250">
        <f t="shared" si="225"/>
        <v>5116.8320000000003</v>
      </c>
      <c r="L780" s="250">
        <f t="shared" si="226"/>
        <v>336005.30133333337</v>
      </c>
      <c r="M780" s="250">
        <f t="shared" si="233"/>
        <v>336005.30133333337</v>
      </c>
      <c r="N780" s="250">
        <f t="shared" si="227"/>
        <v>0</v>
      </c>
      <c r="O780" s="252">
        <v>45643</v>
      </c>
      <c r="P780" s="252">
        <f t="shared" si="228"/>
        <v>45643</v>
      </c>
      <c r="Q780" s="280" t="s">
        <v>1834</v>
      </c>
      <c r="R780" s="277">
        <v>335522.13</v>
      </c>
      <c r="S780" s="250">
        <f t="shared" si="229"/>
        <v>5600.0033333333558</v>
      </c>
      <c r="T780" s="255" t="s">
        <v>91</v>
      </c>
      <c r="U780" s="256">
        <v>45677</v>
      </c>
      <c r="V780" s="255">
        <v>464048</v>
      </c>
      <c r="W780" s="255" t="s">
        <v>29</v>
      </c>
      <c r="X780" s="258" t="s">
        <v>368</v>
      </c>
      <c r="Y780" s="255" t="s">
        <v>91</v>
      </c>
      <c r="AB780" s="17"/>
    </row>
    <row r="781" spans="1:28" x14ac:dyDescent="0.25">
      <c r="A781" s="7">
        <f t="shared" si="230"/>
        <v>33</v>
      </c>
      <c r="B781" s="25" t="s">
        <v>24</v>
      </c>
      <c r="C781" s="9">
        <v>45627</v>
      </c>
      <c r="D781" s="25" t="s">
        <v>39</v>
      </c>
      <c r="E781" s="9">
        <v>45626</v>
      </c>
      <c r="F781" s="276" t="s">
        <v>1767</v>
      </c>
      <c r="G781" s="253">
        <v>45643</v>
      </c>
      <c r="H781" s="249">
        <v>268640</v>
      </c>
      <c r="I781" s="250">
        <v>48355.199999999997</v>
      </c>
      <c r="J781" s="251">
        <f t="shared" si="231"/>
        <v>316995.20000000001</v>
      </c>
      <c r="K781" s="250">
        <f t="shared" si="225"/>
        <v>4029.6</v>
      </c>
      <c r="L781" s="250">
        <f t="shared" si="226"/>
        <v>312965.60000000003</v>
      </c>
      <c r="M781" s="250">
        <f t="shared" si="233"/>
        <v>312965.60000000003</v>
      </c>
      <c r="N781" s="250">
        <f t="shared" si="227"/>
        <v>0</v>
      </c>
      <c r="O781" s="252">
        <v>45643</v>
      </c>
      <c r="P781" s="252">
        <f t="shared" si="228"/>
        <v>45643</v>
      </c>
      <c r="Q781" s="280" t="s">
        <v>1835</v>
      </c>
      <c r="R781" s="277">
        <v>264040</v>
      </c>
      <c r="S781" s="250">
        <f t="shared" si="229"/>
        <v>4600</v>
      </c>
      <c r="T781" s="255" t="s">
        <v>91</v>
      </c>
      <c r="U781" s="256">
        <v>45677</v>
      </c>
      <c r="V781" s="255">
        <v>464048</v>
      </c>
      <c r="W781" s="255" t="s">
        <v>29</v>
      </c>
      <c r="X781" s="258" t="s">
        <v>368</v>
      </c>
      <c r="Y781" s="255" t="s">
        <v>91</v>
      </c>
      <c r="AB781" s="17"/>
    </row>
    <row r="782" spans="1:28" x14ac:dyDescent="0.25">
      <c r="A782" s="7">
        <f t="shared" si="230"/>
        <v>34</v>
      </c>
      <c r="B782" s="25" t="s">
        <v>24</v>
      </c>
      <c r="C782" s="9">
        <v>45627</v>
      </c>
      <c r="D782" s="25" t="s">
        <v>394</v>
      </c>
      <c r="E782" s="9">
        <v>45626</v>
      </c>
      <c r="F782" s="276" t="s">
        <v>1768</v>
      </c>
      <c r="G782" s="253">
        <v>45643</v>
      </c>
      <c r="H782" s="249">
        <v>346070.4</v>
      </c>
      <c r="I782" s="250">
        <v>0</v>
      </c>
      <c r="J782" s="251">
        <f t="shared" si="231"/>
        <v>346070.4</v>
      </c>
      <c r="K782" s="250">
        <f t="shared" si="225"/>
        <v>5191.0560000000005</v>
      </c>
      <c r="L782" s="250">
        <f t="shared" si="226"/>
        <v>340879.34400000004</v>
      </c>
      <c r="M782" s="250">
        <f t="shared" si="233"/>
        <v>340879.34400000004</v>
      </c>
      <c r="N782" s="250">
        <f t="shared" si="227"/>
        <v>0</v>
      </c>
      <c r="O782" s="252">
        <v>45643</v>
      </c>
      <c r="P782" s="252">
        <f t="shared" si="228"/>
        <v>45643</v>
      </c>
      <c r="Q782" s="280" t="s">
        <v>1836</v>
      </c>
      <c r="R782" s="277">
        <v>340070</v>
      </c>
      <c r="S782" s="250">
        <f t="shared" si="229"/>
        <v>6000.4000000000233</v>
      </c>
      <c r="T782" s="255" t="s">
        <v>91</v>
      </c>
      <c r="U782" s="256">
        <v>45677</v>
      </c>
      <c r="V782" s="255">
        <v>464048</v>
      </c>
      <c r="W782" s="255" t="s">
        <v>29</v>
      </c>
      <c r="X782" s="258" t="s">
        <v>368</v>
      </c>
      <c r="Y782" s="255" t="s">
        <v>91</v>
      </c>
      <c r="AB782" s="17"/>
    </row>
    <row r="783" spans="1:28" x14ac:dyDescent="0.25">
      <c r="A783" s="7">
        <f t="shared" si="230"/>
        <v>35</v>
      </c>
      <c r="B783" s="25" t="s">
        <v>24</v>
      </c>
      <c r="C783" s="9">
        <v>45627</v>
      </c>
      <c r="D783" s="25" t="s">
        <v>510</v>
      </c>
      <c r="E783" s="9">
        <v>45626</v>
      </c>
      <c r="F783" s="276" t="s">
        <v>1769</v>
      </c>
      <c r="G783" s="253">
        <v>45643</v>
      </c>
      <c r="H783" s="249">
        <v>373360</v>
      </c>
      <c r="I783" s="250">
        <v>67204.800000000003</v>
      </c>
      <c r="J783" s="251">
        <f t="shared" si="231"/>
        <v>440564.8</v>
      </c>
      <c r="K783" s="250">
        <f t="shared" si="225"/>
        <v>5600.4</v>
      </c>
      <c r="L783" s="250">
        <f t="shared" si="226"/>
        <v>434964.39999999997</v>
      </c>
      <c r="M783" s="250">
        <f t="shared" si="233"/>
        <v>434964.39999999997</v>
      </c>
      <c r="N783" s="250">
        <f t="shared" si="227"/>
        <v>0</v>
      </c>
      <c r="O783" s="252">
        <v>45643</v>
      </c>
      <c r="P783" s="252">
        <f t="shared" si="228"/>
        <v>45643</v>
      </c>
      <c r="Q783" s="280" t="s">
        <v>1837</v>
      </c>
      <c r="R783" s="277">
        <v>367360</v>
      </c>
      <c r="S783" s="250">
        <f t="shared" si="229"/>
        <v>6000</v>
      </c>
      <c r="T783" s="255" t="s">
        <v>91</v>
      </c>
      <c r="U783" s="256">
        <v>45677</v>
      </c>
      <c r="V783" s="255">
        <v>464048</v>
      </c>
      <c r="W783" s="255" t="s">
        <v>29</v>
      </c>
      <c r="X783" s="258" t="s">
        <v>368</v>
      </c>
      <c r="Y783" s="255" t="s">
        <v>91</v>
      </c>
      <c r="AB783" s="17"/>
    </row>
    <row r="784" spans="1:28" x14ac:dyDescent="0.25">
      <c r="A784" s="7">
        <f t="shared" si="230"/>
        <v>36</v>
      </c>
      <c r="B784" s="25" t="s">
        <v>24</v>
      </c>
      <c r="C784" s="9">
        <v>45627</v>
      </c>
      <c r="D784" s="25" t="s">
        <v>512</v>
      </c>
      <c r="E784" s="9">
        <v>45626</v>
      </c>
      <c r="F784" s="276" t="s">
        <v>1770</v>
      </c>
      <c r="G784" s="253">
        <v>45643</v>
      </c>
      <c r="H784" s="249">
        <v>336624</v>
      </c>
      <c r="I784" s="250">
        <v>0</v>
      </c>
      <c r="J784" s="251">
        <f t="shared" si="231"/>
        <v>336624</v>
      </c>
      <c r="K784" s="250">
        <f t="shared" si="225"/>
        <v>5049.3599999999997</v>
      </c>
      <c r="L784" s="250">
        <f t="shared" si="226"/>
        <v>331574.64</v>
      </c>
      <c r="M784" s="250">
        <f t="shared" si="233"/>
        <v>331574.64</v>
      </c>
      <c r="N784" s="250">
        <f t="shared" si="227"/>
        <v>0</v>
      </c>
      <c r="O784" s="252">
        <v>45643</v>
      </c>
      <c r="P784" s="252">
        <f t="shared" si="228"/>
        <v>45643</v>
      </c>
      <c r="Q784" s="280" t="s">
        <v>1838</v>
      </c>
      <c r="R784" s="277">
        <v>330624</v>
      </c>
      <c r="S784" s="250">
        <f t="shared" si="229"/>
        <v>6000</v>
      </c>
      <c r="T784" s="255" t="s">
        <v>91</v>
      </c>
      <c r="U784" s="256">
        <v>45677</v>
      </c>
      <c r="V784" s="255">
        <v>464048</v>
      </c>
      <c r="W784" s="255" t="s">
        <v>29</v>
      </c>
      <c r="X784" s="258" t="s">
        <v>368</v>
      </c>
      <c r="Y784" s="255" t="s">
        <v>91</v>
      </c>
      <c r="AB784" s="17"/>
    </row>
    <row r="785" spans="1:28" x14ac:dyDescent="0.25">
      <c r="A785" s="7">
        <f t="shared" si="230"/>
        <v>37</v>
      </c>
      <c r="B785" s="25" t="s">
        <v>24</v>
      </c>
      <c r="C785" s="9">
        <v>45627</v>
      </c>
      <c r="D785" s="25" t="s">
        <v>513</v>
      </c>
      <c r="E785" s="9">
        <v>45626</v>
      </c>
      <c r="F785" s="276" t="s">
        <v>1771</v>
      </c>
      <c r="G785" s="253">
        <v>45643</v>
      </c>
      <c r="H785" s="249">
        <v>307760</v>
      </c>
      <c r="I785" s="250">
        <v>55396.799999999996</v>
      </c>
      <c r="J785" s="251">
        <f t="shared" si="231"/>
        <v>363156.8</v>
      </c>
      <c r="K785" s="250">
        <f t="shared" si="225"/>
        <v>4616.3999999999996</v>
      </c>
      <c r="L785" s="250">
        <f t="shared" si="226"/>
        <v>358540.39999999997</v>
      </c>
      <c r="M785" s="250">
        <f t="shared" si="233"/>
        <v>358540.39999999997</v>
      </c>
      <c r="N785" s="250">
        <f t="shared" si="227"/>
        <v>0</v>
      </c>
      <c r="O785" s="252">
        <v>45643</v>
      </c>
      <c r="P785" s="252">
        <f t="shared" si="228"/>
        <v>45643</v>
      </c>
      <c r="Q785" s="280" t="s">
        <v>1839</v>
      </c>
      <c r="R785" s="277">
        <v>301760</v>
      </c>
      <c r="S785" s="250">
        <f t="shared" si="229"/>
        <v>6000</v>
      </c>
      <c r="T785" s="255" t="s">
        <v>91</v>
      </c>
      <c r="U785" s="256">
        <v>45677</v>
      </c>
      <c r="V785" s="255">
        <v>464048</v>
      </c>
      <c r="W785" s="255" t="s">
        <v>29</v>
      </c>
      <c r="X785" s="258" t="s">
        <v>368</v>
      </c>
      <c r="Y785" s="255" t="s">
        <v>91</v>
      </c>
      <c r="AB785" s="17"/>
    </row>
    <row r="786" spans="1:28" x14ac:dyDescent="0.25">
      <c r="A786" s="7">
        <f t="shared" si="230"/>
        <v>38</v>
      </c>
      <c r="B786" s="25" t="s">
        <v>24</v>
      </c>
      <c r="C786" s="9">
        <v>45627</v>
      </c>
      <c r="D786" s="25" t="s">
        <v>514</v>
      </c>
      <c r="E786" s="9">
        <v>45626</v>
      </c>
      <c r="F786" s="276" t="s">
        <v>1772</v>
      </c>
      <c r="G786" s="253">
        <v>45643</v>
      </c>
      <c r="H786" s="249">
        <v>336624</v>
      </c>
      <c r="I786" s="250">
        <v>60592.32</v>
      </c>
      <c r="J786" s="251">
        <f t="shared" si="231"/>
        <v>397216.32</v>
      </c>
      <c r="K786" s="250">
        <f t="shared" si="225"/>
        <v>5049.3599999999997</v>
      </c>
      <c r="L786" s="250">
        <f t="shared" si="226"/>
        <v>392166.96</v>
      </c>
      <c r="M786" s="250">
        <f t="shared" si="233"/>
        <v>392166.96</v>
      </c>
      <c r="N786" s="250">
        <f t="shared" si="227"/>
        <v>0</v>
      </c>
      <c r="O786" s="252">
        <v>45643</v>
      </c>
      <c r="P786" s="252">
        <f t="shared" si="228"/>
        <v>45643</v>
      </c>
      <c r="Q786" s="280" t="s">
        <v>1840</v>
      </c>
      <c r="R786" s="277">
        <v>330624</v>
      </c>
      <c r="S786" s="250">
        <f t="shared" si="229"/>
        <v>6000</v>
      </c>
      <c r="T786" s="255" t="s">
        <v>91</v>
      </c>
      <c r="U786" s="256">
        <v>45677</v>
      </c>
      <c r="V786" s="255">
        <v>464048</v>
      </c>
      <c r="W786" s="255" t="s">
        <v>29</v>
      </c>
      <c r="X786" s="258" t="s">
        <v>368</v>
      </c>
      <c r="Y786" s="255" t="s">
        <v>91</v>
      </c>
      <c r="AB786" s="17"/>
    </row>
    <row r="787" spans="1:28" x14ac:dyDescent="0.25">
      <c r="A787" s="7">
        <f t="shared" si="230"/>
        <v>39</v>
      </c>
      <c r="B787" s="25" t="s">
        <v>24</v>
      </c>
      <c r="C787" s="9">
        <v>45627</v>
      </c>
      <c r="D787" s="25" t="s">
        <v>516</v>
      </c>
      <c r="E787" s="9">
        <v>45626</v>
      </c>
      <c r="F787" s="276" t="s">
        <v>1773</v>
      </c>
      <c r="G787" s="253">
        <v>45643</v>
      </c>
      <c r="H787" s="249">
        <v>336624</v>
      </c>
      <c r="I787" s="250">
        <v>60592.32</v>
      </c>
      <c r="J787" s="251">
        <f t="shared" si="231"/>
        <v>397216.32</v>
      </c>
      <c r="K787" s="250">
        <f t="shared" si="225"/>
        <v>5049.3599999999997</v>
      </c>
      <c r="L787" s="250">
        <f t="shared" si="226"/>
        <v>392166.96</v>
      </c>
      <c r="M787" s="250">
        <f t="shared" si="233"/>
        <v>392166.96</v>
      </c>
      <c r="N787" s="250">
        <f t="shared" si="227"/>
        <v>0</v>
      </c>
      <c r="O787" s="252">
        <v>45643</v>
      </c>
      <c r="P787" s="252">
        <f t="shared" si="228"/>
        <v>45643</v>
      </c>
      <c r="Q787" s="280" t="s">
        <v>1841</v>
      </c>
      <c r="R787" s="277">
        <v>330624</v>
      </c>
      <c r="S787" s="250">
        <f t="shared" si="229"/>
        <v>6000</v>
      </c>
      <c r="T787" s="255" t="s">
        <v>91</v>
      </c>
      <c r="U787" s="256">
        <v>45677</v>
      </c>
      <c r="V787" s="255">
        <v>464048</v>
      </c>
      <c r="W787" s="255" t="s">
        <v>29</v>
      </c>
      <c r="X787" s="258" t="s">
        <v>368</v>
      </c>
      <c r="Y787" s="255" t="s">
        <v>91</v>
      </c>
      <c r="AB787" s="17"/>
    </row>
    <row r="788" spans="1:28" x14ac:dyDescent="0.25">
      <c r="A788" s="7">
        <f t="shared" si="230"/>
        <v>40</v>
      </c>
      <c r="B788" s="25" t="s">
        <v>24</v>
      </c>
      <c r="C788" s="9">
        <v>45627</v>
      </c>
      <c r="D788" s="25" t="s">
        <v>511</v>
      </c>
      <c r="E788" s="9">
        <v>45626</v>
      </c>
      <c r="F788" s="276" t="s">
        <v>1774</v>
      </c>
      <c r="G788" s="253">
        <v>45643</v>
      </c>
      <c r="H788" s="249">
        <v>325403.2</v>
      </c>
      <c r="I788" s="250">
        <v>58572.576000000001</v>
      </c>
      <c r="J788" s="251">
        <f t="shared" si="231"/>
        <v>383975.77600000001</v>
      </c>
      <c r="K788" s="250">
        <f t="shared" si="225"/>
        <v>4881.0479999999998</v>
      </c>
      <c r="L788" s="250">
        <f t="shared" si="226"/>
        <v>379094.728</v>
      </c>
      <c r="M788" s="250">
        <f t="shared" si="233"/>
        <v>379094.728</v>
      </c>
      <c r="N788" s="250">
        <f t="shared" si="227"/>
        <v>0</v>
      </c>
      <c r="O788" s="252">
        <v>45643</v>
      </c>
      <c r="P788" s="252">
        <f t="shared" si="228"/>
        <v>45643</v>
      </c>
      <c r="Q788" s="280" t="s">
        <v>1842</v>
      </c>
      <c r="R788" s="277">
        <v>319603.20000000001</v>
      </c>
      <c r="S788" s="250">
        <f t="shared" si="229"/>
        <v>5800</v>
      </c>
      <c r="T788" s="255" t="s">
        <v>91</v>
      </c>
      <c r="U788" s="256">
        <v>45677</v>
      </c>
      <c r="V788" s="255">
        <v>464048</v>
      </c>
      <c r="W788" s="255" t="s">
        <v>29</v>
      </c>
      <c r="X788" s="258" t="s">
        <v>368</v>
      </c>
      <c r="Y788" s="255" t="s">
        <v>91</v>
      </c>
      <c r="AB788" s="17"/>
    </row>
    <row r="789" spans="1:28" x14ac:dyDescent="0.25">
      <c r="A789" s="7">
        <f t="shared" si="230"/>
        <v>41</v>
      </c>
      <c r="B789" s="25" t="s">
        <v>24</v>
      </c>
      <c r="C789" s="9">
        <v>45627</v>
      </c>
      <c r="D789" s="25" t="s">
        <v>517</v>
      </c>
      <c r="E789" s="9">
        <v>45626</v>
      </c>
      <c r="F789" s="276" t="s">
        <v>1775</v>
      </c>
      <c r="G789" s="253">
        <v>45643</v>
      </c>
      <c r="H789" s="249">
        <v>410096</v>
      </c>
      <c r="I789" s="250">
        <v>73817.279999999999</v>
      </c>
      <c r="J789" s="251">
        <f t="shared" si="231"/>
        <v>483913.28</v>
      </c>
      <c r="K789" s="250">
        <f t="shared" si="225"/>
        <v>6151.44</v>
      </c>
      <c r="L789" s="250">
        <f t="shared" si="226"/>
        <v>477761.84</v>
      </c>
      <c r="M789" s="250">
        <f t="shared" si="233"/>
        <v>477761.84</v>
      </c>
      <c r="N789" s="250">
        <f t="shared" si="227"/>
        <v>0</v>
      </c>
      <c r="O789" s="252">
        <v>45643</v>
      </c>
      <c r="P789" s="252">
        <f t="shared" si="228"/>
        <v>45643</v>
      </c>
      <c r="Q789" s="280" t="s">
        <v>1843</v>
      </c>
      <c r="R789" s="277">
        <v>404096</v>
      </c>
      <c r="S789" s="250">
        <f t="shared" si="229"/>
        <v>6000</v>
      </c>
      <c r="T789" s="255" t="s">
        <v>91</v>
      </c>
      <c r="U789" s="256">
        <v>45677</v>
      </c>
      <c r="V789" s="255">
        <v>464048</v>
      </c>
      <c r="W789" s="255" t="s">
        <v>29</v>
      </c>
      <c r="X789" s="258" t="s">
        <v>368</v>
      </c>
      <c r="Y789" s="255" t="s">
        <v>91</v>
      </c>
      <c r="AB789" s="17"/>
    </row>
    <row r="790" spans="1:28" x14ac:dyDescent="0.25">
      <c r="A790" s="7">
        <f t="shared" si="230"/>
        <v>42</v>
      </c>
      <c r="B790" s="25" t="s">
        <v>24</v>
      </c>
      <c r="C790" s="9">
        <v>45627</v>
      </c>
      <c r="D790" s="25" t="s">
        <v>1285</v>
      </c>
      <c r="E790" s="9">
        <v>45626</v>
      </c>
      <c r="F790" s="276" t="s">
        <v>1776</v>
      </c>
      <c r="G790" s="253">
        <v>45643</v>
      </c>
      <c r="H790" s="249">
        <v>176560</v>
      </c>
      <c r="I790" s="250">
        <v>31780.799999999999</v>
      </c>
      <c r="J790" s="251">
        <f t="shared" si="231"/>
        <v>208340.8</v>
      </c>
      <c r="K790" s="250">
        <f t="shared" si="225"/>
        <v>2648.4</v>
      </c>
      <c r="L790" s="250">
        <f t="shared" si="226"/>
        <v>205692.4</v>
      </c>
      <c r="M790" s="250">
        <f t="shared" si="233"/>
        <v>205692.4</v>
      </c>
      <c r="N790" s="250">
        <f t="shared" si="227"/>
        <v>0</v>
      </c>
      <c r="O790" s="252">
        <v>45643</v>
      </c>
      <c r="P790" s="252">
        <f t="shared" si="228"/>
        <v>45643</v>
      </c>
      <c r="Q790" s="280" t="s">
        <v>1844</v>
      </c>
      <c r="R790" s="277">
        <v>170560</v>
      </c>
      <c r="S790" s="250">
        <f t="shared" si="229"/>
        <v>6000</v>
      </c>
      <c r="T790" s="255" t="s">
        <v>91</v>
      </c>
      <c r="U790" s="256">
        <v>45677</v>
      </c>
      <c r="V790" s="255">
        <v>464048</v>
      </c>
      <c r="W790" s="255" t="s">
        <v>29</v>
      </c>
      <c r="X790" s="258" t="s">
        <v>368</v>
      </c>
      <c r="Y790" s="255" t="s">
        <v>91</v>
      </c>
      <c r="AB790" s="17"/>
    </row>
    <row r="791" spans="1:28" x14ac:dyDescent="0.25">
      <c r="A791" s="7">
        <f t="shared" si="230"/>
        <v>43</v>
      </c>
      <c r="B791" s="25" t="s">
        <v>24</v>
      </c>
      <c r="C791" s="9">
        <v>45627</v>
      </c>
      <c r="D791" s="25" t="s">
        <v>40</v>
      </c>
      <c r="E791" s="9">
        <v>45626</v>
      </c>
      <c r="F791" s="276" t="s">
        <v>1777</v>
      </c>
      <c r="G791" s="253">
        <v>45643</v>
      </c>
      <c r="H791" s="249">
        <v>338720</v>
      </c>
      <c r="I791" s="250">
        <v>0</v>
      </c>
      <c r="J791" s="251">
        <f t="shared" si="231"/>
        <v>338720</v>
      </c>
      <c r="K791" s="250">
        <f t="shared" si="225"/>
        <v>5080.8</v>
      </c>
      <c r="L791" s="250">
        <f t="shared" si="226"/>
        <v>333639.2</v>
      </c>
      <c r="M791" s="250">
        <f t="shared" si="233"/>
        <v>333639.2</v>
      </c>
      <c r="N791" s="250">
        <f t="shared" si="227"/>
        <v>0</v>
      </c>
      <c r="O791" s="252">
        <v>45643</v>
      </c>
      <c r="P791" s="252">
        <f t="shared" si="228"/>
        <v>45643</v>
      </c>
      <c r="Q791" s="280" t="s">
        <v>1845</v>
      </c>
      <c r="R791" s="277">
        <v>332920</v>
      </c>
      <c r="S791" s="250">
        <f t="shared" si="229"/>
        <v>5800</v>
      </c>
      <c r="T791" s="255" t="s">
        <v>91</v>
      </c>
      <c r="U791" s="256">
        <v>45677</v>
      </c>
      <c r="V791" s="255">
        <v>464048</v>
      </c>
      <c r="W791" s="255" t="s">
        <v>29</v>
      </c>
      <c r="X791" s="258" t="s">
        <v>368</v>
      </c>
      <c r="Y791" s="255" t="s">
        <v>91</v>
      </c>
      <c r="AB791" s="17"/>
    </row>
    <row r="792" spans="1:28" x14ac:dyDescent="0.25">
      <c r="A792" s="7">
        <f t="shared" si="230"/>
        <v>44</v>
      </c>
      <c r="B792" s="25" t="s">
        <v>24</v>
      </c>
      <c r="C792" s="9">
        <v>45627</v>
      </c>
      <c r="D792" s="25" t="s">
        <v>1648</v>
      </c>
      <c r="E792" s="9">
        <v>45626</v>
      </c>
      <c r="F792" s="276" t="s">
        <v>1778</v>
      </c>
      <c r="G792" s="253">
        <v>45643</v>
      </c>
      <c r="H792" s="249">
        <v>396426.13333333336</v>
      </c>
      <c r="I792" s="250">
        <v>0</v>
      </c>
      <c r="J792" s="251">
        <f t="shared" si="231"/>
        <v>396426.13333333336</v>
      </c>
      <c r="K792" s="250">
        <f t="shared" si="225"/>
        <v>5946.3919999999998</v>
      </c>
      <c r="L792" s="250">
        <f t="shared" si="226"/>
        <v>390479.74133333337</v>
      </c>
      <c r="M792" s="250">
        <f t="shared" si="233"/>
        <v>390479.74133333337</v>
      </c>
      <c r="N792" s="250">
        <f t="shared" si="227"/>
        <v>0</v>
      </c>
      <c r="O792" s="252">
        <v>45643</v>
      </c>
      <c r="P792" s="252">
        <f t="shared" si="228"/>
        <v>45643</v>
      </c>
      <c r="Q792" s="280" t="s">
        <v>1846</v>
      </c>
      <c r="R792" s="277">
        <v>390626.13</v>
      </c>
      <c r="S792" s="250">
        <f t="shared" si="229"/>
        <v>5800.0033333333558</v>
      </c>
      <c r="T792" s="255" t="s">
        <v>91</v>
      </c>
      <c r="U792" s="256">
        <v>45677</v>
      </c>
      <c r="V792" s="255">
        <v>464048</v>
      </c>
      <c r="W792" s="255" t="s">
        <v>29</v>
      </c>
      <c r="X792" s="258" t="s">
        <v>368</v>
      </c>
      <c r="Y792" s="255" t="s">
        <v>91</v>
      </c>
      <c r="AB792" s="17"/>
    </row>
    <row r="793" spans="1:28" x14ac:dyDescent="0.25">
      <c r="A793" s="7">
        <f t="shared" si="230"/>
        <v>45</v>
      </c>
      <c r="B793" s="25" t="s">
        <v>24</v>
      </c>
      <c r="C793" s="9">
        <v>45627</v>
      </c>
      <c r="D793" s="25" t="s">
        <v>1651</v>
      </c>
      <c r="E793" s="9">
        <v>45626</v>
      </c>
      <c r="F793" s="276" t="s">
        <v>1779</v>
      </c>
      <c r="G793" s="253">
        <v>45643</v>
      </c>
      <c r="H793" s="249">
        <v>396426.13333333336</v>
      </c>
      <c r="I793" s="250">
        <v>0</v>
      </c>
      <c r="J793" s="251">
        <f t="shared" si="231"/>
        <v>396426.13333333336</v>
      </c>
      <c r="K793" s="250">
        <f t="shared" si="225"/>
        <v>5946.3919999999998</v>
      </c>
      <c r="L793" s="250">
        <f t="shared" si="226"/>
        <v>390479.74133333337</v>
      </c>
      <c r="M793" s="250">
        <f t="shared" si="233"/>
        <v>390479.74133333337</v>
      </c>
      <c r="N793" s="250">
        <f t="shared" si="227"/>
        <v>0</v>
      </c>
      <c r="O793" s="252">
        <v>45643</v>
      </c>
      <c r="P793" s="252">
        <f t="shared" si="228"/>
        <v>45643</v>
      </c>
      <c r="Q793" s="280" t="s">
        <v>1847</v>
      </c>
      <c r="R793" s="277">
        <v>390626.13</v>
      </c>
      <c r="S793" s="250">
        <f t="shared" si="229"/>
        <v>5800.0033333333558</v>
      </c>
      <c r="T793" s="255" t="s">
        <v>91</v>
      </c>
      <c r="U793" s="256">
        <v>45677</v>
      </c>
      <c r="V793" s="255">
        <v>464048</v>
      </c>
      <c r="W793" s="255" t="s">
        <v>29</v>
      </c>
      <c r="X793" s="258" t="s">
        <v>368</v>
      </c>
      <c r="Y793" s="255" t="s">
        <v>91</v>
      </c>
      <c r="AB793" s="17"/>
    </row>
    <row r="794" spans="1:28" x14ac:dyDescent="0.25">
      <c r="A794" s="7">
        <f t="shared" si="230"/>
        <v>46</v>
      </c>
      <c r="B794" s="25" t="s">
        <v>24</v>
      </c>
      <c r="C794" s="9">
        <v>45627</v>
      </c>
      <c r="D794" s="25" t="s">
        <v>1654</v>
      </c>
      <c r="E794" s="9">
        <v>45626</v>
      </c>
      <c r="F794" s="276" t="s">
        <v>1780</v>
      </c>
      <c r="G794" s="253">
        <v>45643</v>
      </c>
      <c r="H794" s="249">
        <v>410096</v>
      </c>
      <c r="I794" s="250">
        <v>0</v>
      </c>
      <c r="J794" s="251">
        <f t="shared" si="231"/>
        <v>410096</v>
      </c>
      <c r="K794" s="250">
        <f t="shared" si="225"/>
        <v>6151.44</v>
      </c>
      <c r="L794" s="250">
        <f t="shared" si="226"/>
        <v>403944.56</v>
      </c>
      <c r="M794" s="250">
        <f t="shared" si="233"/>
        <v>403944.56</v>
      </c>
      <c r="N794" s="250">
        <f t="shared" si="227"/>
        <v>0</v>
      </c>
      <c r="O794" s="252">
        <v>45643</v>
      </c>
      <c r="P794" s="252">
        <f t="shared" si="228"/>
        <v>45643</v>
      </c>
      <c r="Q794" s="280" t="s">
        <v>1848</v>
      </c>
      <c r="R794" s="277">
        <v>404096</v>
      </c>
      <c r="S794" s="250">
        <f t="shared" si="229"/>
        <v>6000</v>
      </c>
      <c r="T794" s="255" t="s">
        <v>91</v>
      </c>
      <c r="U794" s="256">
        <v>45677</v>
      </c>
      <c r="V794" s="255">
        <v>464048</v>
      </c>
      <c r="W794" s="255" t="s">
        <v>29</v>
      </c>
      <c r="X794" s="258" t="s">
        <v>368</v>
      </c>
      <c r="Y794" s="255" t="s">
        <v>91</v>
      </c>
      <c r="AB794" s="17"/>
    </row>
    <row r="795" spans="1:28" x14ac:dyDescent="0.25">
      <c r="A795" s="7">
        <f t="shared" si="230"/>
        <v>47</v>
      </c>
      <c r="B795" s="25" t="s">
        <v>24</v>
      </c>
      <c r="C795" s="9">
        <v>45627</v>
      </c>
      <c r="D795" s="25" t="s">
        <v>1657</v>
      </c>
      <c r="E795" s="9">
        <v>45626</v>
      </c>
      <c r="F795" s="276" t="s">
        <v>1781</v>
      </c>
      <c r="G795" s="253">
        <v>45643</v>
      </c>
      <c r="H795" s="249">
        <v>373360</v>
      </c>
      <c r="I795" s="250">
        <v>67204.800000000003</v>
      </c>
      <c r="J795" s="251">
        <f t="shared" si="231"/>
        <v>440564.8</v>
      </c>
      <c r="K795" s="250">
        <f t="shared" si="225"/>
        <v>5600.4</v>
      </c>
      <c r="L795" s="250">
        <f t="shared" si="226"/>
        <v>434964.39999999997</v>
      </c>
      <c r="M795" s="250">
        <f t="shared" si="233"/>
        <v>434964.39999999997</v>
      </c>
      <c r="N795" s="250">
        <f t="shared" si="227"/>
        <v>0</v>
      </c>
      <c r="O795" s="252">
        <v>45643</v>
      </c>
      <c r="P795" s="252">
        <f t="shared" si="228"/>
        <v>45643</v>
      </c>
      <c r="Q795" s="280" t="s">
        <v>1849</v>
      </c>
      <c r="R795" s="277">
        <v>367360</v>
      </c>
      <c r="S795" s="250">
        <f t="shared" si="229"/>
        <v>6000</v>
      </c>
      <c r="T795" s="255" t="s">
        <v>91</v>
      </c>
      <c r="U795" s="256">
        <v>45677</v>
      </c>
      <c r="V795" s="255">
        <v>464048</v>
      </c>
      <c r="W795" s="255" t="s">
        <v>29</v>
      </c>
      <c r="X795" s="258" t="s">
        <v>368</v>
      </c>
      <c r="Y795" s="255" t="s">
        <v>91</v>
      </c>
      <c r="AB795" s="17"/>
    </row>
    <row r="796" spans="1:28" x14ac:dyDescent="0.25">
      <c r="A796" s="7">
        <f t="shared" si="230"/>
        <v>48</v>
      </c>
      <c r="B796" s="25" t="s">
        <v>24</v>
      </c>
      <c r="C796" s="9">
        <v>45627</v>
      </c>
      <c r="D796" s="25" t="s">
        <v>32</v>
      </c>
      <c r="E796" s="9">
        <v>45626</v>
      </c>
      <c r="F796" s="276" t="s">
        <v>1782</v>
      </c>
      <c r="G796" s="253">
        <v>45643</v>
      </c>
      <c r="H796" s="249">
        <v>347120</v>
      </c>
      <c r="I796" s="250">
        <v>0</v>
      </c>
      <c r="J796" s="251">
        <f t="shared" si="231"/>
        <v>347120</v>
      </c>
      <c r="K796" s="250">
        <f t="shared" si="225"/>
        <v>5206.8</v>
      </c>
      <c r="L796" s="250">
        <f t="shared" si="226"/>
        <v>341913.2</v>
      </c>
      <c r="M796" s="250">
        <f t="shared" si="233"/>
        <v>341913.2</v>
      </c>
      <c r="N796" s="250">
        <f t="shared" si="227"/>
        <v>0</v>
      </c>
      <c r="O796" s="252">
        <v>45643</v>
      </c>
      <c r="P796" s="252">
        <f t="shared" si="228"/>
        <v>45643</v>
      </c>
      <c r="Q796" s="280" t="s">
        <v>1850</v>
      </c>
      <c r="R796" s="277">
        <v>341120</v>
      </c>
      <c r="S796" s="250">
        <f t="shared" si="229"/>
        <v>6000</v>
      </c>
      <c r="T796" s="255" t="s">
        <v>91</v>
      </c>
      <c r="U796" s="256">
        <v>45677</v>
      </c>
      <c r="V796" s="255">
        <v>464048</v>
      </c>
      <c r="W796" s="255" t="s">
        <v>29</v>
      </c>
      <c r="X796" s="258" t="s">
        <v>368</v>
      </c>
      <c r="Y796" s="255" t="s">
        <v>91</v>
      </c>
      <c r="AB796" s="17"/>
    </row>
    <row r="797" spans="1:28" x14ac:dyDescent="0.25">
      <c r="A797" s="7">
        <f t="shared" si="230"/>
        <v>49</v>
      </c>
      <c r="B797" s="25" t="s">
        <v>24</v>
      </c>
      <c r="C797" s="9">
        <v>45627</v>
      </c>
      <c r="D797" s="25" t="s">
        <v>26</v>
      </c>
      <c r="E797" s="9">
        <v>45626</v>
      </c>
      <c r="F797" s="276" t="s">
        <v>1783</v>
      </c>
      <c r="G797" s="253">
        <v>45643</v>
      </c>
      <c r="H797" s="249">
        <v>337008</v>
      </c>
      <c r="I797" s="250">
        <v>0</v>
      </c>
      <c r="J797" s="251">
        <f t="shared" si="231"/>
        <v>337008</v>
      </c>
      <c r="K797" s="250">
        <f t="shared" si="225"/>
        <v>5055.12</v>
      </c>
      <c r="L797" s="250">
        <f t="shared" si="226"/>
        <v>331952.88</v>
      </c>
      <c r="M797" s="250">
        <v>0</v>
      </c>
      <c r="N797" s="250">
        <f t="shared" si="227"/>
        <v>331952.88</v>
      </c>
      <c r="O797" s="252">
        <v>45677</v>
      </c>
      <c r="P797" s="252">
        <f t="shared" ref="P797:P801" si="234">O797</f>
        <v>45677</v>
      </c>
      <c r="Q797" s="280" t="s">
        <v>2069</v>
      </c>
      <c r="R797" s="277">
        <v>331408</v>
      </c>
      <c r="S797" s="250">
        <f t="shared" si="229"/>
        <v>5600</v>
      </c>
      <c r="T797" s="255" t="s">
        <v>1991</v>
      </c>
      <c r="U797" s="256">
        <v>45691</v>
      </c>
      <c r="V797" s="255">
        <v>464233</v>
      </c>
      <c r="W797" s="255" t="s">
        <v>29</v>
      </c>
      <c r="X797" s="258" t="s">
        <v>368</v>
      </c>
      <c r="Y797" s="255" t="s">
        <v>91</v>
      </c>
      <c r="AB797" s="17"/>
    </row>
    <row r="798" spans="1:28" x14ac:dyDescent="0.25">
      <c r="A798" s="7">
        <f t="shared" si="230"/>
        <v>50</v>
      </c>
      <c r="B798" s="25" t="s">
        <v>24</v>
      </c>
      <c r="C798" s="9">
        <v>45627</v>
      </c>
      <c r="D798" s="25" t="s">
        <v>35</v>
      </c>
      <c r="E798" s="9">
        <v>45626</v>
      </c>
      <c r="F798" s="276" t="s">
        <v>1784</v>
      </c>
      <c r="G798" s="253">
        <v>45643</v>
      </c>
      <c r="H798" s="249">
        <v>347120</v>
      </c>
      <c r="I798" s="250">
        <v>0</v>
      </c>
      <c r="J798" s="251">
        <f t="shared" si="231"/>
        <v>347120</v>
      </c>
      <c r="K798" s="250">
        <f t="shared" si="225"/>
        <v>5206.8</v>
      </c>
      <c r="L798" s="250">
        <f t="shared" si="226"/>
        <v>341913.2</v>
      </c>
      <c r="M798" s="250">
        <v>0</v>
      </c>
      <c r="N798" s="250">
        <f t="shared" si="227"/>
        <v>341913.2</v>
      </c>
      <c r="O798" s="252">
        <v>45677</v>
      </c>
      <c r="P798" s="252">
        <f t="shared" si="234"/>
        <v>45677</v>
      </c>
      <c r="Q798" s="280" t="s">
        <v>2070</v>
      </c>
      <c r="R798" s="277">
        <v>341120</v>
      </c>
      <c r="S798" s="250">
        <f t="shared" si="229"/>
        <v>6000</v>
      </c>
      <c r="T798" s="255" t="s">
        <v>1991</v>
      </c>
      <c r="U798" s="256">
        <v>45691</v>
      </c>
      <c r="V798" s="255">
        <v>464233</v>
      </c>
      <c r="W798" s="255" t="s">
        <v>29</v>
      </c>
      <c r="X798" s="258" t="s">
        <v>368</v>
      </c>
      <c r="Y798" s="255" t="s">
        <v>91</v>
      </c>
      <c r="AB798" s="17"/>
    </row>
    <row r="799" spans="1:28" x14ac:dyDescent="0.25">
      <c r="A799" s="7">
        <f t="shared" si="230"/>
        <v>51</v>
      </c>
      <c r="B799" s="25" t="s">
        <v>24</v>
      </c>
      <c r="C799" s="9">
        <v>45627</v>
      </c>
      <c r="D799" s="25" t="s">
        <v>38</v>
      </c>
      <c r="E799" s="9">
        <v>45626</v>
      </c>
      <c r="F799" s="276" t="s">
        <v>1785</v>
      </c>
      <c r="G799" s="253">
        <v>45643</v>
      </c>
      <c r="H799" s="249">
        <v>326128</v>
      </c>
      <c r="I799" s="250">
        <v>58703.040000000001</v>
      </c>
      <c r="J799" s="251">
        <f t="shared" si="231"/>
        <v>384831.04</v>
      </c>
      <c r="K799" s="250">
        <f t="shared" si="225"/>
        <v>4891.92</v>
      </c>
      <c r="L799" s="250">
        <f t="shared" si="226"/>
        <v>379939.12</v>
      </c>
      <c r="M799" s="250">
        <v>0</v>
      </c>
      <c r="N799" s="250">
        <f t="shared" si="227"/>
        <v>379939.12</v>
      </c>
      <c r="O799" s="252">
        <v>45677</v>
      </c>
      <c r="P799" s="252">
        <f t="shared" si="234"/>
        <v>45677</v>
      </c>
      <c r="Q799" s="280" t="s">
        <v>2071</v>
      </c>
      <c r="R799" s="277">
        <v>320128</v>
      </c>
      <c r="S799" s="250">
        <f t="shared" si="229"/>
        <v>6000</v>
      </c>
      <c r="T799" s="255" t="s">
        <v>1991</v>
      </c>
      <c r="U799" s="256">
        <v>45691</v>
      </c>
      <c r="V799" s="255">
        <v>464233</v>
      </c>
      <c r="W799" s="255" t="s">
        <v>29</v>
      </c>
      <c r="X799" s="258" t="s">
        <v>368</v>
      </c>
      <c r="Y799" s="255" t="s">
        <v>91</v>
      </c>
      <c r="AB799" s="17"/>
    </row>
    <row r="800" spans="1:28" x14ac:dyDescent="0.25">
      <c r="A800" s="7">
        <f t="shared" si="230"/>
        <v>52</v>
      </c>
      <c r="B800" s="25" t="s">
        <v>24</v>
      </c>
      <c r="C800" s="9">
        <v>45627</v>
      </c>
      <c r="D800" s="25" t="s">
        <v>392</v>
      </c>
      <c r="E800" s="9">
        <v>45626</v>
      </c>
      <c r="F800" s="276" t="s">
        <v>1786</v>
      </c>
      <c r="G800" s="253">
        <v>45643</v>
      </c>
      <c r="H800" s="249">
        <v>276856.32000000001</v>
      </c>
      <c r="I800" s="250">
        <v>49834.137600000002</v>
      </c>
      <c r="J800" s="251">
        <f t="shared" si="231"/>
        <v>326690.45760000002</v>
      </c>
      <c r="K800" s="250">
        <f t="shared" si="225"/>
        <v>4152.8447999999999</v>
      </c>
      <c r="L800" s="250">
        <f t="shared" si="226"/>
        <v>322537.6128</v>
      </c>
      <c r="M800" s="250">
        <v>0</v>
      </c>
      <c r="N800" s="250">
        <f t="shared" si="227"/>
        <v>322537.6128</v>
      </c>
      <c r="O800" s="252">
        <v>45677</v>
      </c>
      <c r="P800" s="252">
        <f t="shared" si="234"/>
        <v>45677</v>
      </c>
      <c r="Q800" s="280" t="s">
        <v>2072</v>
      </c>
      <c r="R800" s="277">
        <v>272056</v>
      </c>
      <c r="S800" s="250">
        <f t="shared" si="229"/>
        <v>4800.320000000007</v>
      </c>
      <c r="T800" s="255" t="s">
        <v>1991</v>
      </c>
      <c r="U800" s="256">
        <v>45691</v>
      </c>
      <c r="V800" s="255">
        <v>464233</v>
      </c>
      <c r="W800" s="255" t="s">
        <v>29</v>
      </c>
      <c r="X800" s="258" t="s">
        <v>368</v>
      </c>
      <c r="Y800" s="255" t="s">
        <v>91</v>
      </c>
      <c r="AB800" s="17"/>
    </row>
    <row r="801" spans="1:28" x14ac:dyDescent="0.25">
      <c r="A801" s="7">
        <f t="shared" si="230"/>
        <v>53</v>
      </c>
      <c r="B801" s="25" t="s">
        <v>24</v>
      </c>
      <c r="C801" s="9">
        <v>45627</v>
      </c>
      <c r="D801" s="25" t="s">
        <v>393</v>
      </c>
      <c r="E801" s="9">
        <v>45626</v>
      </c>
      <c r="F801" s="276" t="s">
        <v>1787</v>
      </c>
      <c r="G801" s="253">
        <v>45643</v>
      </c>
      <c r="H801" s="249">
        <v>276856.32000000001</v>
      </c>
      <c r="I801" s="250">
        <v>49834.137600000002</v>
      </c>
      <c r="J801" s="251">
        <f t="shared" si="231"/>
        <v>326690.45760000002</v>
      </c>
      <c r="K801" s="250">
        <f t="shared" si="225"/>
        <v>4152.8447999999999</v>
      </c>
      <c r="L801" s="250">
        <f t="shared" si="226"/>
        <v>322537.6128</v>
      </c>
      <c r="M801" s="250">
        <v>0</v>
      </c>
      <c r="N801" s="250">
        <f t="shared" si="227"/>
        <v>322537.6128</v>
      </c>
      <c r="O801" s="252">
        <v>45677</v>
      </c>
      <c r="P801" s="252">
        <f t="shared" si="234"/>
        <v>45677</v>
      </c>
      <c r="Q801" s="280" t="s">
        <v>2073</v>
      </c>
      <c r="R801" s="277">
        <v>272056</v>
      </c>
      <c r="S801" s="250">
        <f t="shared" si="229"/>
        <v>4800.320000000007</v>
      </c>
      <c r="T801" s="255" t="s">
        <v>1991</v>
      </c>
      <c r="U801" s="256">
        <v>45691</v>
      </c>
      <c r="V801" s="255">
        <v>464233</v>
      </c>
      <c r="W801" s="255" t="s">
        <v>29</v>
      </c>
      <c r="X801" s="258" t="s">
        <v>368</v>
      </c>
      <c r="Y801" s="255" t="s">
        <v>91</v>
      </c>
      <c r="AB801" s="17"/>
    </row>
    <row r="802" spans="1:28" x14ac:dyDescent="0.25">
      <c r="A802" s="7">
        <f t="shared" si="230"/>
        <v>54</v>
      </c>
      <c r="B802" s="25" t="s">
        <v>94</v>
      </c>
      <c r="C802" s="9">
        <v>45627</v>
      </c>
      <c r="D802" s="25" t="s">
        <v>95</v>
      </c>
      <c r="E802" s="9">
        <v>45626</v>
      </c>
      <c r="F802" s="276" t="s">
        <v>1788</v>
      </c>
      <c r="G802" s="253">
        <v>45644</v>
      </c>
      <c r="H802" s="249">
        <v>256000</v>
      </c>
      <c r="I802" s="250">
        <v>0</v>
      </c>
      <c r="J802" s="251">
        <f t="shared" si="231"/>
        <v>256000</v>
      </c>
      <c r="K802" s="250">
        <f t="shared" si="225"/>
        <v>3840</v>
      </c>
      <c r="L802" s="250">
        <f t="shared" si="226"/>
        <v>252160</v>
      </c>
      <c r="M802" s="250">
        <v>252160</v>
      </c>
      <c r="N802" s="250">
        <f t="shared" si="227"/>
        <v>0</v>
      </c>
      <c r="O802" s="252">
        <v>45643</v>
      </c>
      <c r="P802" s="252">
        <f t="shared" si="228"/>
        <v>45643</v>
      </c>
      <c r="Q802" s="280" t="s">
        <v>1851</v>
      </c>
      <c r="R802" s="277">
        <v>250000</v>
      </c>
      <c r="S802" s="250">
        <f t="shared" si="229"/>
        <v>6000</v>
      </c>
      <c r="T802" s="255" t="s">
        <v>91</v>
      </c>
      <c r="U802" s="256">
        <v>45677</v>
      </c>
      <c r="V802" s="255">
        <v>464047</v>
      </c>
      <c r="W802" s="255" t="s">
        <v>29</v>
      </c>
      <c r="X802" s="258" t="s">
        <v>368</v>
      </c>
      <c r="Y802" s="255" t="s">
        <v>91</v>
      </c>
    </row>
    <row r="803" spans="1:28" x14ac:dyDescent="0.25">
      <c r="A803" s="7">
        <f t="shared" si="230"/>
        <v>55</v>
      </c>
      <c r="B803" s="25" t="s">
        <v>94</v>
      </c>
      <c r="C803" s="9">
        <v>45627</v>
      </c>
      <c r="D803" s="25" t="s">
        <v>100</v>
      </c>
      <c r="E803" s="9">
        <v>45626</v>
      </c>
      <c r="F803" s="276" t="s">
        <v>1789</v>
      </c>
      <c r="G803" s="253">
        <v>45644</v>
      </c>
      <c r="H803" s="249">
        <v>226000</v>
      </c>
      <c r="I803" s="250">
        <v>40680</v>
      </c>
      <c r="J803" s="251">
        <f t="shared" si="231"/>
        <v>266680</v>
      </c>
      <c r="K803" s="250">
        <f t="shared" si="225"/>
        <v>3390</v>
      </c>
      <c r="L803" s="250">
        <f t="shared" si="226"/>
        <v>263290</v>
      </c>
      <c r="M803" s="250">
        <f>L803</f>
        <v>263290</v>
      </c>
      <c r="N803" s="250">
        <f t="shared" si="227"/>
        <v>0</v>
      </c>
      <c r="O803" s="252">
        <v>45643</v>
      </c>
      <c r="P803" s="252">
        <f t="shared" si="228"/>
        <v>45643</v>
      </c>
      <c r="Q803" s="280" t="s">
        <v>1852</v>
      </c>
      <c r="R803" s="277">
        <v>220000</v>
      </c>
      <c r="S803" s="250">
        <f t="shared" si="229"/>
        <v>6000</v>
      </c>
      <c r="T803" s="255" t="s">
        <v>91</v>
      </c>
      <c r="U803" s="256">
        <v>45677</v>
      </c>
      <c r="V803" s="255">
        <v>464047</v>
      </c>
      <c r="W803" s="255" t="s">
        <v>29</v>
      </c>
      <c r="X803" s="258" t="s">
        <v>368</v>
      </c>
      <c r="Y803" s="255" t="s">
        <v>91</v>
      </c>
    </row>
    <row r="804" spans="1:28" x14ac:dyDescent="0.25">
      <c r="A804" s="7">
        <f t="shared" si="230"/>
        <v>56</v>
      </c>
      <c r="B804" s="25" t="s">
        <v>94</v>
      </c>
      <c r="C804" s="9">
        <v>45627</v>
      </c>
      <c r="D804" s="25" t="s">
        <v>105</v>
      </c>
      <c r="E804" s="9">
        <v>45626</v>
      </c>
      <c r="F804" s="276" t="s">
        <v>1790</v>
      </c>
      <c r="G804" s="253">
        <v>45644</v>
      </c>
      <c r="H804" s="249">
        <v>239728</v>
      </c>
      <c r="I804" s="250">
        <v>43151.040000000001</v>
      </c>
      <c r="J804" s="251">
        <f t="shared" si="231"/>
        <v>282879.03999999998</v>
      </c>
      <c r="K804" s="250">
        <f t="shared" si="225"/>
        <v>3595.92</v>
      </c>
      <c r="L804" s="250">
        <f t="shared" si="226"/>
        <v>279283.12</v>
      </c>
      <c r="M804" s="250">
        <f t="shared" ref="M804:M817" si="235">L804</f>
        <v>279283.12</v>
      </c>
      <c r="N804" s="250">
        <f t="shared" si="227"/>
        <v>0</v>
      </c>
      <c r="O804" s="252">
        <v>45643</v>
      </c>
      <c r="P804" s="252">
        <f t="shared" si="228"/>
        <v>45643</v>
      </c>
      <c r="Q804" s="280" t="s">
        <v>1853</v>
      </c>
      <c r="R804" s="277">
        <v>233728</v>
      </c>
      <c r="S804" s="250">
        <f t="shared" si="229"/>
        <v>6000</v>
      </c>
      <c r="T804" s="255" t="s">
        <v>91</v>
      </c>
      <c r="U804" s="256">
        <v>45677</v>
      </c>
      <c r="V804" s="255">
        <v>464047</v>
      </c>
      <c r="W804" s="255" t="s">
        <v>29</v>
      </c>
      <c r="X804" s="258" t="s">
        <v>368</v>
      </c>
      <c r="Y804" s="255" t="s">
        <v>91</v>
      </c>
    </row>
    <row r="805" spans="1:28" x14ac:dyDescent="0.25">
      <c r="A805" s="7">
        <f t="shared" si="230"/>
        <v>57</v>
      </c>
      <c r="B805" s="25" t="s">
        <v>94</v>
      </c>
      <c r="C805" s="9">
        <v>45627</v>
      </c>
      <c r="D805" s="25" t="s">
        <v>525</v>
      </c>
      <c r="E805" s="9">
        <v>45626</v>
      </c>
      <c r="F805" s="276" t="s">
        <v>1791</v>
      </c>
      <c r="G805" s="253">
        <v>45644</v>
      </c>
      <c r="H805" s="249">
        <v>239728</v>
      </c>
      <c r="I805" s="250">
        <v>43151.040000000001</v>
      </c>
      <c r="J805" s="251">
        <f t="shared" si="231"/>
        <v>282879.03999999998</v>
      </c>
      <c r="K805" s="250">
        <f t="shared" si="225"/>
        <v>3595.92</v>
      </c>
      <c r="L805" s="250">
        <f t="shared" si="226"/>
        <v>279283.12</v>
      </c>
      <c r="M805" s="250">
        <f t="shared" si="235"/>
        <v>279283.12</v>
      </c>
      <c r="N805" s="250">
        <f t="shared" si="227"/>
        <v>0</v>
      </c>
      <c r="O805" s="252">
        <v>45643</v>
      </c>
      <c r="P805" s="252">
        <f t="shared" si="228"/>
        <v>45643</v>
      </c>
      <c r="Q805" s="280" t="s">
        <v>1854</v>
      </c>
      <c r="R805" s="277">
        <v>233728</v>
      </c>
      <c r="S805" s="250">
        <f t="shared" si="229"/>
        <v>6000</v>
      </c>
      <c r="T805" s="255" t="s">
        <v>91</v>
      </c>
      <c r="U805" s="256">
        <v>45677</v>
      </c>
      <c r="V805" s="255">
        <v>464047</v>
      </c>
      <c r="W805" s="255" t="s">
        <v>29</v>
      </c>
      <c r="X805" s="258" t="s">
        <v>368</v>
      </c>
      <c r="Y805" s="255" t="s">
        <v>91</v>
      </c>
    </row>
    <row r="806" spans="1:28" x14ac:dyDescent="0.25">
      <c r="A806" s="7">
        <f t="shared" si="230"/>
        <v>58</v>
      </c>
      <c r="B806" s="25" t="s">
        <v>94</v>
      </c>
      <c r="C806" s="9">
        <v>45627</v>
      </c>
      <c r="D806" s="25" t="s">
        <v>274</v>
      </c>
      <c r="E806" s="9">
        <v>45626</v>
      </c>
      <c r="F806" s="276" t="s">
        <v>1792</v>
      </c>
      <c r="G806" s="253">
        <v>45644</v>
      </c>
      <c r="H806" s="249">
        <v>239728</v>
      </c>
      <c r="I806" s="250">
        <v>43151.040000000001</v>
      </c>
      <c r="J806" s="251">
        <f t="shared" si="231"/>
        <v>282879.03999999998</v>
      </c>
      <c r="K806" s="250">
        <f t="shared" si="225"/>
        <v>3595.92</v>
      </c>
      <c r="L806" s="250">
        <f t="shared" si="226"/>
        <v>279283.12</v>
      </c>
      <c r="M806" s="250">
        <f t="shared" si="235"/>
        <v>279283.12</v>
      </c>
      <c r="N806" s="250">
        <f t="shared" si="227"/>
        <v>0</v>
      </c>
      <c r="O806" s="252">
        <v>45643</v>
      </c>
      <c r="P806" s="252">
        <f t="shared" si="228"/>
        <v>45643</v>
      </c>
      <c r="Q806" s="280" t="s">
        <v>1855</v>
      </c>
      <c r="R806" s="277">
        <v>233728</v>
      </c>
      <c r="S806" s="250">
        <f t="shared" si="229"/>
        <v>6000</v>
      </c>
      <c r="T806" s="255" t="s">
        <v>91</v>
      </c>
      <c r="U806" s="256">
        <v>45677</v>
      </c>
      <c r="V806" s="255">
        <v>464047</v>
      </c>
      <c r="W806" s="255" t="s">
        <v>29</v>
      </c>
      <c r="X806" s="258" t="s">
        <v>368</v>
      </c>
      <c r="Y806" s="255" t="s">
        <v>91</v>
      </c>
    </row>
    <row r="807" spans="1:28" x14ac:dyDescent="0.25">
      <c r="A807" s="7">
        <f t="shared" si="230"/>
        <v>59</v>
      </c>
      <c r="B807" s="25" t="s">
        <v>94</v>
      </c>
      <c r="C807" s="9">
        <v>45627</v>
      </c>
      <c r="D807" s="25" t="s">
        <v>526</v>
      </c>
      <c r="E807" s="9">
        <v>45626</v>
      </c>
      <c r="F807" s="276" t="s">
        <v>1793</v>
      </c>
      <c r="G807" s="253">
        <v>45644</v>
      </c>
      <c r="H807" s="249">
        <v>239728</v>
      </c>
      <c r="I807" s="250">
        <v>43151.040000000001</v>
      </c>
      <c r="J807" s="251">
        <f t="shared" si="231"/>
        <v>282879.03999999998</v>
      </c>
      <c r="K807" s="250">
        <f t="shared" si="225"/>
        <v>3595.92</v>
      </c>
      <c r="L807" s="250">
        <f t="shared" si="226"/>
        <v>279283.12</v>
      </c>
      <c r="M807" s="250">
        <f t="shared" si="235"/>
        <v>279283.12</v>
      </c>
      <c r="N807" s="250">
        <f t="shared" si="227"/>
        <v>0</v>
      </c>
      <c r="O807" s="252">
        <v>45643</v>
      </c>
      <c r="P807" s="252">
        <f t="shared" si="228"/>
        <v>45643</v>
      </c>
      <c r="Q807" s="280" t="s">
        <v>1856</v>
      </c>
      <c r="R807" s="277">
        <v>233728</v>
      </c>
      <c r="S807" s="250">
        <f t="shared" si="229"/>
        <v>6000</v>
      </c>
      <c r="T807" s="255" t="s">
        <v>91</v>
      </c>
      <c r="U807" s="256">
        <v>45677</v>
      </c>
      <c r="V807" s="255">
        <v>464047</v>
      </c>
      <c r="W807" s="255" t="s">
        <v>29</v>
      </c>
      <c r="X807" s="258" t="s">
        <v>368</v>
      </c>
      <c r="Y807" s="255" t="s">
        <v>91</v>
      </c>
    </row>
    <row r="808" spans="1:28" x14ac:dyDescent="0.25">
      <c r="A808" s="7">
        <f t="shared" si="230"/>
        <v>60</v>
      </c>
      <c r="B808" s="25" t="s">
        <v>94</v>
      </c>
      <c r="C808" s="9">
        <v>45627</v>
      </c>
      <c r="D808" s="25" t="s">
        <v>527</v>
      </c>
      <c r="E808" s="9">
        <v>45626</v>
      </c>
      <c r="F808" s="276" t="s">
        <v>1794</v>
      </c>
      <c r="G808" s="253">
        <v>45644</v>
      </c>
      <c r="H808" s="249">
        <v>262569</v>
      </c>
      <c r="I808" s="250">
        <v>0</v>
      </c>
      <c r="J808" s="251">
        <f t="shared" si="231"/>
        <v>262569</v>
      </c>
      <c r="K808" s="250">
        <f t="shared" si="225"/>
        <v>3938.5349999999999</v>
      </c>
      <c r="L808" s="250">
        <f t="shared" si="226"/>
        <v>258630.465</v>
      </c>
      <c r="M808" s="250">
        <f t="shared" si="235"/>
        <v>258630.465</v>
      </c>
      <c r="N808" s="250">
        <f t="shared" si="227"/>
        <v>0</v>
      </c>
      <c r="O808" s="252">
        <v>45643</v>
      </c>
      <c r="P808" s="252">
        <f t="shared" si="228"/>
        <v>45643</v>
      </c>
      <c r="Q808" s="280" t="s">
        <v>1857</v>
      </c>
      <c r="R808" s="277">
        <v>256569</v>
      </c>
      <c r="S808" s="250">
        <f t="shared" si="229"/>
        <v>6000</v>
      </c>
      <c r="T808" s="255" t="s">
        <v>91</v>
      </c>
      <c r="U808" s="256">
        <v>45677</v>
      </c>
      <c r="V808" s="255">
        <v>464047</v>
      </c>
      <c r="W808" s="255" t="s">
        <v>29</v>
      </c>
      <c r="X808" s="258" t="s">
        <v>368</v>
      </c>
      <c r="Y808" s="255" t="s">
        <v>91</v>
      </c>
    </row>
    <row r="809" spans="1:28" x14ac:dyDescent="0.25">
      <c r="A809" s="7">
        <f t="shared" si="230"/>
        <v>61</v>
      </c>
      <c r="B809" s="25" t="s">
        <v>94</v>
      </c>
      <c r="C809" s="9">
        <v>45627</v>
      </c>
      <c r="D809" s="25" t="s">
        <v>528</v>
      </c>
      <c r="E809" s="9">
        <v>45626</v>
      </c>
      <c r="F809" s="276" t="s">
        <v>1795</v>
      </c>
      <c r="G809" s="253">
        <v>45644</v>
      </c>
      <c r="H809" s="249">
        <v>262569</v>
      </c>
      <c r="I809" s="250">
        <v>0</v>
      </c>
      <c r="J809" s="251">
        <f t="shared" si="231"/>
        <v>262569</v>
      </c>
      <c r="K809" s="250">
        <f t="shared" si="225"/>
        <v>3938.5349999999999</v>
      </c>
      <c r="L809" s="250">
        <f t="shared" si="226"/>
        <v>258630.465</v>
      </c>
      <c r="M809" s="250">
        <f t="shared" si="235"/>
        <v>258630.465</v>
      </c>
      <c r="N809" s="250">
        <f t="shared" si="227"/>
        <v>0</v>
      </c>
      <c r="O809" s="252">
        <v>45643</v>
      </c>
      <c r="P809" s="252">
        <f t="shared" si="228"/>
        <v>45643</v>
      </c>
      <c r="Q809" s="280" t="s">
        <v>1858</v>
      </c>
      <c r="R809" s="277">
        <v>256569</v>
      </c>
      <c r="S809" s="250">
        <f t="shared" si="229"/>
        <v>6000</v>
      </c>
      <c r="T809" s="255" t="s">
        <v>91</v>
      </c>
      <c r="U809" s="256">
        <v>45677</v>
      </c>
      <c r="V809" s="255">
        <v>464047</v>
      </c>
      <c r="W809" s="255" t="s">
        <v>29</v>
      </c>
      <c r="X809" s="258" t="s">
        <v>368</v>
      </c>
      <c r="Y809" s="255" t="s">
        <v>91</v>
      </c>
    </row>
    <row r="810" spans="1:28" x14ac:dyDescent="0.25">
      <c r="A810" s="7">
        <f t="shared" si="230"/>
        <v>62</v>
      </c>
      <c r="B810" s="25" t="s">
        <v>94</v>
      </c>
      <c r="C810" s="9">
        <v>45627</v>
      </c>
      <c r="D810" s="25" t="s">
        <v>529</v>
      </c>
      <c r="E810" s="9">
        <v>45626</v>
      </c>
      <c r="F810" s="276" t="s">
        <v>1796</v>
      </c>
      <c r="G810" s="253">
        <v>45644</v>
      </c>
      <c r="H810" s="249">
        <v>318516.66666666669</v>
      </c>
      <c r="I810" s="250">
        <v>0</v>
      </c>
      <c r="J810" s="251">
        <f t="shared" ref="J810:J818" si="236">H810+I810</f>
        <v>318516.66666666669</v>
      </c>
      <c r="K810" s="250">
        <f t="shared" ref="K810:K818" si="237">H810*1.5%</f>
        <v>4777.75</v>
      </c>
      <c r="L810" s="250">
        <f t="shared" ref="L810:L818" si="238">J810-K810</f>
        <v>313738.91666666669</v>
      </c>
      <c r="M810" s="250">
        <f t="shared" si="235"/>
        <v>313738.91666666669</v>
      </c>
      <c r="N810" s="250">
        <f t="shared" ref="N810:N818" si="239">L810-M810</f>
        <v>0</v>
      </c>
      <c r="O810" s="252">
        <v>45643</v>
      </c>
      <c r="P810" s="252">
        <f t="shared" ref="P810:P817" si="240">O810</f>
        <v>45643</v>
      </c>
      <c r="Q810" s="280" t="s">
        <v>1859</v>
      </c>
      <c r="R810" s="277">
        <v>312717</v>
      </c>
      <c r="S810" s="250">
        <f t="shared" ref="S810:S817" si="241">H810-R810</f>
        <v>5799.6666666666861</v>
      </c>
      <c r="T810" s="255" t="s">
        <v>91</v>
      </c>
      <c r="U810" s="256">
        <v>45677</v>
      </c>
      <c r="V810" s="255">
        <v>464047</v>
      </c>
      <c r="W810" s="255" t="s">
        <v>29</v>
      </c>
      <c r="X810" s="258" t="s">
        <v>368</v>
      </c>
      <c r="Y810" s="255" t="s">
        <v>91</v>
      </c>
    </row>
    <row r="811" spans="1:28" x14ac:dyDescent="0.25">
      <c r="A811" s="7">
        <f t="shared" ref="A811:A817" si="242">A810+1</f>
        <v>63</v>
      </c>
      <c r="B811" s="25" t="s">
        <v>94</v>
      </c>
      <c r="C811" s="9">
        <v>45627</v>
      </c>
      <c r="D811" s="25" t="s">
        <v>530</v>
      </c>
      <c r="E811" s="9">
        <v>45626</v>
      </c>
      <c r="F811" s="276" t="s">
        <v>1797</v>
      </c>
      <c r="G811" s="253">
        <v>45644</v>
      </c>
      <c r="H811" s="249">
        <v>267849</v>
      </c>
      <c r="I811" s="250">
        <v>0</v>
      </c>
      <c r="J811" s="251">
        <f t="shared" si="236"/>
        <v>267849</v>
      </c>
      <c r="K811" s="250">
        <f t="shared" si="237"/>
        <v>4017.7349999999997</v>
      </c>
      <c r="L811" s="250">
        <f t="shared" si="238"/>
        <v>263831.26500000001</v>
      </c>
      <c r="M811" s="250">
        <f t="shared" si="235"/>
        <v>263831.26500000001</v>
      </c>
      <c r="N811" s="250">
        <f t="shared" si="239"/>
        <v>0</v>
      </c>
      <c r="O811" s="252">
        <v>45643</v>
      </c>
      <c r="P811" s="252">
        <f t="shared" si="240"/>
        <v>45643</v>
      </c>
      <c r="Q811" s="280" t="s">
        <v>1860</v>
      </c>
      <c r="R811" s="277">
        <v>261849</v>
      </c>
      <c r="S811" s="250">
        <f t="shared" si="241"/>
        <v>6000</v>
      </c>
      <c r="T811" s="255" t="s">
        <v>91</v>
      </c>
      <c r="U811" s="256">
        <v>45677</v>
      </c>
      <c r="V811" s="255">
        <v>464047</v>
      </c>
      <c r="W811" s="255" t="s">
        <v>29</v>
      </c>
      <c r="X811" s="258" t="s">
        <v>368</v>
      </c>
      <c r="Y811" s="255" t="s">
        <v>91</v>
      </c>
    </row>
    <row r="812" spans="1:28" x14ac:dyDescent="0.25">
      <c r="A812" s="7">
        <f t="shared" si="242"/>
        <v>64</v>
      </c>
      <c r="B812" s="25" t="s">
        <v>94</v>
      </c>
      <c r="C812" s="9">
        <v>45627</v>
      </c>
      <c r="D812" s="25" t="s">
        <v>101</v>
      </c>
      <c r="E812" s="9">
        <v>45626</v>
      </c>
      <c r="F812" s="276" t="s">
        <v>1798</v>
      </c>
      <c r="G812" s="253">
        <v>45644</v>
      </c>
      <c r="H812" s="249">
        <v>239728</v>
      </c>
      <c r="I812" s="250">
        <v>43151.040000000001</v>
      </c>
      <c r="J812" s="251">
        <f t="shared" si="236"/>
        <v>282879.03999999998</v>
      </c>
      <c r="K812" s="250">
        <f t="shared" si="237"/>
        <v>3595.92</v>
      </c>
      <c r="L812" s="250">
        <f t="shared" si="238"/>
        <v>279283.12</v>
      </c>
      <c r="M812" s="250">
        <f t="shared" si="235"/>
        <v>279283.12</v>
      </c>
      <c r="N812" s="250">
        <f t="shared" si="239"/>
        <v>0</v>
      </c>
      <c r="O812" s="252">
        <v>45643</v>
      </c>
      <c r="P812" s="252">
        <f t="shared" si="240"/>
        <v>45643</v>
      </c>
      <c r="Q812" s="280" t="s">
        <v>1861</v>
      </c>
      <c r="R812" s="277">
        <v>233728</v>
      </c>
      <c r="S812" s="250">
        <f t="shared" si="241"/>
        <v>6000</v>
      </c>
      <c r="T812" s="255" t="s">
        <v>91</v>
      </c>
      <c r="U812" s="256">
        <v>45677</v>
      </c>
      <c r="V812" s="255">
        <v>464047</v>
      </c>
      <c r="W812" s="255" t="s">
        <v>29</v>
      </c>
      <c r="X812" s="258" t="s">
        <v>368</v>
      </c>
      <c r="Y812" s="255" t="s">
        <v>91</v>
      </c>
    </row>
    <row r="813" spans="1:28" x14ac:dyDescent="0.25">
      <c r="A813" s="7">
        <f t="shared" si="242"/>
        <v>65</v>
      </c>
      <c r="B813" s="25" t="s">
        <v>94</v>
      </c>
      <c r="C813" s="9">
        <v>45627</v>
      </c>
      <c r="D813" s="25" t="s">
        <v>102</v>
      </c>
      <c r="E813" s="9">
        <v>45626</v>
      </c>
      <c r="F813" s="276" t="s">
        <v>1799</v>
      </c>
      <c r="G813" s="253">
        <v>45644</v>
      </c>
      <c r="H813" s="249">
        <v>239728</v>
      </c>
      <c r="I813" s="250">
        <v>43151.040000000001</v>
      </c>
      <c r="J813" s="251">
        <f t="shared" si="236"/>
        <v>282879.03999999998</v>
      </c>
      <c r="K813" s="250">
        <f t="shared" si="237"/>
        <v>3595.92</v>
      </c>
      <c r="L813" s="250">
        <f t="shared" si="238"/>
        <v>279283.12</v>
      </c>
      <c r="M813" s="250">
        <f t="shared" si="235"/>
        <v>279283.12</v>
      </c>
      <c r="N813" s="250">
        <f t="shared" si="239"/>
        <v>0</v>
      </c>
      <c r="O813" s="252">
        <v>45643</v>
      </c>
      <c r="P813" s="252">
        <f t="shared" si="240"/>
        <v>45643</v>
      </c>
      <c r="Q813" s="280" t="s">
        <v>1862</v>
      </c>
      <c r="R813" s="277">
        <v>233728</v>
      </c>
      <c r="S813" s="250">
        <f t="shared" si="241"/>
        <v>6000</v>
      </c>
      <c r="T813" s="255" t="s">
        <v>91</v>
      </c>
      <c r="U813" s="256">
        <v>45677</v>
      </c>
      <c r="V813" s="255">
        <v>464047</v>
      </c>
      <c r="W813" s="255" t="s">
        <v>29</v>
      </c>
      <c r="X813" s="258" t="s">
        <v>368</v>
      </c>
      <c r="Y813" s="255" t="s">
        <v>91</v>
      </c>
    </row>
    <row r="814" spans="1:28" x14ac:dyDescent="0.25">
      <c r="A814" s="7">
        <f t="shared" si="242"/>
        <v>66</v>
      </c>
      <c r="B814" s="25" t="s">
        <v>94</v>
      </c>
      <c r="C814" s="9">
        <v>45627</v>
      </c>
      <c r="D814" s="25" t="s">
        <v>103</v>
      </c>
      <c r="E814" s="9">
        <v>45626</v>
      </c>
      <c r="F814" s="276" t="s">
        <v>1800</v>
      </c>
      <c r="G814" s="253">
        <v>45644</v>
      </c>
      <c r="H814" s="249">
        <v>239728</v>
      </c>
      <c r="I814" s="250">
        <v>0</v>
      </c>
      <c r="J814" s="251">
        <f t="shared" si="236"/>
        <v>239728</v>
      </c>
      <c r="K814" s="250">
        <f t="shared" si="237"/>
        <v>3595.92</v>
      </c>
      <c r="L814" s="250">
        <f t="shared" si="238"/>
        <v>236132.08</v>
      </c>
      <c r="M814" s="250">
        <f t="shared" si="235"/>
        <v>236132.08</v>
      </c>
      <c r="N814" s="250">
        <f t="shared" si="239"/>
        <v>0</v>
      </c>
      <c r="O814" s="252">
        <v>45643</v>
      </c>
      <c r="P814" s="252">
        <f t="shared" si="240"/>
        <v>45643</v>
      </c>
      <c r="Q814" s="280" t="s">
        <v>1863</v>
      </c>
      <c r="R814" s="277">
        <v>233728</v>
      </c>
      <c r="S814" s="250">
        <f t="shared" si="241"/>
        <v>6000</v>
      </c>
      <c r="T814" s="255" t="s">
        <v>91</v>
      </c>
      <c r="U814" s="256">
        <v>45677</v>
      </c>
      <c r="V814" s="255">
        <v>464047</v>
      </c>
      <c r="W814" s="255" t="s">
        <v>29</v>
      </c>
      <c r="X814" s="258" t="s">
        <v>368</v>
      </c>
      <c r="Y814" s="255" t="s">
        <v>91</v>
      </c>
    </row>
    <row r="815" spans="1:28" x14ac:dyDescent="0.25">
      <c r="A815" s="7">
        <f t="shared" si="242"/>
        <v>67</v>
      </c>
      <c r="B815" s="25" t="s">
        <v>94</v>
      </c>
      <c r="C815" s="9">
        <v>45627</v>
      </c>
      <c r="D815" s="25" t="s">
        <v>104</v>
      </c>
      <c r="E815" s="9">
        <v>45626</v>
      </c>
      <c r="F815" s="276" t="s">
        <v>1801</v>
      </c>
      <c r="G815" s="253">
        <v>45644</v>
      </c>
      <c r="H815" s="249">
        <v>239728</v>
      </c>
      <c r="I815" s="250">
        <v>43151.040000000001</v>
      </c>
      <c r="J815" s="251">
        <f t="shared" si="236"/>
        <v>282879.03999999998</v>
      </c>
      <c r="K815" s="250">
        <f t="shared" si="237"/>
        <v>3595.92</v>
      </c>
      <c r="L815" s="250">
        <f t="shared" si="238"/>
        <v>279283.12</v>
      </c>
      <c r="M815" s="250">
        <f t="shared" si="235"/>
        <v>279283.12</v>
      </c>
      <c r="N815" s="250">
        <f t="shared" si="239"/>
        <v>0</v>
      </c>
      <c r="O815" s="252">
        <v>45643</v>
      </c>
      <c r="P815" s="252">
        <f t="shared" si="240"/>
        <v>45643</v>
      </c>
      <c r="Q815" s="280" t="s">
        <v>1864</v>
      </c>
      <c r="R815" s="277">
        <v>233728</v>
      </c>
      <c r="S815" s="250">
        <f t="shared" si="241"/>
        <v>6000</v>
      </c>
      <c r="T815" s="255" t="s">
        <v>91</v>
      </c>
      <c r="U815" s="256">
        <v>45677</v>
      </c>
      <c r="V815" s="255">
        <v>464047</v>
      </c>
      <c r="W815" s="255" t="s">
        <v>29</v>
      </c>
      <c r="X815" s="258" t="s">
        <v>368</v>
      </c>
      <c r="Y815" s="255" t="s">
        <v>91</v>
      </c>
    </row>
    <row r="816" spans="1:28" x14ac:dyDescent="0.25">
      <c r="A816" s="7">
        <f t="shared" si="242"/>
        <v>68</v>
      </c>
      <c r="B816" s="25" t="s">
        <v>94</v>
      </c>
      <c r="C816" s="9">
        <v>45627</v>
      </c>
      <c r="D816" s="25" t="s">
        <v>96</v>
      </c>
      <c r="E816" s="9">
        <v>45626</v>
      </c>
      <c r="F816" s="276" t="s">
        <v>1802</v>
      </c>
      <c r="G816" s="253">
        <v>45644</v>
      </c>
      <c r="H816" s="249">
        <v>324800</v>
      </c>
      <c r="I816" s="250">
        <v>0</v>
      </c>
      <c r="J816" s="251">
        <f t="shared" si="236"/>
        <v>324800</v>
      </c>
      <c r="K816" s="250">
        <f t="shared" si="237"/>
        <v>4872</v>
      </c>
      <c r="L816" s="250">
        <f t="shared" si="238"/>
        <v>319928</v>
      </c>
      <c r="M816" s="250">
        <f t="shared" si="235"/>
        <v>319928</v>
      </c>
      <c r="N816" s="250">
        <f t="shared" si="239"/>
        <v>0</v>
      </c>
      <c r="O816" s="252">
        <v>45643</v>
      </c>
      <c r="P816" s="252">
        <f t="shared" si="240"/>
        <v>45643</v>
      </c>
      <c r="Q816" s="280" t="s">
        <v>1865</v>
      </c>
      <c r="R816" s="277">
        <v>319000</v>
      </c>
      <c r="S816" s="250">
        <f t="shared" si="241"/>
        <v>5800</v>
      </c>
      <c r="T816" s="255" t="s">
        <v>91</v>
      </c>
      <c r="U816" s="256">
        <v>45677</v>
      </c>
      <c r="V816" s="255">
        <v>464047</v>
      </c>
      <c r="W816" s="255" t="s">
        <v>29</v>
      </c>
      <c r="X816" s="258" t="s">
        <v>368</v>
      </c>
      <c r="Y816" s="255" t="s">
        <v>91</v>
      </c>
    </row>
    <row r="817" spans="1:25" x14ac:dyDescent="0.25">
      <c r="A817" s="7">
        <f t="shared" si="242"/>
        <v>69</v>
      </c>
      <c r="B817" s="25" t="s">
        <v>94</v>
      </c>
      <c r="C817" s="9">
        <v>45627</v>
      </c>
      <c r="D817" s="25" t="s">
        <v>1282</v>
      </c>
      <c r="E817" s="9">
        <v>45626</v>
      </c>
      <c r="F817" s="276" t="s">
        <v>1803</v>
      </c>
      <c r="G817" s="253">
        <v>45644</v>
      </c>
      <c r="H817" s="249">
        <v>231737.06666666668</v>
      </c>
      <c r="I817" s="250">
        <v>0</v>
      </c>
      <c r="J817" s="251">
        <f t="shared" si="236"/>
        <v>231737.06666666668</v>
      </c>
      <c r="K817" s="250">
        <f t="shared" si="237"/>
        <v>3476.056</v>
      </c>
      <c r="L817" s="250">
        <f t="shared" si="238"/>
        <v>228261.01066666667</v>
      </c>
      <c r="M817" s="250">
        <f t="shared" si="235"/>
        <v>228261.01066666667</v>
      </c>
      <c r="N817" s="250">
        <f t="shared" si="239"/>
        <v>0</v>
      </c>
      <c r="O817" s="252">
        <v>45643</v>
      </c>
      <c r="P817" s="252">
        <f t="shared" si="240"/>
        <v>45643</v>
      </c>
      <c r="Q817" s="280" t="s">
        <v>1866</v>
      </c>
      <c r="R817" s="277">
        <v>233728</v>
      </c>
      <c r="S817" s="250">
        <f t="shared" si="241"/>
        <v>-1990.9333333333198</v>
      </c>
      <c r="T817" s="255" t="s">
        <v>91</v>
      </c>
      <c r="U817" s="256">
        <v>45677</v>
      </c>
      <c r="V817" s="255">
        <v>464047</v>
      </c>
      <c r="W817" s="255" t="s">
        <v>29</v>
      </c>
      <c r="X817" s="258" t="s">
        <v>368</v>
      </c>
      <c r="Y817" s="255" t="s">
        <v>91</v>
      </c>
    </row>
    <row r="818" spans="1:25" x14ac:dyDescent="0.25">
      <c r="A818" s="7">
        <v>1</v>
      </c>
      <c r="B818" s="25" t="s">
        <v>34</v>
      </c>
      <c r="C818" s="9">
        <v>45658</v>
      </c>
      <c r="D818" s="25" t="s">
        <v>28</v>
      </c>
      <c r="E818" s="9">
        <v>45596</v>
      </c>
      <c r="F818" s="276" t="s">
        <v>1906</v>
      </c>
      <c r="G818" s="253">
        <v>45677</v>
      </c>
      <c r="H818" s="249">
        <v>210333</v>
      </c>
      <c r="I818" s="250">
        <v>0</v>
      </c>
      <c r="J818" s="251">
        <f t="shared" si="236"/>
        <v>210333</v>
      </c>
      <c r="K818" s="250">
        <f t="shared" si="237"/>
        <v>3154.9949999999999</v>
      </c>
      <c r="L818" s="250">
        <f t="shared" si="238"/>
        <v>207178.005</v>
      </c>
      <c r="M818" s="250">
        <v>0</v>
      </c>
      <c r="N818" s="250">
        <f t="shared" si="239"/>
        <v>207178.005</v>
      </c>
      <c r="O818" s="252">
        <v>45666</v>
      </c>
      <c r="P818" s="252">
        <f>O818</f>
        <v>45666</v>
      </c>
      <c r="Q818" s="282">
        <v>2219</v>
      </c>
      <c r="R818" s="277">
        <v>204332</v>
      </c>
      <c r="S818" s="250">
        <f>H818-R818</f>
        <v>6001</v>
      </c>
      <c r="T818" s="255" t="s">
        <v>1991</v>
      </c>
      <c r="U818" s="256"/>
      <c r="V818" s="255"/>
      <c r="W818" s="255" t="s">
        <v>29</v>
      </c>
      <c r="X818" s="258" t="s">
        <v>30</v>
      </c>
      <c r="Y818" s="283" t="s">
        <v>2196</v>
      </c>
    </row>
    <row r="819" spans="1:25" ht="11.65" customHeight="1" x14ac:dyDescent="0.25">
      <c r="A819" s="44">
        <f>A818+1</f>
        <v>2</v>
      </c>
      <c r="B819" s="37" t="s">
        <v>1276</v>
      </c>
      <c r="C819" s="85">
        <v>45658</v>
      </c>
      <c r="D819" s="37" t="s">
        <v>1898</v>
      </c>
      <c r="E819" s="85">
        <v>45536</v>
      </c>
      <c r="F819" s="284" t="s">
        <v>1907</v>
      </c>
      <c r="G819" s="271">
        <v>45666</v>
      </c>
      <c r="H819" s="261">
        <v>44000</v>
      </c>
      <c r="I819" s="265">
        <v>0</v>
      </c>
      <c r="J819" s="266">
        <f t="shared" ref="J819:J882" si="243">H819+I819</f>
        <v>44000</v>
      </c>
      <c r="K819" s="265">
        <f t="shared" ref="K819:K882" si="244">H819*1.5%</f>
        <v>660</v>
      </c>
      <c r="L819" s="265">
        <f t="shared" ref="L819:L882" si="245">J819-K819</f>
        <v>43340</v>
      </c>
      <c r="M819" s="265">
        <v>0</v>
      </c>
      <c r="N819" s="265">
        <f t="shared" ref="N819:N882" si="246">L819-M819</f>
        <v>43340</v>
      </c>
      <c r="O819" s="256"/>
      <c r="P819" s="256"/>
      <c r="Q819" s="285" t="s">
        <v>2068</v>
      </c>
      <c r="R819" s="281">
        <v>0</v>
      </c>
      <c r="S819" s="265">
        <f t="shared" ref="S819:S882" si="247">H819-R819</f>
        <v>44000</v>
      </c>
      <c r="T819" s="255" t="s">
        <v>1457</v>
      </c>
      <c r="U819" s="256"/>
      <c r="V819" s="255"/>
      <c r="W819" s="255" t="s">
        <v>29</v>
      </c>
      <c r="X819" s="258" t="s">
        <v>30</v>
      </c>
      <c r="Y819" s="283" t="s">
        <v>2196</v>
      </c>
    </row>
    <row r="820" spans="1:25" x14ac:dyDescent="0.25">
      <c r="A820" s="7">
        <f t="shared" ref="A820:A883" si="248">A819+1</f>
        <v>3</v>
      </c>
      <c r="B820" s="25" t="s">
        <v>918</v>
      </c>
      <c r="C820" s="9">
        <v>45658</v>
      </c>
      <c r="D820" s="25" t="s">
        <v>1899</v>
      </c>
      <c r="E820" s="9">
        <v>45565</v>
      </c>
      <c r="F820" s="276" t="s">
        <v>1908</v>
      </c>
      <c r="G820" s="253">
        <v>45666</v>
      </c>
      <c r="H820" s="249">
        <v>23000</v>
      </c>
      <c r="I820" s="250">
        <v>0</v>
      </c>
      <c r="J820" s="251">
        <f t="shared" si="243"/>
        <v>23000</v>
      </c>
      <c r="K820" s="250">
        <f t="shared" si="244"/>
        <v>345</v>
      </c>
      <c r="L820" s="250">
        <f t="shared" si="245"/>
        <v>22655</v>
      </c>
      <c r="M820" s="250">
        <v>0</v>
      </c>
      <c r="N820" s="250">
        <f t="shared" si="246"/>
        <v>22655</v>
      </c>
      <c r="O820" s="252">
        <v>45671</v>
      </c>
      <c r="P820" s="252">
        <f>O820</f>
        <v>45671</v>
      </c>
      <c r="Q820" s="280" t="s">
        <v>2023</v>
      </c>
      <c r="R820" s="277">
        <v>20000</v>
      </c>
      <c r="S820" s="250">
        <f t="shared" si="247"/>
        <v>3000</v>
      </c>
      <c r="T820" s="255" t="s">
        <v>1991</v>
      </c>
      <c r="U820" s="256">
        <v>45691</v>
      </c>
      <c r="V820" s="255">
        <v>464234</v>
      </c>
      <c r="W820" s="255" t="s">
        <v>29</v>
      </c>
      <c r="X820" s="258" t="s">
        <v>368</v>
      </c>
      <c r="Y820" s="283" t="s">
        <v>2196</v>
      </c>
    </row>
    <row r="821" spans="1:25" x14ac:dyDescent="0.25">
      <c r="A821" s="7">
        <f t="shared" si="248"/>
        <v>4</v>
      </c>
      <c r="B821" s="25" t="s">
        <v>918</v>
      </c>
      <c r="C821" s="9">
        <v>45658</v>
      </c>
      <c r="D821" s="25" t="s">
        <v>1900</v>
      </c>
      <c r="E821" s="9">
        <v>45565</v>
      </c>
      <c r="F821" s="276" t="s">
        <v>1909</v>
      </c>
      <c r="G821" s="253">
        <v>45666</v>
      </c>
      <c r="H821" s="249">
        <v>23000</v>
      </c>
      <c r="I821" s="250">
        <v>0</v>
      </c>
      <c r="J821" s="251">
        <f t="shared" si="243"/>
        <v>23000</v>
      </c>
      <c r="K821" s="250">
        <f t="shared" si="244"/>
        <v>345</v>
      </c>
      <c r="L821" s="250">
        <f t="shared" si="245"/>
        <v>22655</v>
      </c>
      <c r="M821" s="250">
        <v>0</v>
      </c>
      <c r="N821" s="250">
        <f t="shared" si="246"/>
        <v>22655</v>
      </c>
      <c r="O821" s="252">
        <v>45671</v>
      </c>
      <c r="P821" s="252">
        <f>O821</f>
        <v>45671</v>
      </c>
      <c r="Q821" s="280" t="s">
        <v>2023</v>
      </c>
      <c r="R821" s="277">
        <v>20000</v>
      </c>
      <c r="S821" s="250">
        <f t="shared" si="247"/>
        <v>3000</v>
      </c>
      <c r="T821" s="255" t="s">
        <v>1991</v>
      </c>
      <c r="U821" s="256">
        <v>45691</v>
      </c>
      <c r="V821" s="255">
        <v>464234</v>
      </c>
      <c r="W821" s="255" t="s">
        <v>29</v>
      </c>
      <c r="X821" s="258" t="s">
        <v>368</v>
      </c>
      <c r="Y821" s="283" t="s">
        <v>2196</v>
      </c>
    </row>
    <row r="822" spans="1:25" x14ac:dyDescent="0.25">
      <c r="A822" s="7">
        <f t="shared" si="248"/>
        <v>5</v>
      </c>
      <c r="B822" s="25" t="s">
        <v>1500</v>
      </c>
      <c r="C822" s="9">
        <v>45658</v>
      </c>
      <c r="D822" s="25" t="s">
        <v>27</v>
      </c>
      <c r="E822" s="9">
        <v>45657</v>
      </c>
      <c r="F822" s="276" t="s">
        <v>1910</v>
      </c>
      <c r="G822" s="253">
        <v>45677</v>
      </c>
      <c r="H822" s="249">
        <v>284225.80645161291</v>
      </c>
      <c r="I822" s="250">
        <v>0</v>
      </c>
      <c r="J822" s="251">
        <f t="shared" si="243"/>
        <v>284225.80645161291</v>
      </c>
      <c r="K822" s="250">
        <f t="shared" si="244"/>
        <v>4263.3870967741932</v>
      </c>
      <c r="L822" s="250">
        <f t="shared" si="245"/>
        <v>279962.41935483873</v>
      </c>
      <c r="M822" s="250">
        <v>0</v>
      </c>
      <c r="N822" s="250">
        <f t="shared" si="246"/>
        <v>279962.41935483873</v>
      </c>
      <c r="O822" s="252">
        <v>45673</v>
      </c>
      <c r="P822" s="252">
        <f>O822</f>
        <v>45673</v>
      </c>
      <c r="Q822" s="280" t="s">
        <v>2068</v>
      </c>
      <c r="R822" s="277">
        <v>278905</v>
      </c>
      <c r="S822" s="250">
        <f t="shared" si="247"/>
        <v>5320.8064516129089</v>
      </c>
      <c r="T822" s="255" t="s">
        <v>91</v>
      </c>
      <c r="U822" s="256"/>
      <c r="V822" s="255"/>
      <c r="W822" s="255" t="s">
        <v>29</v>
      </c>
      <c r="X822" s="258" t="s">
        <v>30</v>
      </c>
      <c r="Y822" s="283" t="s">
        <v>2196</v>
      </c>
    </row>
    <row r="823" spans="1:25" x14ac:dyDescent="0.25">
      <c r="A823" s="7">
        <f t="shared" si="248"/>
        <v>6</v>
      </c>
      <c r="B823" s="25" t="s">
        <v>1276</v>
      </c>
      <c r="C823" s="9">
        <v>45658</v>
      </c>
      <c r="D823" s="25" t="s">
        <v>1281</v>
      </c>
      <c r="E823" s="9">
        <v>45657</v>
      </c>
      <c r="F823" s="276" t="s">
        <v>1911</v>
      </c>
      <c r="G823" s="253">
        <v>45677</v>
      </c>
      <c r="H823" s="249">
        <v>150000</v>
      </c>
      <c r="I823" s="250">
        <v>0</v>
      </c>
      <c r="J823" s="251">
        <f t="shared" si="243"/>
        <v>150000</v>
      </c>
      <c r="K823" s="250">
        <f t="shared" si="244"/>
        <v>2250</v>
      </c>
      <c r="L823" s="250">
        <f t="shared" si="245"/>
        <v>147750</v>
      </c>
      <c r="M823" s="250">
        <v>0</v>
      </c>
      <c r="N823" s="250">
        <f t="shared" si="246"/>
        <v>147750</v>
      </c>
      <c r="O823" s="252">
        <v>45673</v>
      </c>
      <c r="P823" s="252">
        <f>O823</f>
        <v>45673</v>
      </c>
      <c r="Q823" s="280" t="s">
        <v>2067</v>
      </c>
      <c r="R823" s="277">
        <v>144000</v>
      </c>
      <c r="S823" s="250">
        <f t="shared" si="247"/>
        <v>6000</v>
      </c>
      <c r="T823" s="255" t="s">
        <v>91</v>
      </c>
      <c r="U823" s="256"/>
      <c r="V823" s="255"/>
      <c r="W823" s="255" t="s">
        <v>29</v>
      </c>
      <c r="X823" s="258" t="s">
        <v>30</v>
      </c>
      <c r="Y823" s="283" t="s">
        <v>2196</v>
      </c>
    </row>
    <row r="824" spans="1:25" x14ac:dyDescent="0.25">
      <c r="A824" s="7">
        <f t="shared" si="248"/>
        <v>7</v>
      </c>
      <c r="B824" s="25" t="s">
        <v>1275</v>
      </c>
      <c r="C824" s="9">
        <v>45658</v>
      </c>
      <c r="D824" s="25" t="s">
        <v>391</v>
      </c>
      <c r="E824" s="9">
        <v>45657</v>
      </c>
      <c r="F824" s="276" t="s">
        <v>1912</v>
      </c>
      <c r="G824" s="253">
        <v>45677</v>
      </c>
      <c r="H824" s="249">
        <v>779424.45</v>
      </c>
      <c r="I824" s="250">
        <f>H824*18%</f>
        <v>140296.40099999998</v>
      </c>
      <c r="J824" s="251">
        <f t="shared" si="243"/>
        <v>919720.85099999991</v>
      </c>
      <c r="K824" s="250">
        <f t="shared" si="244"/>
        <v>11691.366749999999</v>
      </c>
      <c r="L824" s="250">
        <f t="shared" si="245"/>
        <v>908029.48424999986</v>
      </c>
      <c r="M824" s="250"/>
      <c r="N824" s="250">
        <f t="shared" si="246"/>
        <v>908029.48424999986</v>
      </c>
      <c r="O824" s="252">
        <v>45673</v>
      </c>
      <c r="P824" s="252">
        <f>O824</f>
        <v>45673</v>
      </c>
      <c r="Q824" s="280" t="s">
        <v>2048</v>
      </c>
      <c r="R824" s="277">
        <v>773424</v>
      </c>
      <c r="S824" s="250">
        <f t="shared" si="247"/>
        <v>6000.4499999999534</v>
      </c>
      <c r="T824" s="255" t="s">
        <v>91</v>
      </c>
      <c r="U824" s="256"/>
      <c r="V824" s="255"/>
      <c r="W824" s="255" t="s">
        <v>29</v>
      </c>
      <c r="X824" s="258" t="s">
        <v>30</v>
      </c>
      <c r="Y824" s="283" t="s">
        <v>2196</v>
      </c>
    </row>
    <row r="825" spans="1:25" x14ac:dyDescent="0.25">
      <c r="A825" s="7">
        <f t="shared" si="248"/>
        <v>8</v>
      </c>
      <c r="B825" s="25" t="s">
        <v>1275</v>
      </c>
      <c r="C825" s="9">
        <v>45658</v>
      </c>
      <c r="D825" s="25" t="s">
        <v>531</v>
      </c>
      <c r="E825" s="9">
        <v>45657</v>
      </c>
      <c r="F825" s="276" t="s">
        <v>1913</v>
      </c>
      <c r="G825" s="253">
        <v>45677</v>
      </c>
      <c r="H825" s="249">
        <v>577910.6</v>
      </c>
      <c r="I825" s="250">
        <f>H825*18%</f>
        <v>104023.908</v>
      </c>
      <c r="J825" s="251">
        <f t="shared" si="243"/>
        <v>681934.50799999991</v>
      </c>
      <c r="K825" s="250">
        <f t="shared" si="244"/>
        <v>8668.6589999999997</v>
      </c>
      <c r="L825" s="250">
        <f t="shared" si="245"/>
        <v>673265.84899999993</v>
      </c>
      <c r="M825" s="250">
        <v>0</v>
      </c>
      <c r="N825" s="250">
        <f t="shared" si="246"/>
        <v>673265.84899999993</v>
      </c>
      <c r="O825" s="252">
        <v>45673</v>
      </c>
      <c r="P825" s="252">
        <f t="shared" ref="P825:P826" si="249">O825</f>
        <v>45673</v>
      </c>
      <c r="Q825" s="280" t="s">
        <v>2049</v>
      </c>
      <c r="R825" s="277">
        <v>571910</v>
      </c>
      <c r="S825" s="250">
        <f t="shared" si="247"/>
        <v>6000.5999999999767</v>
      </c>
      <c r="T825" s="255" t="s">
        <v>91</v>
      </c>
      <c r="U825" s="256"/>
      <c r="V825" s="255"/>
      <c r="W825" s="255" t="s">
        <v>29</v>
      </c>
      <c r="X825" s="258" t="s">
        <v>30</v>
      </c>
      <c r="Y825" s="283" t="s">
        <v>2196</v>
      </c>
    </row>
    <row r="826" spans="1:25" x14ac:dyDescent="0.25">
      <c r="A826" s="7">
        <f t="shared" si="248"/>
        <v>9</v>
      </c>
      <c r="B826" s="25" t="s">
        <v>1275</v>
      </c>
      <c r="C826" s="9">
        <v>45658</v>
      </c>
      <c r="D826" s="25" t="s">
        <v>752</v>
      </c>
      <c r="E826" s="9">
        <v>45657</v>
      </c>
      <c r="F826" s="276" t="s">
        <v>1914</v>
      </c>
      <c r="G826" s="253">
        <v>45677</v>
      </c>
      <c r="H826" s="249">
        <v>386042.23741935485</v>
      </c>
      <c r="I826" s="250">
        <f>H826*18%</f>
        <v>69487.602735483873</v>
      </c>
      <c r="J826" s="251">
        <f t="shared" si="243"/>
        <v>455529.84015483875</v>
      </c>
      <c r="K826" s="250">
        <f t="shared" si="244"/>
        <v>5790.6335612903222</v>
      </c>
      <c r="L826" s="250">
        <f t="shared" si="245"/>
        <v>449739.20659354841</v>
      </c>
      <c r="M826" s="250">
        <v>0</v>
      </c>
      <c r="N826" s="250">
        <f t="shared" si="246"/>
        <v>449739.20659354841</v>
      </c>
      <c r="O826" s="252">
        <v>45673</v>
      </c>
      <c r="P826" s="252">
        <f t="shared" si="249"/>
        <v>45673</v>
      </c>
      <c r="Q826" s="280" t="s">
        <v>2248</v>
      </c>
      <c r="R826" s="277">
        <v>380430</v>
      </c>
      <c r="S826" s="250">
        <f t="shared" si="247"/>
        <v>5612.2374193548458</v>
      </c>
      <c r="T826" s="255" t="s">
        <v>91</v>
      </c>
      <c r="U826" s="256"/>
      <c r="V826" s="255"/>
      <c r="W826" s="255" t="s">
        <v>29</v>
      </c>
      <c r="X826" s="258" t="s">
        <v>30</v>
      </c>
      <c r="Y826" s="283" t="s">
        <v>2196</v>
      </c>
    </row>
    <row r="827" spans="1:25" x14ac:dyDescent="0.25">
      <c r="A827" s="7">
        <f t="shared" si="248"/>
        <v>10</v>
      </c>
      <c r="B827" s="25" t="s">
        <v>24</v>
      </c>
      <c r="C827" s="9">
        <v>45658</v>
      </c>
      <c r="D827" s="25" t="s">
        <v>25</v>
      </c>
      <c r="E827" s="9">
        <v>45657</v>
      </c>
      <c r="F827" s="276" t="s">
        <v>1915</v>
      </c>
      <c r="G827" s="253">
        <v>45677</v>
      </c>
      <c r="H827" s="249">
        <v>337784.51612903224</v>
      </c>
      <c r="I827" s="250">
        <f>H827*18%</f>
        <v>60801.212903225802</v>
      </c>
      <c r="J827" s="251">
        <f t="shared" si="243"/>
        <v>398585.72903225804</v>
      </c>
      <c r="K827" s="250">
        <f t="shared" si="244"/>
        <v>5066.7677419354832</v>
      </c>
      <c r="L827" s="250">
        <f t="shared" si="245"/>
        <v>393518.96129032254</v>
      </c>
      <c r="M827" s="250">
        <v>0</v>
      </c>
      <c r="N827" s="250">
        <f t="shared" si="246"/>
        <v>393518.96129032254</v>
      </c>
      <c r="O827" s="252">
        <v>45677</v>
      </c>
      <c r="P827" s="252">
        <f t="shared" ref="P827:P843" si="250">O827</f>
        <v>45677</v>
      </c>
      <c r="Q827" s="286" t="s">
        <v>2010</v>
      </c>
      <c r="R827" s="277">
        <v>332172</v>
      </c>
      <c r="S827" s="250">
        <f t="shared" si="247"/>
        <v>5612.516129032243</v>
      </c>
      <c r="T827" s="255" t="s">
        <v>91</v>
      </c>
      <c r="U827" s="256"/>
      <c r="V827" s="255"/>
      <c r="W827" s="255" t="s">
        <v>29</v>
      </c>
      <c r="X827" s="258" t="s">
        <v>30</v>
      </c>
      <c r="Y827" s="283" t="s">
        <v>2196</v>
      </c>
    </row>
    <row r="828" spans="1:25" x14ac:dyDescent="0.25">
      <c r="A828" s="7">
        <f t="shared" si="248"/>
        <v>11</v>
      </c>
      <c r="B828" s="25" t="s">
        <v>24</v>
      </c>
      <c r="C828" s="9">
        <v>45658</v>
      </c>
      <c r="D828" s="25" t="s">
        <v>26</v>
      </c>
      <c r="E828" s="9">
        <v>45657</v>
      </c>
      <c r="F828" s="276" t="s">
        <v>1916</v>
      </c>
      <c r="G828" s="253">
        <v>45677</v>
      </c>
      <c r="H828" s="249">
        <v>302841.29032258067</v>
      </c>
      <c r="I828" s="250">
        <v>0</v>
      </c>
      <c r="J828" s="251">
        <f t="shared" si="243"/>
        <v>302841.29032258067</v>
      </c>
      <c r="K828" s="250">
        <f t="shared" si="244"/>
        <v>4542.61935483871</v>
      </c>
      <c r="L828" s="250">
        <f t="shared" si="245"/>
        <v>298298.67096774193</v>
      </c>
      <c r="M828" s="250">
        <v>0</v>
      </c>
      <c r="N828" s="250">
        <f t="shared" si="246"/>
        <v>298298.67096774193</v>
      </c>
      <c r="O828" s="252">
        <v>45677</v>
      </c>
      <c r="P828" s="252">
        <f t="shared" si="250"/>
        <v>45677</v>
      </c>
      <c r="Q828" s="286" t="s">
        <v>2011</v>
      </c>
      <c r="R828" s="277">
        <v>297809</v>
      </c>
      <c r="S828" s="250">
        <f t="shared" si="247"/>
        <v>5032.2903225806658</v>
      </c>
      <c r="T828" s="255" t="s">
        <v>91</v>
      </c>
      <c r="U828" s="256"/>
      <c r="V828" s="255"/>
      <c r="W828" s="255" t="s">
        <v>29</v>
      </c>
      <c r="X828" s="258" t="s">
        <v>30</v>
      </c>
      <c r="Y828" s="283" t="s">
        <v>2196</v>
      </c>
    </row>
    <row r="829" spans="1:25" x14ac:dyDescent="0.25">
      <c r="A829" s="7">
        <f t="shared" si="248"/>
        <v>12</v>
      </c>
      <c r="B829" s="25" t="s">
        <v>24</v>
      </c>
      <c r="C829" s="9">
        <v>45658</v>
      </c>
      <c r="D829" s="25" t="s">
        <v>31</v>
      </c>
      <c r="E829" s="9">
        <v>45657</v>
      </c>
      <c r="F829" s="276" t="s">
        <v>1917</v>
      </c>
      <c r="G829" s="253">
        <v>45677</v>
      </c>
      <c r="H829" s="249">
        <v>320880</v>
      </c>
      <c r="I829" s="250">
        <f>H829*18%</f>
        <v>57758.400000000001</v>
      </c>
      <c r="J829" s="251">
        <f t="shared" si="243"/>
        <v>378638.4</v>
      </c>
      <c r="K829" s="250">
        <f t="shared" si="244"/>
        <v>4813.2</v>
      </c>
      <c r="L829" s="250">
        <f t="shared" si="245"/>
        <v>373825.2</v>
      </c>
      <c r="M829" s="250">
        <v>0</v>
      </c>
      <c r="N829" s="250">
        <f t="shared" si="246"/>
        <v>373825.2</v>
      </c>
      <c r="O829" s="252">
        <v>45677</v>
      </c>
      <c r="P829" s="252">
        <f t="shared" si="250"/>
        <v>45677</v>
      </c>
      <c r="Q829" s="286" t="s">
        <v>2003</v>
      </c>
      <c r="R829" s="277">
        <v>314880</v>
      </c>
      <c r="S829" s="250">
        <f t="shared" si="247"/>
        <v>6000</v>
      </c>
      <c r="T829" s="255" t="s">
        <v>91</v>
      </c>
      <c r="U829" s="256"/>
      <c r="V829" s="255"/>
      <c r="W829" s="255" t="s">
        <v>29</v>
      </c>
      <c r="X829" s="258" t="s">
        <v>30</v>
      </c>
      <c r="Y829" s="283" t="s">
        <v>2196</v>
      </c>
    </row>
    <row r="830" spans="1:25" x14ac:dyDescent="0.25">
      <c r="A830" s="7">
        <f t="shared" si="248"/>
        <v>13</v>
      </c>
      <c r="B830" s="25" t="s">
        <v>24</v>
      </c>
      <c r="C830" s="9">
        <v>45658</v>
      </c>
      <c r="D830" s="25" t="s">
        <v>32</v>
      </c>
      <c r="E830" s="9">
        <v>45657</v>
      </c>
      <c r="F830" s="276" t="s">
        <v>1918</v>
      </c>
      <c r="G830" s="253">
        <v>45677</v>
      </c>
      <c r="H830" s="249">
        <v>279935.4838709677</v>
      </c>
      <c r="I830" s="250">
        <v>0</v>
      </c>
      <c r="J830" s="251">
        <f t="shared" si="243"/>
        <v>279935.4838709677</v>
      </c>
      <c r="K830" s="250">
        <f t="shared" si="244"/>
        <v>4199.0322580645152</v>
      </c>
      <c r="L830" s="250">
        <f t="shared" si="245"/>
        <v>275736.45161290315</v>
      </c>
      <c r="M830" s="250">
        <v>0</v>
      </c>
      <c r="N830" s="250">
        <f t="shared" si="246"/>
        <v>275736.45161290315</v>
      </c>
      <c r="O830" s="287">
        <v>45677</v>
      </c>
      <c r="P830" s="252">
        <f t="shared" si="250"/>
        <v>45677</v>
      </c>
      <c r="Q830" s="286" t="s">
        <v>2000</v>
      </c>
      <c r="R830" s="277">
        <v>275097</v>
      </c>
      <c r="S830" s="250">
        <f t="shared" si="247"/>
        <v>4838.4838709676987</v>
      </c>
      <c r="T830" s="255" t="s">
        <v>91</v>
      </c>
      <c r="U830" s="256"/>
      <c r="V830" s="255"/>
      <c r="W830" s="255" t="s">
        <v>29</v>
      </c>
      <c r="X830" s="258" t="s">
        <v>30</v>
      </c>
      <c r="Y830" s="283" t="s">
        <v>2196</v>
      </c>
    </row>
    <row r="831" spans="1:25" x14ac:dyDescent="0.25">
      <c r="A831" s="7">
        <f t="shared" si="248"/>
        <v>14</v>
      </c>
      <c r="B831" s="25" t="s">
        <v>24</v>
      </c>
      <c r="C831" s="9">
        <v>45658</v>
      </c>
      <c r="D831" s="25" t="s">
        <v>35</v>
      </c>
      <c r="E831" s="9">
        <v>45657</v>
      </c>
      <c r="F831" s="276" t="s">
        <v>1919</v>
      </c>
      <c r="G831" s="253">
        <v>45677</v>
      </c>
      <c r="H831" s="249">
        <v>347120</v>
      </c>
      <c r="I831" s="250">
        <v>0</v>
      </c>
      <c r="J831" s="251">
        <f t="shared" si="243"/>
        <v>347120</v>
      </c>
      <c r="K831" s="250">
        <f t="shared" si="244"/>
        <v>5206.8</v>
      </c>
      <c r="L831" s="250">
        <f t="shared" si="245"/>
        <v>341913.2</v>
      </c>
      <c r="M831" s="250">
        <v>0</v>
      </c>
      <c r="N831" s="250">
        <f t="shared" si="246"/>
        <v>341913.2</v>
      </c>
      <c r="O831" s="287">
        <v>45677</v>
      </c>
      <c r="P831" s="252">
        <f t="shared" si="250"/>
        <v>45677</v>
      </c>
      <c r="Q831" s="286" t="s">
        <v>2012</v>
      </c>
      <c r="R831" s="277">
        <v>341020</v>
      </c>
      <c r="S831" s="250">
        <f t="shared" si="247"/>
        <v>6100</v>
      </c>
      <c r="T831" s="255" t="s">
        <v>91</v>
      </c>
      <c r="U831" s="256"/>
      <c r="V831" s="255"/>
      <c r="W831" s="255" t="s">
        <v>29</v>
      </c>
      <c r="X831" s="258" t="s">
        <v>30</v>
      </c>
      <c r="Y831" s="283" t="s">
        <v>2196</v>
      </c>
    </row>
    <row r="832" spans="1:25" x14ac:dyDescent="0.25">
      <c r="A832" s="7">
        <f t="shared" si="248"/>
        <v>15</v>
      </c>
      <c r="B832" s="25" t="s">
        <v>24</v>
      </c>
      <c r="C832" s="9">
        <v>45658</v>
      </c>
      <c r="D832" s="25" t="s">
        <v>36</v>
      </c>
      <c r="E832" s="9">
        <v>45657</v>
      </c>
      <c r="F832" s="276" t="s">
        <v>1920</v>
      </c>
      <c r="G832" s="253">
        <v>45677</v>
      </c>
      <c r="H832" s="249">
        <v>365488</v>
      </c>
      <c r="I832" s="250">
        <v>0</v>
      </c>
      <c r="J832" s="251">
        <f t="shared" si="243"/>
        <v>365488</v>
      </c>
      <c r="K832" s="250">
        <f t="shared" si="244"/>
        <v>5482.32</v>
      </c>
      <c r="L832" s="250">
        <f t="shared" si="245"/>
        <v>360005.68</v>
      </c>
      <c r="M832" s="250">
        <v>0</v>
      </c>
      <c r="N832" s="250">
        <f t="shared" si="246"/>
        <v>360005.68</v>
      </c>
      <c r="O832" s="287">
        <v>45677</v>
      </c>
      <c r="P832" s="252">
        <f t="shared" si="250"/>
        <v>45677</v>
      </c>
      <c r="Q832" s="286" t="s">
        <v>2013</v>
      </c>
      <c r="R832" s="277">
        <v>359488</v>
      </c>
      <c r="S832" s="250">
        <f t="shared" si="247"/>
        <v>6000</v>
      </c>
      <c r="T832" s="255" t="s">
        <v>91</v>
      </c>
      <c r="U832" s="256"/>
      <c r="V832" s="255"/>
      <c r="W832" s="255" t="s">
        <v>29</v>
      </c>
      <c r="X832" s="258" t="s">
        <v>30</v>
      </c>
      <c r="Y832" s="283" t="s">
        <v>2196</v>
      </c>
    </row>
    <row r="833" spans="1:25" x14ac:dyDescent="0.25">
      <c r="A833" s="7">
        <f t="shared" si="248"/>
        <v>16</v>
      </c>
      <c r="B833" s="25" t="s">
        <v>24</v>
      </c>
      <c r="C833" s="9">
        <v>45658</v>
      </c>
      <c r="D833" s="25" t="s">
        <v>38</v>
      </c>
      <c r="E833" s="9">
        <v>45657</v>
      </c>
      <c r="F833" s="276" t="s">
        <v>1921</v>
      </c>
      <c r="G833" s="253">
        <v>45677</v>
      </c>
      <c r="H833" s="249">
        <v>273526.70967741939</v>
      </c>
      <c r="I833" s="250">
        <f>H833*18%</f>
        <v>49234.807741935489</v>
      </c>
      <c r="J833" s="251">
        <f t="shared" si="243"/>
        <v>322761.51741935487</v>
      </c>
      <c r="K833" s="250">
        <f t="shared" si="244"/>
        <v>4102.9006451612904</v>
      </c>
      <c r="L833" s="250">
        <f t="shared" si="245"/>
        <v>318658.61677419359</v>
      </c>
      <c r="M833" s="250">
        <v>0</v>
      </c>
      <c r="N833" s="250">
        <f t="shared" si="246"/>
        <v>318658.61677419359</v>
      </c>
      <c r="O833" s="287">
        <v>45677</v>
      </c>
      <c r="P833" s="252">
        <f t="shared" si="250"/>
        <v>45677</v>
      </c>
      <c r="Q833" s="286" t="s">
        <v>2014</v>
      </c>
      <c r="R833" s="277">
        <v>268494</v>
      </c>
      <c r="S833" s="250">
        <f t="shared" si="247"/>
        <v>5032.7096774193924</v>
      </c>
      <c r="T833" s="255" t="s">
        <v>91</v>
      </c>
      <c r="U833" s="256"/>
      <c r="V833" s="255"/>
      <c r="W833" s="255" t="s">
        <v>29</v>
      </c>
      <c r="X833" s="258" t="s">
        <v>30</v>
      </c>
      <c r="Y833" s="283" t="s">
        <v>2196</v>
      </c>
    </row>
    <row r="834" spans="1:25" x14ac:dyDescent="0.25">
      <c r="A834" s="7">
        <f t="shared" si="248"/>
        <v>17</v>
      </c>
      <c r="B834" s="25" t="s">
        <v>24</v>
      </c>
      <c r="C834" s="9">
        <v>45658</v>
      </c>
      <c r="D834" s="25" t="s">
        <v>39</v>
      </c>
      <c r="E834" s="9">
        <v>45657</v>
      </c>
      <c r="F834" s="276" t="s">
        <v>1922</v>
      </c>
      <c r="G834" s="253">
        <v>45677</v>
      </c>
      <c r="H834" s="249">
        <v>327793.54838709673</v>
      </c>
      <c r="I834" s="250">
        <f>H834*18%</f>
        <v>59002.838709677409</v>
      </c>
      <c r="J834" s="251">
        <f t="shared" si="243"/>
        <v>386796.38709677412</v>
      </c>
      <c r="K834" s="250">
        <f t="shared" si="244"/>
        <v>4916.9032258064508</v>
      </c>
      <c r="L834" s="250">
        <f t="shared" si="245"/>
        <v>381879.4838709677</v>
      </c>
      <c r="M834" s="250">
        <v>0</v>
      </c>
      <c r="N834" s="250">
        <f t="shared" si="246"/>
        <v>381879.4838709677</v>
      </c>
      <c r="O834" s="287">
        <v>45677</v>
      </c>
      <c r="P834" s="252">
        <f t="shared" si="250"/>
        <v>45677</v>
      </c>
      <c r="Q834" s="286" t="s">
        <v>2015</v>
      </c>
      <c r="R834" s="277">
        <v>322181</v>
      </c>
      <c r="S834" s="250">
        <f t="shared" si="247"/>
        <v>5612.5483870967291</v>
      </c>
      <c r="T834" s="255" t="s">
        <v>91</v>
      </c>
      <c r="U834" s="256"/>
      <c r="V834" s="255"/>
      <c r="W834" s="255" t="s">
        <v>29</v>
      </c>
      <c r="X834" s="258" t="s">
        <v>30</v>
      </c>
      <c r="Y834" s="283" t="s">
        <v>2196</v>
      </c>
    </row>
    <row r="835" spans="1:25" x14ac:dyDescent="0.25">
      <c r="A835" s="7">
        <f t="shared" si="248"/>
        <v>18</v>
      </c>
      <c r="B835" s="25" t="s">
        <v>24</v>
      </c>
      <c r="C835" s="9">
        <v>45658</v>
      </c>
      <c r="D835" s="25" t="s">
        <v>394</v>
      </c>
      <c r="E835" s="9">
        <v>45657</v>
      </c>
      <c r="F835" s="276" t="s">
        <v>1923</v>
      </c>
      <c r="G835" s="253">
        <v>45677</v>
      </c>
      <c r="H835" s="249">
        <v>334906.83870967745</v>
      </c>
      <c r="I835" s="250">
        <v>0</v>
      </c>
      <c r="J835" s="251">
        <f t="shared" si="243"/>
        <v>334906.83870967745</v>
      </c>
      <c r="K835" s="250">
        <f t="shared" si="244"/>
        <v>5023.6025806451617</v>
      </c>
      <c r="L835" s="250">
        <f t="shared" si="245"/>
        <v>329883.23612903227</v>
      </c>
      <c r="M835" s="250">
        <v>0</v>
      </c>
      <c r="N835" s="250">
        <f t="shared" si="246"/>
        <v>329883.23612903227</v>
      </c>
      <c r="O835" s="287">
        <v>45677</v>
      </c>
      <c r="P835" s="252">
        <f t="shared" si="250"/>
        <v>45677</v>
      </c>
      <c r="Q835" s="286" t="s">
        <v>2016</v>
      </c>
      <c r="R835" s="277">
        <v>329100</v>
      </c>
      <c r="S835" s="250">
        <f t="shared" si="247"/>
        <v>5806.8387096774532</v>
      </c>
      <c r="T835" s="255" t="s">
        <v>91</v>
      </c>
      <c r="U835" s="256"/>
      <c r="V835" s="255"/>
      <c r="W835" s="255" t="s">
        <v>29</v>
      </c>
      <c r="X835" s="258" t="s">
        <v>30</v>
      </c>
      <c r="Y835" s="283" t="s">
        <v>2196</v>
      </c>
    </row>
    <row r="836" spans="1:25" x14ac:dyDescent="0.25">
      <c r="A836" s="7">
        <f t="shared" si="248"/>
        <v>19</v>
      </c>
      <c r="B836" s="25" t="s">
        <v>24</v>
      </c>
      <c r="C836" s="9">
        <v>45658</v>
      </c>
      <c r="D836" s="25" t="s">
        <v>40</v>
      </c>
      <c r="E836" s="9">
        <v>45657</v>
      </c>
      <c r="F836" s="276" t="s">
        <v>1924</v>
      </c>
      <c r="G836" s="253">
        <v>45679</v>
      </c>
      <c r="H836" s="249">
        <v>327793.54838709673</v>
      </c>
      <c r="I836" s="250">
        <v>0</v>
      </c>
      <c r="J836" s="251">
        <f t="shared" si="243"/>
        <v>327793.54838709673</v>
      </c>
      <c r="K836" s="250">
        <f t="shared" si="244"/>
        <v>4916.9032258064508</v>
      </c>
      <c r="L836" s="250">
        <f t="shared" si="245"/>
        <v>322876.6451612903</v>
      </c>
      <c r="M836" s="250">
        <v>0</v>
      </c>
      <c r="N836" s="250">
        <f t="shared" si="246"/>
        <v>322876.6451612903</v>
      </c>
      <c r="O836" s="252">
        <v>45677</v>
      </c>
      <c r="P836" s="252">
        <f t="shared" si="250"/>
        <v>45677</v>
      </c>
      <c r="Q836" s="286" t="s">
        <v>2004</v>
      </c>
      <c r="R836" s="277">
        <v>322181</v>
      </c>
      <c r="S836" s="250">
        <f t="shared" si="247"/>
        <v>5612.5483870967291</v>
      </c>
      <c r="T836" s="255" t="s">
        <v>91</v>
      </c>
      <c r="U836" s="256"/>
      <c r="V836" s="255"/>
      <c r="W836" s="255" t="s">
        <v>29</v>
      </c>
      <c r="X836" s="258" t="s">
        <v>30</v>
      </c>
      <c r="Y836" s="283" t="s">
        <v>2196</v>
      </c>
    </row>
    <row r="837" spans="1:25" x14ac:dyDescent="0.25">
      <c r="A837" s="7">
        <f t="shared" si="248"/>
        <v>20</v>
      </c>
      <c r="B837" s="25" t="s">
        <v>24</v>
      </c>
      <c r="C837" s="9">
        <v>45658</v>
      </c>
      <c r="D837" s="25" t="s">
        <v>510</v>
      </c>
      <c r="E837" s="9">
        <v>45657</v>
      </c>
      <c r="F837" s="276" t="s">
        <v>1925</v>
      </c>
      <c r="G837" s="253">
        <v>45677</v>
      </c>
      <c r="H837" s="249">
        <v>313140.64516129036</v>
      </c>
      <c r="I837" s="250">
        <f>H837*18%</f>
        <v>56365.316129032261</v>
      </c>
      <c r="J837" s="251">
        <f t="shared" si="243"/>
        <v>369505.96129032259</v>
      </c>
      <c r="K837" s="250">
        <f t="shared" si="244"/>
        <v>4697.1096774193556</v>
      </c>
      <c r="L837" s="250">
        <f t="shared" si="245"/>
        <v>364808.85161290324</v>
      </c>
      <c r="M837" s="250">
        <v>0</v>
      </c>
      <c r="N837" s="250">
        <f t="shared" si="246"/>
        <v>364808.85161290324</v>
      </c>
      <c r="O837" s="252">
        <v>45677</v>
      </c>
      <c r="P837" s="252">
        <f t="shared" si="250"/>
        <v>45677</v>
      </c>
      <c r="Q837" s="286" t="s">
        <v>2017</v>
      </c>
      <c r="R837" s="277">
        <v>308108</v>
      </c>
      <c r="S837" s="250">
        <f t="shared" si="247"/>
        <v>5032.645161290362</v>
      </c>
      <c r="T837" s="255" t="s">
        <v>91</v>
      </c>
      <c r="U837" s="256"/>
      <c r="V837" s="255"/>
      <c r="W837" s="255" t="s">
        <v>29</v>
      </c>
      <c r="X837" s="258" t="s">
        <v>30</v>
      </c>
      <c r="Y837" s="283" t="s">
        <v>2196</v>
      </c>
    </row>
    <row r="838" spans="1:25" x14ac:dyDescent="0.25">
      <c r="A838" s="7">
        <f t="shared" si="248"/>
        <v>21</v>
      </c>
      <c r="B838" s="25" t="s">
        <v>24</v>
      </c>
      <c r="C838" s="9">
        <v>45658</v>
      </c>
      <c r="D838" s="25" t="s">
        <v>512</v>
      </c>
      <c r="E838" s="9">
        <v>45657</v>
      </c>
      <c r="F838" s="276" t="s">
        <v>1926</v>
      </c>
      <c r="G838" s="253">
        <v>45677</v>
      </c>
      <c r="H838" s="249">
        <v>304047.48387096776</v>
      </c>
      <c r="I838" s="250">
        <v>0</v>
      </c>
      <c r="J838" s="251">
        <f t="shared" si="243"/>
        <v>304047.48387096776</v>
      </c>
      <c r="K838" s="250">
        <f t="shared" si="244"/>
        <v>4560.7122580645164</v>
      </c>
      <c r="L838" s="250">
        <f t="shared" si="245"/>
        <v>299486.77161290322</v>
      </c>
      <c r="M838" s="250">
        <v>0</v>
      </c>
      <c r="N838" s="250">
        <f t="shared" si="246"/>
        <v>299486.77161290322</v>
      </c>
      <c r="O838" s="252">
        <v>45677</v>
      </c>
      <c r="P838" s="252">
        <f t="shared" si="250"/>
        <v>45677</v>
      </c>
      <c r="Q838" s="286" t="s">
        <v>2018</v>
      </c>
      <c r="R838" s="277">
        <v>298628</v>
      </c>
      <c r="S838" s="250">
        <f t="shared" si="247"/>
        <v>5419.483870967757</v>
      </c>
      <c r="T838" s="255" t="s">
        <v>91</v>
      </c>
      <c r="U838" s="256"/>
      <c r="V838" s="255"/>
      <c r="W838" s="255" t="s">
        <v>29</v>
      </c>
      <c r="X838" s="258" t="s">
        <v>30</v>
      </c>
      <c r="Y838" s="283" t="s">
        <v>2196</v>
      </c>
    </row>
    <row r="839" spans="1:25" x14ac:dyDescent="0.25">
      <c r="A839" s="7">
        <f t="shared" si="248"/>
        <v>22</v>
      </c>
      <c r="B839" s="25" t="s">
        <v>24</v>
      </c>
      <c r="C839" s="9">
        <v>45658</v>
      </c>
      <c r="D839" s="25" t="s">
        <v>513</v>
      </c>
      <c r="E839" s="9">
        <v>45657</v>
      </c>
      <c r="F839" s="276" t="s">
        <v>1927</v>
      </c>
      <c r="G839" s="253">
        <v>45677</v>
      </c>
      <c r="H839" s="249">
        <v>277976.77419354836</v>
      </c>
      <c r="I839" s="250">
        <f>H839*18%</f>
        <v>50035.819354838706</v>
      </c>
      <c r="J839" s="251">
        <f t="shared" si="243"/>
        <v>328012.59354838706</v>
      </c>
      <c r="K839" s="250">
        <f t="shared" si="244"/>
        <v>4169.6516129032252</v>
      </c>
      <c r="L839" s="250">
        <f t="shared" si="245"/>
        <v>323842.94193548383</v>
      </c>
      <c r="M839" s="250">
        <v>0</v>
      </c>
      <c r="N839" s="250">
        <f t="shared" si="246"/>
        <v>323842.94193548383</v>
      </c>
      <c r="O839" s="252">
        <v>45677</v>
      </c>
      <c r="P839" s="252">
        <f t="shared" si="250"/>
        <v>45677</v>
      </c>
      <c r="Q839" s="286" t="s">
        <v>2019</v>
      </c>
      <c r="R839" s="277">
        <v>272557</v>
      </c>
      <c r="S839" s="250">
        <f t="shared" si="247"/>
        <v>5419.7741935483646</v>
      </c>
      <c r="T839" s="255" t="s">
        <v>91</v>
      </c>
      <c r="U839" s="256"/>
      <c r="V839" s="255"/>
      <c r="W839" s="255" t="s">
        <v>29</v>
      </c>
      <c r="X839" s="258" t="s">
        <v>30</v>
      </c>
      <c r="Y839" s="283" t="s">
        <v>2196</v>
      </c>
    </row>
    <row r="840" spans="1:25" x14ac:dyDescent="0.25">
      <c r="A840" s="7">
        <f t="shared" si="248"/>
        <v>23</v>
      </c>
      <c r="B840" s="25" t="s">
        <v>24</v>
      </c>
      <c r="C840" s="9">
        <v>45658</v>
      </c>
      <c r="D840" s="25" t="s">
        <v>514</v>
      </c>
      <c r="E840" s="9">
        <v>45657</v>
      </c>
      <c r="F840" s="276" t="s">
        <v>1928</v>
      </c>
      <c r="G840" s="253">
        <v>45677</v>
      </c>
      <c r="H840" s="249">
        <v>314906.32258064515</v>
      </c>
      <c r="I840" s="250">
        <f t="shared" ref="I840:I844" si="251">H840*18%</f>
        <v>56683.138064516126</v>
      </c>
      <c r="J840" s="251">
        <f t="shared" si="243"/>
        <v>371589.46064516128</v>
      </c>
      <c r="K840" s="250">
        <f t="shared" si="244"/>
        <v>4723.5948387096769</v>
      </c>
      <c r="L840" s="250">
        <f t="shared" si="245"/>
        <v>366865.86580645159</v>
      </c>
      <c r="M840" s="250">
        <v>0</v>
      </c>
      <c r="N840" s="250">
        <f t="shared" si="246"/>
        <v>366865.86580645159</v>
      </c>
      <c r="O840" s="252">
        <v>45677</v>
      </c>
      <c r="P840" s="252">
        <f t="shared" si="250"/>
        <v>45677</v>
      </c>
      <c r="Q840" s="286" t="s">
        <v>2005</v>
      </c>
      <c r="R840" s="277">
        <v>309293</v>
      </c>
      <c r="S840" s="250">
        <f t="shared" si="247"/>
        <v>5613.3225806451519</v>
      </c>
      <c r="T840" s="255" t="s">
        <v>91</v>
      </c>
      <c r="U840" s="256"/>
      <c r="V840" s="255"/>
      <c r="W840" s="255" t="s">
        <v>29</v>
      </c>
      <c r="X840" s="258" t="s">
        <v>30</v>
      </c>
      <c r="Y840" s="283" t="s">
        <v>2196</v>
      </c>
    </row>
    <row r="841" spans="1:25" x14ac:dyDescent="0.25">
      <c r="A841" s="7">
        <f t="shared" si="248"/>
        <v>24</v>
      </c>
      <c r="B841" s="25" t="s">
        <v>24</v>
      </c>
      <c r="C841" s="9">
        <v>45658</v>
      </c>
      <c r="D841" s="25" t="s">
        <v>516</v>
      </c>
      <c r="E841" s="9">
        <v>45657</v>
      </c>
      <c r="F841" s="276" t="s">
        <v>1929</v>
      </c>
      <c r="G841" s="253">
        <v>45677</v>
      </c>
      <c r="H841" s="249">
        <v>336624</v>
      </c>
      <c r="I841" s="250">
        <f t="shared" si="251"/>
        <v>60592.32</v>
      </c>
      <c r="J841" s="251">
        <f t="shared" si="243"/>
        <v>397216.32</v>
      </c>
      <c r="K841" s="250">
        <f t="shared" si="244"/>
        <v>5049.3599999999997</v>
      </c>
      <c r="L841" s="250">
        <f t="shared" si="245"/>
        <v>392166.96</v>
      </c>
      <c r="M841" s="250">
        <v>0</v>
      </c>
      <c r="N841" s="250">
        <f t="shared" si="246"/>
        <v>392166.96</v>
      </c>
      <c r="O841" s="252">
        <v>45677</v>
      </c>
      <c r="P841" s="252">
        <f t="shared" si="250"/>
        <v>45677</v>
      </c>
      <c r="Q841" s="286" t="s">
        <v>2020</v>
      </c>
      <c r="R841" s="277">
        <v>330624</v>
      </c>
      <c r="S841" s="250">
        <f t="shared" si="247"/>
        <v>6000</v>
      </c>
      <c r="T841" s="255" t="s">
        <v>91</v>
      </c>
      <c r="U841" s="256"/>
      <c r="V841" s="255"/>
      <c r="W841" s="255" t="s">
        <v>29</v>
      </c>
      <c r="X841" s="258" t="s">
        <v>30</v>
      </c>
      <c r="Y841" s="283" t="s">
        <v>2196</v>
      </c>
    </row>
    <row r="842" spans="1:25" x14ac:dyDescent="0.25">
      <c r="A842" s="7">
        <f t="shared" si="248"/>
        <v>25</v>
      </c>
      <c r="B842" s="25" t="s">
        <v>24</v>
      </c>
      <c r="C842" s="9">
        <v>45658</v>
      </c>
      <c r="D842" s="25" t="s">
        <v>511</v>
      </c>
      <c r="E842" s="9">
        <v>45657</v>
      </c>
      <c r="F842" s="276" t="s">
        <v>1930</v>
      </c>
      <c r="G842" s="253">
        <v>45677</v>
      </c>
      <c r="H842" s="249">
        <v>271470.96774193546</v>
      </c>
      <c r="I842" s="250">
        <f t="shared" si="251"/>
        <v>48864.774193548379</v>
      </c>
      <c r="J842" s="251">
        <f t="shared" si="243"/>
        <v>320335.74193548382</v>
      </c>
      <c r="K842" s="250">
        <f t="shared" si="244"/>
        <v>4072.0645161290317</v>
      </c>
      <c r="L842" s="250">
        <f t="shared" si="245"/>
        <v>316263.67741935479</v>
      </c>
      <c r="M842" s="250">
        <v>0</v>
      </c>
      <c r="N842" s="250">
        <f t="shared" si="246"/>
        <v>316263.67741935479</v>
      </c>
      <c r="O842" s="252">
        <v>45677</v>
      </c>
      <c r="P842" s="252">
        <f t="shared" si="250"/>
        <v>45677</v>
      </c>
      <c r="Q842" s="286" t="s">
        <v>2001</v>
      </c>
      <c r="R842" s="277">
        <v>266632</v>
      </c>
      <c r="S842" s="250">
        <f t="shared" si="247"/>
        <v>4838.9677419354557</v>
      </c>
      <c r="T842" s="255" t="s">
        <v>91</v>
      </c>
      <c r="U842" s="256"/>
      <c r="V842" s="255"/>
      <c r="W842" s="255" t="s">
        <v>29</v>
      </c>
      <c r="X842" s="258" t="s">
        <v>30</v>
      </c>
      <c r="Y842" s="283" t="s">
        <v>2196</v>
      </c>
    </row>
    <row r="843" spans="1:25" x14ac:dyDescent="0.25">
      <c r="A843" s="7">
        <f t="shared" si="248"/>
        <v>26</v>
      </c>
      <c r="B843" s="25" t="s">
        <v>24</v>
      </c>
      <c r="C843" s="9">
        <v>45658</v>
      </c>
      <c r="D843" s="25" t="s">
        <v>517</v>
      </c>
      <c r="E843" s="9">
        <v>45657</v>
      </c>
      <c r="F843" s="276" t="s">
        <v>1931</v>
      </c>
      <c r="G843" s="253">
        <v>45677</v>
      </c>
      <c r="H843" s="249">
        <v>410096</v>
      </c>
      <c r="I843" s="250">
        <f t="shared" si="251"/>
        <v>73817.279999999999</v>
      </c>
      <c r="J843" s="251">
        <f t="shared" si="243"/>
        <v>483913.28</v>
      </c>
      <c r="K843" s="250">
        <f t="shared" si="244"/>
        <v>6151.44</v>
      </c>
      <c r="L843" s="250">
        <f t="shared" si="245"/>
        <v>477761.84</v>
      </c>
      <c r="M843" s="250">
        <v>0</v>
      </c>
      <c r="N843" s="250">
        <f t="shared" si="246"/>
        <v>477761.84</v>
      </c>
      <c r="O843" s="252">
        <v>45677</v>
      </c>
      <c r="P843" s="252">
        <f t="shared" si="250"/>
        <v>45677</v>
      </c>
      <c r="Q843" s="286" t="s">
        <v>2006</v>
      </c>
      <c r="R843" s="277">
        <v>404096</v>
      </c>
      <c r="S843" s="250">
        <f t="shared" si="247"/>
        <v>6000</v>
      </c>
      <c r="T843" s="255" t="s">
        <v>91</v>
      </c>
      <c r="U843" s="256"/>
      <c r="V843" s="255"/>
      <c r="W843" s="255" t="s">
        <v>29</v>
      </c>
      <c r="X843" s="258" t="s">
        <v>30</v>
      </c>
      <c r="Y843" s="283" t="s">
        <v>2196</v>
      </c>
    </row>
    <row r="844" spans="1:25" x14ac:dyDescent="0.25">
      <c r="A844" s="7">
        <f t="shared" si="248"/>
        <v>27</v>
      </c>
      <c r="B844" s="25" t="s">
        <v>24</v>
      </c>
      <c r="C844" s="9">
        <v>45658</v>
      </c>
      <c r="D844" s="25" t="s">
        <v>1285</v>
      </c>
      <c r="E844" s="9">
        <v>45657</v>
      </c>
      <c r="F844" s="276" t="s">
        <v>1932</v>
      </c>
      <c r="G844" s="253">
        <v>45677</v>
      </c>
      <c r="H844" s="249">
        <v>142387.09677419355</v>
      </c>
      <c r="I844" s="250">
        <f t="shared" si="251"/>
        <v>25629.677419354837</v>
      </c>
      <c r="J844" s="251">
        <f t="shared" si="243"/>
        <v>168016.77419354839</v>
      </c>
      <c r="K844" s="250">
        <f t="shared" si="244"/>
        <v>2135.8064516129029</v>
      </c>
      <c r="L844" s="250">
        <f t="shared" si="245"/>
        <v>165880.96774193548</v>
      </c>
      <c r="M844" s="250">
        <v>0</v>
      </c>
      <c r="N844" s="250">
        <f t="shared" si="246"/>
        <v>165880.96774193548</v>
      </c>
      <c r="O844" s="252">
        <v>45677</v>
      </c>
      <c r="P844" s="252">
        <v>45677</v>
      </c>
      <c r="Q844" s="286" t="s">
        <v>2002</v>
      </c>
      <c r="R844" s="277">
        <v>137548</v>
      </c>
      <c r="S844" s="250">
        <f t="shared" si="247"/>
        <v>4839.0967741935456</v>
      </c>
      <c r="T844" s="255" t="s">
        <v>91</v>
      </c>
      <c r="U844" s="256"/>
      <c r="V844" s="255"/>
      <c r="W844" s="255" t="s">
        <v>29</v>
      </c>
      <c r="X844" s="258" t="s">
        <v>30</v>
      </c>
      <c r="Y844" s="283" t="s">
        <v>2196</v>
      </c>
    </row>
    <row r="845" spans="1:25" x14ac:dyDescent="0.25">
      <c r="A845" s="7">
        <f t="shared" si="248"/>
        <v>28</v>
      </c>
      <c r="B845" s="25" t="s">
        <v>24</v>
      </c>
      <c r="C845" s="9">
        <v>45658</v>
      </c>
      <c r="D845" s="25" t="s">
        <v>1648</v>
      </c>
      <c r="E845" s="9">
        <v>45657</v>
      </c>
      <c r="F845" s="276" t="s">
        <v>1933</v>
      </c>
      <c r="G845" s="253">
        <v>45677</v>
      </c>
      <c r="H845" s="249">
        <v>145517.93548387097</v>
      </c>
      <c r="I845" s="250">
        <v>0</v>
      </c>
      <c r="J845" s="251">
        <f t="shared" si="243"/>
        <v>145517.93548387097</v>
      </c>
      <c r="K845" s="250">
        <f t="shared" si="244"/>
        <v>2182.7690322580643</v>
      </c>
      <c r="L845" s="250">
        <f t="shared" si="245"/>
        <v>143335.16645161289</v>
      </c>
      <c r="M845" s="250">
        <v>0</v>
      </c>
      <c r="N845" s="250">
        <f t="shared" si="246"/>
        <v>143335.16645161289</v>
      </c>
      <c r="O845" s="252">
        <v>45677</v>
      </c>
      <c r="P845" s="252">
        <v>45677</v>
      </c>
      <c r="Q845" s="286" t="s">
        <v>2007</v>
      </c>
      <c r="R845" s="277">
        <v>143388</v>
      </c>
      <c r="S845" s="250">
        <f t="shared" si="247"/>
        <v>2129.9354838709696</v>
      </c>
      <c r="T845" s="255" t="s">
        <v>91</v>
      </c>
      <c r="U845" s="256"/>
      <c r="V845" s="255"/>
      <c r="W845" s="255" t="s">
        <v>29</v>
      </c>
      <c r="X845" s="258" t="s">
        <v>30</v>
      </c>
      <c r="Y845" s="283" t="s">
        <v>2196</v>
      </c>
    </row>
    <row r="846" spans="1:25" x14ac:dyDescent="0.25">
      <c r="A846" s="7">
        <f t="shared" si="248"/>
        <v>29</v>
      </c>
      <c r="B846" s="25" t="s">
        <v>24</v>
      </c>
      <c r="C846" s="9">
        <v>45658</v>
      </c>
      <c r="D846" s="25" t="s">
        <v>1651</v>
      </c>
      <c r="E846" s="9">
        <v>45657</v>
      </c>
      <c r="F846" s="276" t="s">
        <v>1934</v>
      </c>
      <c r="G846" s="253">
        <v>45677</v>
      </c>
      <c r="H846" s="249">
        <v>396867.09677419357</v>
      </c>
      <c r="I846" s="250">
        <v>0</v>
      </c>
      <c r="J846" s="251">
        <f t="shared" si="243"/>
        <v>396867.09677419357</v>
      </c>
      <c r="K846" s="250">
        <f t="shared" si="244"/>
        <v>5953.0064516129032</v>
      </c>
      <c r="L846" s="250">
        <f t="shared" si="245"/>
        <v>390914.09032258065</v>
      </c>
      <c r="M846" s="250">
        <v>0</v>
      </c>
      <c r="N846" s="250">
        <f t="shared" si="246"/>
        <v>390914.09032258065</v>
      </c>
      <c r="O846" s="252">
        <v>45677</v>
      </c>
      <c r="P846" s="252">
        <v>45677</v>
      </c>
      <c r="Q846" s="286" t="s">
        <v>2008</v>
      </c>
      <c r="R846" s="277">
        <v>391061</v>
      </c>
      <c r="S846" s="250">
        <f t="shared" si="247"/>
        <v>5806.0967741935747</v>
      </c>
      <c r="T846" s="255" t="s">
        <v>91</v>
      </c>
      <c r="U846" s="256"/>
      <c r="V846" s="255"/>
      <c r="W846" s="255" t="s">
        <v>29</v>
      </c>
      <c r="X846" s="258" t="s">
        <v>30</v>
      </c>
      <c r="Y846" s="283" t="s">
        <v>2196</v>
      </c>
    </row>
    <row r="847" spans="1:25" x14ac:dyDescent="0.25">
      <c r="A847" s="7">
        <f t="shared" si="248"/>
        <v>30</v>
      </c>
      <c r="B847" s="25" t="s">
        <v>24</v>
      </c>
      <c r="C847" s="9">
        <v>45658</v>
      </c>
      <c r="D847" s="25" t="s">
        <v>1654</v>
      </c>
      <c r="E847" s="9">
        <v>45657</v>
      </c>
      <c r="F847" s="276" t="s">
        <v>1935</v>
      </c>
      <c r="G847" s="253">
        <v>45677</v>
      </c>
      <c r="H847" s="249">
        <v>410096</v>
      </c>
      <c r="I847" s="250">
        <v>0</v>
      </c>
      <c r="J847" s="251">
        <f t="shared" si="243"/>
        <v>410096</v>
      </c>
      <c r="K847" s="250">
        <f t="shared" si="244"/>
        <v>6151.44</v>
      </c>
      <c r="L847" s="250">
        <f t="shared" si="245"/>
        <v>403944.56</v>
      </c>
      <c r="M847" s="250">
        <v>0</v>
      </c>
      <c r="N847" s="250">
        <f t="shared" si="246"/>
        <v>403944.56</v>
      </c>
      <c r="O847" s="252">
        <v>45677</v>
      </c>
      <c r="P847" s="252">
        <v>45677</v>
      </c>
      <c r="Q847" s="286" t="s">
        <v>2021</v>
      </c>
      <c r="R847" s="277">
        <v>404096</v>
      </c>
      <c r="S847" s="250">
        <f t="shared" si="247"/>
        <v>6000</v>
      </c>
      <c r="T847" s="255" t="s">
        <v>91</v>
      </c>
      <c r="U847" s="256"/>
      <c r="V847" s="255"/>
      <c r="W847" s="255" t="s">
        <v>29</v>
      </c>
      <c r="X847" s="258" t="s">
        <v>30</v>
      </c>
      <c r="Y847" s="283" t="s">
        <v>2196</v>
      </c>
    </row>
    <row r="848" spans="1:25" x14ac:dyDescent="0.25">
      <c r="A848" s="7">
        <f t="shared" si="248"/>
        <v>31</v>
      </c>
      <c r="B848" s="25" t="s">
        <v>24</v>
      </c>
      <c r="C848" s="9">
        <v>45658</v>
      </c>
      <c r="D848" s="25" t="s">
        <v>1657</v>
      </c>
      <c r="E848" s="9">
        <v>45657</v>
      </c>
      <c r="F848" s="276" t="s">
        <v>1936</v>
      </c>
      <c r="G848" s="253">
        <v>45677</v>
      </c>
      <c r="H848" s="249">
        <v>373360</v>
      </c>
      <c r="I848" s="250">
        <f t="shared" ref="I848" si="252">H848*18%</f>
        <v>67204.800000000003</v>
      </c>
      <c r="J848" s="251">
        <f t="shared" si="243"/>
        <v>440564.8</v>
      </c>
      <c r="K848" s="250">
        <f t="shared" si="244"/>
        <v>5600.4</v>
      </c>
      <c r="L848" s="250">
        <f t="shared" si="245"/>
        <v>434964.39999999997</v>
      </c>
      <c r="M848" s="250">
        <v>0</v>
      </c>
      <c r="N848" s="250">
        <f t="shared" si="246"/>
        <v>434964.39999999997</v>
      </c>
      <c r="O848" s="252">
        <v>45677</v>
      </c>
      <c r="P848" s="252">
        <v>45677</v>
      </c>
      <c r="Q848" s="286" t="s">
        <v>2022</v>
      </c>
      <c r="R848" s="277">
        <v>367360</v>
      </c>
      <c r="S848" s="250">
        <f t="shared" si="247"/>
        <v>6000</v>
      </c>
      <c r="T848" s="255" t="s">
        <v>91</v>
      </c>
      <c r="U848" s="256"/>
      <c r="V848" s="255"/>
      <c r="W848" s="255" t="s">
        <v>29</v>
      </c>
      <c r="X848" s="258" t="s">
        <v>30</v>
      </c>
      <c r="Y848" s="283" t="s">
        <v>2196</v>
      </c>
    </row>
    <row r="849" spans="1:25" x14ac:dyDescent="0.25">
      <c r="A849" s="7">
        <f t="shared" si="248"/>
        <v>32</v>
      </c>
      <c r="B849" s="25" t="s">
        <v>24</v>
      </c>
      <c r="C849" s="9">
        <v>45658</v>
      </c>
      <c r="D849" s="25" t="s">
        <v>1901</v>
      </c>
      <c r="E849" s="9">
        <v>45657</v>
      </c>
      <c r="F849" s="276" t="s">
        <v>1937</v>
      </c>
      <c r="G849" s="253">
        <v>45677</v>
      </c>
      <c r="H849" s="249">
        <v>26457.806451612902</v>
      </c>
      <c r="I849" s="250">
        <v>0</v>
      </c>
      <c r="J849" s="251">
        <f t="shared" si="243"/>
        <v>26457.806451612902</v>
      </c>
      <c r="K849" s="250">
        <f t="shared" si="244"/>
        <v>396.8670967741935</v>
      </c>
      <c r="L849" s="250">
        <f t="shared" si="245"/>
        <v>26060.939354838709</v>
      </c>
      <c r="M849" s="250">
        <v>0</v>
      </c>
      <c r="N849" s="250">
        <f t="shared" si="246"/>
        <v>26060.939354838709</v>
      </c>
      <c r="O849" s="252">
        <v>45677</v>
      </c>
      <c r="P849" s="252">
        <v>45677</v>
      </c>
      <c r="Q849" s="286" t="s">
        <v>2009</v>
      </c>
      <c r="R849" s="277">
        <v>26058</v>
      </c>
      <c r="S849" s="250">
        <f t="shared" si="247"/>
        <v>399.80645161290158</v>
      </c>
      <c r="T849" s="255" t="s">
        <v>91</v>
      </c>
      <c r="U849" s="256"/>
      <c r="V849" s="255"/>
      <c r="W849" s="255" t="s">
        <v>29</v>
      </c>
      <c r="X849" s="258" t="s">
        <v>30</v>
      </c>
      <c r="Y849" s="283" t="s">
        <v>2196</v>
      </c>
    </row>
    <row r="850" spans="1:25" x14ac:dyDescent="0.25">
      <c r="A850" s="7">
        <f t="shared" si="248"/>
        <v>33</v>
      </c>
      <c r="B850" s="25" t="s">
        <v>1274</v>
      </c>
      <c r="C850" s="9">
        <v>45658</v>
      </c>
      <c r="D850" s="25" t="s">
        <v>532</v>
      </c>
      <c r="E850" s="9">
        <v>45657</v>
      </c>
      <c r="F850" s="276" t="s">
        <v>1938</v>
      </c>
      <c r="G850" s="253">
        <v>45677</v>
      </c>
      <c r="H850" s="249">
        <v>318193.59999999998</v>
      </c>
      <c r="I850" s="250">
        <v>0</v>
      </c>
      <c r="J850" s="251">
        <f t="shared" si="243"/>
        <v>318193.59999999998</v>
      </c>
      <c r="K850" s="250">
        <f t="shared" si="244"/>
        <v>4772.9039999999995</v>
      </c>
      <c r="L850" s="250">
        <f t="shared" si="245"/>
        <v>313420.696</v>
      </c>
      <c r="M850" s="250">
        <v>0</v>
      </c>
      <c r="N850" s="250">
        <f t="shared" si="246"/>
        <v>313420.696</v>
      </c>
      <c r="O850" s="252">
        <v>45670</v>
      </c>
      <c r="P850" s="252">
        <f t="shared" ref="P850:P861" si="253">O850</f>
        <v>45670</v>
      </c>
      <c r="Q850" s="286" t="s">
        <v>2249</v>
      </c>
      <c r="R850" s="277">
        <v>310193</v>
      </c>
      <c r="S850" s="250">
        <f t="shared" si="247"/>
        <v>8000.5999999999767</v>
      </c>
      <c r="T850" s="255" t="s">
        <v>91</v>
      </c>
      <c r="U850" s="256"/>
      <c r="V850" s="255"/>
      <c r="W850" s="255" t="s">
        <v>29</v>
      </c>
      <c r="X850" s="258" t="s">
        <v>30</v>
      </c>
      <c r="Y850" s="283" t="s">
        <v>2196</v>
      </c>
    </row>
    <row r="851" spans="1:25" x14ac:dyDescent="0.25">
      <c r="A851" s="7">
        <f t="shared" si="248"/>
        <v>34</v>
      </c>
      <c r="B851" s="25" t="s">
        <v>1274</v>
      </c>
      <c r="C851" s="9">
        <v>45658</v>
      </c>
      <c r="D851" s="25" t="s">
        <v>533</v>
      </c>
      <c r="E851" s="9">
        <v>45657</v>
      </c>
      <c r="F851" s="276" t="s">
        <v>1939</v>
      </c>
      <c r="G851" s="253">
        <v>45677</v>
      </c>
      <c r="H851" s="249">
        <v>307929.29032258061</v>
      </c>
      <c r="I851" s="250">
        <v>0</v>
      </c>
      <c r="J851" s="251">
        <f t="shared" si="243"/>
        <v>307929.29032258061</v>
      </c>
      <c r="K851" s="250">
        <f t="shared" si="244"/>
        <v>4618.9393548387088</v>
      </c>
      <c r="L851" s="250">
        <f t="shared" si="245"/>
        <v>303310.35096774192</v>
      </c>
      <c r="M851" s="250">
        <v>0</v>
      </c>
      <c r="N851" s="250">
        <f t="shared" si="246"/>
        <v>303310.35096774192</v>
      </c>
      <c r="O851" s="252">
        <v>45670</v>
      </c>
      <c r="P851" s="252">
        <f t="shared" si="253"/>
        <v>45670</v>
      </c>
      <c r="Q851" s="286" t="s">
        <v>2051</v>
      </c>
      <c r="R851" s="277">
        <v>300186</v>
      </c>
      <c r="S851" s="250">
        <f t="shared" si="247"/>
        <v>7743.2903225806076</v>
      </c>
      <c r="T851" s="255" t="s">
        <v>91</v>
      </c>
      <c r="U851" s="256"/>
      <c r="V851" s="255"/>
      <c r="W851" s="255" t="s">
        <v>29</v>
      </c>
      <c r="X851" s="258" t="s">
        <v>30</v>
      </c>
      <c r="Y851" s="283" t="s">
        <v>2196</v>
      </c>
    </row>
    <row r="852" spans="1:25" x14ac:dyDescent="0.25">
      <c r="A852" s="7">
        <f t="shared" si="248"/>
        <v>35</v>
      </c>
      <c r="B852" s="25" t="s">
        <v>1274</v>
      </c>
      <c r="C852" s="9">
        <v>45658</v>
      </c>
      <c r="D852" s="25" t="s">
        <v>534</v>
      </c>
      <c r="E852" s="9">
        <v>45657</v>
      </c>
      <c r="F852" s="276" t="s">
        <v>1940</v>
      </c>
      <c r="G852" s="253">
        <v>45677</v>
      </c>
      <c r="H852" s="249">
        <v>287400.67096774193</v>
      </c>
      <c r="I852" s="250">
        <v>0</v>
      </c>
      <c r="J852" s="251">
        <f t="shared" si="243"/>
        <v>287400.67096774193</v>
      </c>
      <c r="K852" s="250">
        <f t="shared" si="244"/>
        <v>4311.0100645161292</v>
      </c>
      <c r="L852" s="250">
        <f t="shared" si="245"/>
        <v>283089.66090322577</v>
      </c>
      <c r="M852" s="250">
        <v>0</v>
      </c>
      <c r="N852" s="250">
        <f t="shared" si="246"/>
        <v>283089.66090322577</v>
      </c>
      <c r="O852" s="252">
        <v>45670</v>
      </c>
      <c r="P852" s="252">
        <f t="shared" si="253"/>
        <v>45670</v>
      </c>
      <c r="Q852" s="286" t="s">
        <v>2052</v>
      </c>
      <c r="R852" s="277">
        <v>280174</v>
      </c>
      <c r="S852" s="250">
        <f t="shared" si="247"/>
        <v>7226.6709677419276</v>
      </c>
      <c r="T852" s="255" t="s">
        <v>91</v>
      </c>
      <c r="U852" s="256"/>
      <c r="V852" s="255"/>
      <c r="W852" s="255" t="s">
        <v>29</v>
      </c>
      <c r="X852" s="258" t="s">
        <v>30</v>
      </c>
      <c r="Y852" s="283" t="s">
        <v>2196</v>
      </c>
    </row>
    <row r="853" spans="1:25" x14ac:dyDescent="0.25">
      <c r="A853" s="7">
        <f t="shared" si="248"/>
        <v>36</v>
      </c>
      <c r="B853" s="25" t="s">
        <v>1274</v>
      </c>
      <c r="C853" s="9">
        <v>45658</v>
      </c>
      <c r="D853" s="25" t="s">
        <v>535</v>
      </c>
      <c r="E853" s="9">
        <v>45657</v>
      </c>
      <c r="F853" s="276" t="s">
        <v>1941</v>
      </c>
      <c r="G853" s="253">
        <v>45677</v>
      </c>
      <c r="H853" s="249">
        <v>266872.05161290319</v>
      </c>
      <c r="I853" s="250">
        <v>0</v>
      </c>
      <c r="J853" s="251">
        <f t="shared" si="243"/>
        <v>266872.05161290319</v>
      </c>
      <c r="K853" s="250">
        <f t="shared" si="244"/>
        <v>4003.0807741935478</v>
      </c>
      <c r="L853" s="250">
        <f t="shared" si="245"/>
        <v>262868.97083870962</v>
      </c>
      <c r="M853" s="250">
        <v>0</v>
      </c>
      <c r="N853" s="250">
        <f t="shared" si="246"/>
        <v>262868.97083870962</v>
      </c>
      <c r="O853" s="252">
        <v>45670</v>
      </c>
      <c r="P853" s="252">
        <f t="shared" si="253"/>
        <v>45670</v>
      </c>
      <c r="Q853" s="286" t="s">
        <v>2053</v>
      </c>
      <c r="R853" s="277">
        <v>260161</v>
      </c>
      <c r="S853" s="250">
        <f t="shared" si="247"/>
        <v>6711.0516129031894</v>
      </c>
      <c r="T853" s="255" t="s">
        <v>91</v>
      </c>
      <c r="U853" s="256"/>
      <c r="V853" s="255"/>
      <c r="W853" s="255" t="s">
        <v>29</v>
      </c>
      <c r="X853" s="258" t="s">
        <v>30</v>
      </c>
      <c r="Y853" s="283" t="s">
        <v>2196</v>
      </c>
    </row>
    <row r="854" spans="1:25" x14ac:dyDescent="0.25">
      <c r="A854" s="7">
        <f t="shared" si="248"/>
        <v>37</v>
      </c>
      <c r="B854" s="25" t="s">
        <v>1274</v>
      </c>
      <c r="C854" s="9">
        <v>45658</v>
      </c>
      <c r="D854" s="25" t="s">
        <v>536</v>
      </c>
      <c r="E854" s="9">
        <v>45657</v>
      </c>
      <c r="F854" s="276" t="s">
        <v>1942</v>
      </c>
      <c r="G854" s="253">
        <v>45677</v>
      </c>
      <c r="H854" s="249">
        <v>287400.67096774193</v>
      </c>
      <c r="I854" s="250">
        <v>0</v>
      </c>
      <c r="J854" s="251">
        <f t="shared" si="243"/>
        <v>287400.67096774193</v>
      </c>
      <c r="K854" s="250">
        <f t="shared" si="244"/>
        <v>4311.0100645161292</v>
      </c>
      <c r="L854" s="250">
        <f t="shared" si="245"/>
        <v>283089.66090322577</v>
      </c>
      <c r="M854" s="250">
        <v>0</v>
      </c>
      <c r="N854" s="250">
        <f t="shared" si="246"/>
        <v>283089.66090322577</v>
      </c>
      <c r="O854" s="252">
        <v>45670</v>
      </c>
      <c r="P854" s="252">
        <f t="shared" si="253"/>
        <v>45670</v>
      </c>
      <c r="Q854" s="286" t="s">
        <v>2054</v>
      </c>
      <c r="R854" s="277">
        <v>280174</v>
      </c>
      <c r="S854" s="250">
        <f t="shared" si="247"/>
        <v>7226.6709677419276</v>
      </c>
      <c r="T854" s="255" t="s">
        <v>91</v>
      </c>
      <c r="U854" s="256"/>
      <c r="V854" s="255"/>
      <c r="W854" s="255" t="s">
        <v>29</v>
      </c>
      <c r="X854" s="258" t="s">
        <v>30</v>
      </c>
      <c r="Y854" s="283" t="s">
        <v>2196</v>
      </c>
    </row>
    <row r="855" spans="1:25" x14ac:dyDescent="0.25">
      <c r="A855" s="7">
        <f t="shared" si="248"/>
        <v>38</v>
      </c>
      <c r="B855" s="25" t="s">
        <v>1274</v>
      </c>
      <c r="C855" s="9">
        <v>45658</v>
      </c>
      <c r="D855" s="25" t="s">
        <v>537</v>
      </c>
      <c r="E855" s="9">
        <v>45657</v>
      </c>
      <c r="F855" s="276" t="s">
        <v>1943</v>
      </c>
      <c r="G855" s="253">
        <v>45677</v>
      </c>
      <c r="H855" s="249">
        <v>277136.36129032256</v>
      </c>
      <c r="I855" s="250">
        <v>0</v>
      </c>
      <c r="J855" s="251">
        <f t="shared" si="243"/>
        <v>277136.36129032256</v>
      </c>
      <c r="K855" s="250">
        <f t="shared" si="244"/>
        <v>4157.0454193548385</v>
      </c>
      <c r="L855" s="250">
        <f t="shared" si="245"/>
        <v>272979.31587096769</v>
      </c>
      <c r="M855" s="250">
        <v>0</v>
      </c>
      <c r="N855" s="250">
        <f t="shared" si="246"/>
        <v>272979.31587096769</v>
      </c>
      <c r="O855" s="252">
        <v>45670</v>
      </c>
      <c r="P855" s="252">
        <f t="shared" si="253"/>
        <v>45670</v>
      </c>
      <c r="Q855" s="286" t="s">
        <v>2055</v>
      </c>
      <c r="R855" s="277">
        <v>270168</v>
      </c>
      <c r="S855" s="250">
        <f t="shared" si="247"/>
        <v>6968.3612903225585</v>
      </c>
      <c r="T855" s="255" t="s">
        <v>91</v>
      </c>
      <c r="U855" s="256"/>
      <c r="V855" s="255"/>
      <c r="W855" s="255" t="s">
        <v>29</v>
      </c>
      <c r="X855" s="258" t="s">
        <v>30</v>
      </c>
      <c r="Y855" s="283" t="s">
        <v>2196</v>
      </c>
    </row>
    <row r="856" spans="1:25" x14ac:dyDescent="0.25">
      <c r="A856" s="7">
        <f t="shared" si="248"/>
        <v>39</v>
      </c>
      <c r="B856" s="25" t="s">
        <v>1274</v>
      </c>
      <c r="C856" s="9">
        <v>45658</v>
      </c>
      <c r="D856" s="25" t="s">
        <v>753</v>
      </c>
      <c r="E856" s="9">
        <v>45657</v>
      </c>
      <c r="F856" s="276" t="s">
        <v>1944</v>
      </c>
      <c r="G856" s="253">
        <v>45677</v>
      </c>
      <c r="H856" s="249">
        <v>297664.98064516124</v>
      </c>
      <c r="I856" s="250">
        <v>0</v>
      </c>
      <c r="J856" s="251">
        <f t="shared" si="243"/>
        <v>297664.98064516124</v>
      </c>
      <c r="K856" s="250">
        <f t="shared" si="244"/>
        <v>4464.9747096774181</v>
      </c>
      <c r="L856" s="250">
        <f t="shared" si="245"/>
        <v>293200.00593548384</v>
      </c>
      <c r="M856" s="250">
        <v>0</v>
      </c>
      <c r="N856" s="250">
        <f t="shared" si="246"/>
        <v>293200.00593548384</v>
      </c>
      <c r="O856" s="252">
        <v>45670</v>
      </c>
      <c r="P856" s="252">
        <f t="shared" si="253"/>
        <v>45670</v>
      </c>
      <c r="Q856" s="286" t="s">
        <v>2056</v>
      </c>
      <c r="R856" s="277">
        <v>290180</v>
      </c>
      <c r="S856" s="250">
        <f t="shared" si="247"/>
        <v>7484.9806451612385</v>
      </c>
      <c r="T856" s="255" t="s">
        <v>91</v>
      </c>
      <c r="U856" s="256"/>
      <c r="V856" s="255"/>
      <c r="W856" s="255" t="s">
        <v>29</v>
      </c>
      <c r="X856" s="258" t="s">
        <v>30</v>
      </c>
      <c r="Y856" s="283" t="s">
        <v>2196</v>
      </c>
    </row>
    <row r="857" spans="1:25" x14ac:dyDescent="0.25">
      <c r="A857" s="7">
        <f t="shared" si="248"/>
        <v>40</v>
      </c>
      <c r="B857" s="25" t="s">
        <v>1274</v>
      </c>
      <c r="C857" s="9">
        <v>45658</v>
      </c>
      <c r="D857" s="25" t="s">
        <v>754</v>
      </c>
      <c r="E857" s="9">
        <v>45657</v>
      </c>
      <c r="F857" s="276" t="s">
        <v>1945</v>
      </c>
      <c r="G857" s="253">
        <v>45677</v>
      </c>
      <c r="H857" s="249">
        <v>318193.59999999998</v>
      </c>
      <c r="I857" s="250">
        <v>0</v>
      </c>
      <c r="J857" s="251">
        <f t="shared" si="243"/>
        <v>318193.59999999998</v>
      </c>
      <c r="K857" s="250">
        <f t="shared" si="244"/>
        <v>4772.9039999999995</v>
      </c>
      <c r="L857" s="250">
        <f t="shared" si="245"/>
        <v>313420.696</v>
      </c>
      <c r="M857" s="250">
        <v>0</v>
      </c>
      <c r="N857" s="250">
        <f t="shared" si="246"/>
        <v>313420.696</v>
      </c>
      <c r="O857" s="252">
        <v>45670</v>
      </c>
      <c r="P857" s="252">
        <f t="shared" si="253"/>
        <v>45670</v>
      </c>
      <c r="Q857" s="286" t="s">
        <v>2057</v>
      </c>
      <c r="R857" s="277">
        <v>310193</v>
      </c>
      <c r="S857" s="250">
        <f t="shared" si="247"/>
        <v>8000.5999999999767</v>
      </c>
      <c r="T857" s="255" t="s">
        <v>91</v>
      </c>
      <c r="U857" s="256"/>
      <c r="V857" s="255"/>
      <c r="W857" s="255" t="s">
        <v>29</v>
      </c>
      <c r="X857" s="258" t="s">
        <v>30</v>
      </c>
      <c r="Y857" s="283" t="s">
        <v>2196</v>
      </c>
    </row>
    <row r="858" spans="1:25" x14ac:dyDescent="0.25">
      <c r="A858" s="7">
        <f t="shared" si="248"/>
        <v>41</v>
      </c>
      <c r="B858" s="25" t="s">
        <v>1274</v>
      </c>
      <c r="C858" s="9">
        <v>45658</v>
      </c>
      <c r="D858" s="25" t="s">
        <v>755</v>
      </c>
      <c r="E858" s="9">
        <v>45657</v>
      </c>
      <c r="F858" s="276" t="s">
        <v>1946</v>
      </c>
      <c r="G858" s="253">
        <v>45677</v>
      </c>
      <c r="H858" s="249">
        <v>307929.29032258061</v>
      </c>
      <c r="I858" s="250">
        <v>0</v>
      </c>
      <c r="J858" s="251">
        <f t="shared" si="243"/>
        <v>307929.29032258061</v>
      </c>
      <c r="K858" s="250">
        <f t="shared" si="244"/>
        <v>4618.9393548387088</v>
      </c>
      <c r="L858" s="250">
        <f t="shared" si="245"/>
        <v>303310.35096774192</v>
      </c>
      <c r="M858" s="250">
        <v>0</v>
      </c>
      <c r="N858" s="250">
        <f t="shared" si="246"/>
        <v>303310.35096774192</v>
      </c>
      <c r="O858" s="252">
        <v>45670</v>
      </c>
      <c r="P858" s="252">
        <f t="shared" si="253"/>
        <v>45670</v>
      </c>
      <c r="Q858" s="286" t="s">
        <v>2059</v>
      </c>
      <c r="R858" s="277">
        <v>300186</v>
      </c>
      <c r="S858" s="250">
        <f t="shared" si="247"/>
        <v>7743.2903225806076</v>
      </c>
      <c r="T858" s="255" t="s">
        <v>91</v>
      </c>
      <c r="U858" s="256"/>
      <c r="V858" s="255"/>
      <c r="W858" s="255" t="s">
        <v>29</v>
      </c>
      <c r="X858" s="258" t="s">
        <v>30</v>
      </c>
      <c r="Y858" s="283" t="s">
        <v>2196</v>
      </c>
    </row>
    <row r="859" spans="1:25" x14ac:dyDescent="0.25">
      <c r="A859" s="7">
        <f t="shared" si="248"/>
        <v>42</v>
      </c>
      <c r="B859" s="25" t="s">
        <v>1274</v>
      </c>
      <c r="C859" s="9">
        <v>45658</v>
      </c>
      <c r="D859" s="25" t="s">
        <v>1278</v>
      </c>
      <c r="E859" s="9">
        <v>45657</v>
      </c>
      <c r="F859" s="276" t="s">
        <v>1947</v>
      </c>
      <c r="G859" s="253">
        <v>45677</v>
      </c>
      <c r="H859" s="249">
        <v>287400.67096774193</v>
      </c>
      <c r="I859" s="250">
        <v>0</v>
      </c>
      <c r="J859" s="251">
        <f t="shared" si="243"/>
        <v>287400.67096774193</v>
      </c>
      <c r="K859" s="250">
        <f t="shared" si="244"/>
        <v>4311.0100645161292</v>
      </c>
      <c r="L859" s="250">
        <f t="shared" si="245"/>
        <v>283089.66090322577</v>
      </c>
      <c r="M859" s="250">
        <v>0</v>
      </c>
      <c r="N859" s="250">
        <f t="shared" si="246"/>
        <v>283089.66090322577</v>
      </c>
      <c r="O859" s="252">
        <v>45670</v>
      </c>
      <c r="P859" s="252">
        <f t="shared" si="253"/>
        <v>45670</v>
      </c>
      <c r="Q859" s="286" t="s">
        <v>2058</v>
      </c>
      <c r="R859" s="277">
        <v>280174</v>
      </c>
      <c r="S859" s="250">
        <f t="shared" si="247"/>
        <v>7226.6709677419276</v>
      </c>
      <c r="T859" s="255" t="s">
        <v>91</v>
      </c>
      <c r="U859" s="256"/>
      <c r="V859" s="255"/>
      <c r="W859" s="255" t="s">
        <v>29</v>
      </c>
      <c r="X859" s="258" t="s">
        <v>30</v>
      </c>
      <c r="Y859" s="283" t="s">
        <v>2196</v>
      </c>
    </row>
    <row r="860" spans="1:25" x14ac:dyDescent="0.25">
      <c r="A860" s="7">
        <f t="shared" si="248"/>
        <v>43</v>
      </c>
      <c r="B860" s="25" t="s">
        <v>1274</v>
      </c>
      <c r="C860" s="9">
        <v>45658</v>
      </c>
      <c r="D860" s="25" t="s">
        <v>1280</v>
      </c>
      <c r="E860" s="9">
        <v>45657</v>
      </c>
      <c r="F860" s="276" t="s">
        <v>1948</v>
      </c>
      <c r="G860" s="253">
        <v>45677</v>
      </c>
      <c r="H860" s="249">
        <v>307929.29032258061</v>
      </c>
      <c r="I860" s="250">
        <v>0</v>
      </c>
      <c r="J860" s="251">
        <f t="shared" si="243"/>
        <v>307929.29032258061</v>
      </c>
      <c r="K860" s="250">
        <f t="shared" si="244"/>
        <v>4618.9393548387088</v>
      </c>
      <c r="L860" s="250">
        <f t="shared" si="245"/>
        <v>303310.35096774192</v>
      </c>
      <c r="M860" s="250">
        <v>0</v>
      </c>
      <c r="N860" s="250">
        <f t="shared" si="246"/>
        <v>303310.35096774192</v>
      </c>
      <c r="O860" s="252">
        <v>45670</v>
      </c>
      <c r="P860" s="252">
        <f t="shared" si="253"/>
        <v>45670</v>
      </c>
      <c r="Q860" s="286" t="s">
        <v>2060</v>
      </c>
      <c r="R860" s="277">
        <v>300186</v>
      </c>
      <c r="S860" s="250">
        <f t="shared" si="247"/>
        <v>7743.2903225806076</v>
      </c>
      <c r="T860" s="255" t="s">
        <v>91</v>
      </c>
      <c r="U860" s="256"/>
      <c r="V860" s="255"/>
      <c r="W860" s="255" t="s">
        <v>29</v>
      </c>
      <c r="X860" s="258" t="s">
        <v>30</v>
      </c>
      <c r="Y860" s="283" t="s">
        <v>2196</v>
      </c>
    </row>
    <row r="861" spans="1:25" x14ac:dyDescent="0.25">
      <c r="A861" s="7">
        <f t="shared" si="248"/>
        <v>44</v>
      </c>
      <c r="B861" s="25" t="s">
        <v>1274</v>
      </c>
      <c r="C861" s="9">
        <v>45658</v>
      </c>
      <c r="D861" s="25" t="s">
        <v>1586</v>
      </c>
      <c r="E861" s="9">
        <v>45657</v>
      </c>
      <c r="F861" s="276" t="s">
        <v>1949</v>
      </c>
      <c r="G861" s="253">
        <v>45677</v>
      </c>
      <c r="H861" s="249">
        <v>307929.29032258061</v>
      </c>
      <c r="I861" s="250">
        <v>0</v>
      </c>
      <c r="J861" s="251">
        <f t="shared" si="243"/>
        <v>307929.29032258061</v>
      </c>
      <c r="K861" s="250">
        <f t="shared" si="244"/>
        <v>4618.9393548387088</v>
      </c>
      <c r="L861" s="250">
        <f t="shared" si="245"/>
        <v>303310.35096774192</v>
      </c>
      <c r="M861" s="250">
        <v>0</v>
      </c>
      <c r="N861" s="250">
        <f t="shared" si="246"/>
        <v>303310.35096774192</v>
      </c>
      <c r="O861" s="252">
        <v>45670</v>
      </c>
      <c r="P861" s="252">
        <f t="shared" si="253"/>
        <v>45670</v>
      </c>
      <c r="Q861" s="286" t="s">
        <v>2064</v>
      </c>
      <c r="R861" s="277">
        <v>300186</v>
      </c>
      <c r="S861" s="250">
        <f t="shared" si="247"/>
        <v>7743.2903225806076</v>
      </c>
      <c r="T861" s="255" t="s">
        <v>91</v>
      </c>
      <c r="U861" s="256"/>
      <c r="V861" s="255"/>
      <c r="W861" s="255" t="s">
        <v>29</v>
      </c>
      <c r="X861" s="258" t="s">
        <v>30</v>
      </c>
      <c r="Y861" s="283" t="s">
        <v>2196</v>
      </c>
    </row>
    <row r="862" spans="1:25" x14ac:dyDescent="0.25">
      <c r="A862" s="7">
        <f t="shared" si="248"/>
        <v>45</v>
      </c>
      <c r="B862" s="25" t="s">
        <v>1274</v>
      </c>
      <c r="C862" s="9">
        <v>45658</v>
      </c>
      <c r="D862" s="25" t="s">
        <v>1589</v>
      </c>
      <c r="E862" s="9">
        <v>45657</v>
      </c>
      <c r="F862" s="276" t="s">
        <v>1950</v>
      </c>
      <c r="G862" s="253">
        <v>45677</v>
      </c>
      <c r="H862" s="249">
        <v>318193.59999999998</v>
      </c>
      <c r="I862" s="250">
        <v>0</v>
      </c>
      <c r="J862" s="251">
        <f t="shared" si="243"/>
        <v>318193.59999999998</v>
      </c>
      <c r="K862" s="250">
        <f t="shared" si="244"/>
        <v>4772.9039999999995</v>
      </c>
      <c r="L862" s="250">
        <f t="shared" si="245"/>
        <v>313420.696</v>
      </c>
      <c r="M862" s="250">
        <v>0</v>
      </c>
      <c r="N862" s="250">
        <f t="shared" si="246"/>
        <v>313420.696</v>
      </c>
      <c r="O862" s="252">
        <v>45670</v>
      </c>
      <c r="P862" s="252">
        <f>O862</f>
        <v>45670</v>
      </c>
      <c r="Q862" s="286" t="s">
        <v>2050</v>
      </c>
      <c r="R862" s="277">
        <v>310193</v>
      </c>
      <c r="S862" s="250">
        <f t="shared" si="247"/>
        <v>8000.5999999999767</v>
      </c>
      <c r="T862" s="255" t="s">
        <v>91</v>
      </c>
      <c r="U862" s="256"/>
      <c r="V862" s="255"/>
      <c r="W862" s="255" t="s">
        <v>29</v>
      </c>
      <c r="X862" s="258" t="s">
        <v>30</v>
      </c>
      <c r="Y862" s="283" t="s">
        <v>2196</v>
      </c>
    </row>
    <row r="863" spans="1:25" x14ac:dyDescent="0.25">
      <c r="A863" s="7">
        <f t="shared" si="248"/>
        <v>46</v>
      </c>
      <c r="B863" s="25" t="s">
        <v>1274</v>
      </c>
      <c r="C863" s="9">
        <v>45658</v>
      </c>
      <c r="D863" s="25" t="s">
        <v>1553</v>
      </c>
      <c r="E863" s="9">
        <v>45657</v>
      </c>
      <c r="F863" s="276" t="s">
        <v>1951</v>
      </c>
      <c r="G863" s="253">
        <v>45677</v>
      </c>
      <c r="H863" s="249">
        <v>318193.59999999998</v>
      </c>
      <c r="I863" s="250">
        <v>0</v>
      </c>
      <c r="J863" s="251">
        <f t="shared" si="243"/>
        <v>318193.59999999998</v>
      </c>
      <c r="K863" s="250">
        <f t="shared" si="244"/>
        <v>4772.9039999999995</v>
      </c>
      <c r="L863" s="250">
        <f t="shared" si="245"/>
        <v>313420.696</v>
      </c>
      <c r="M863" s="250">
        <v>0</v>
      </c>
      <c r="N863" s="250">
        <f t="shared" si="246"/>
        <v>313420.696</v>
      </c>
      <c r="O863" s="252">
        <v>45670</v>
      </c>
      <c r="P863" s="252">
        <f t="shared" ref="P863:P867" si="254">O863</f>
        <v>45670</v>
      </c>
      <c r="Q863" s="286" t="s">
        <v>2061</v>
      </c>
      <c r="R863" s="277">
        <v>310193</v>
      </c>
      <c r="S863" s="250">
        <f t="shared" si="247"/>
        <v>8000.5999999999767</v>
      </c>
      <c r="T863" s="255" t="s">
        <v>91</v>
      </c>
      <c r="U863" s="256"/>
      <c r="V863" s="255"/>
      <c r="W863" s="255" t="s">
        <v>29</v>
      </c>
      <c r="X863" s="258" t="s">
        <v>30</v>
      </c>
      <c r="Y863" s="283" t="s">
        <v>2196</v>
      </c>
    </row>
    <row r="864" spans="1:25" x14ac:dyDescent="0.25">
      <c r="A864" s="7">
        <f t="shared" si="248"/>
        <v>47</v>
      </c>
      <c r="B864" s="25" t="s">
        <v>1274</v>
      </c>
      <c r="C864" s="9">
        <v>45658</v>
      </c>
      <c r="D864" s="25" t="s">
        <v>1559</v>
      </c>
      <c r="E864" s="9">
        <v>45657</v>
      </c>
      <c r="F864" s="276" t="s">
        <v>1952</v>
      </c>
      <c r="G864" s="253">
        <v>45678</v>
      </c>
      <c r="H864" s="249">
        <v>225341.00129032257</v>
      </c>
      <c r="I864" s="250">
        <v>0</v>
      </c>
      <c r="J864" s="251">
        <f t="shared" si="243"/>
        <v>225341.00129032257</v>
      </c>
      <c r="K864" s="250">
        <f t="shared" si="244"/>
        <v>3380.1150193548383</v>
      </c>
      <c r="L864" s="250">
        <f t="shared" si="245"/>
        <v>221960.88627096772</v>
      </c>
      <c r="M864" s="250">
        <v>0</v>
      </c>
      <c r="N864" s="250">
        <f t="shared" si="246"/>
        <v>221960.88627096772</v>
      </c>
      <c r="O864" s="252">
        <v>45670</v>
      </c>
      <c r="P864" s="252">
        <f t="shared" si="254"/>
        <v>45670</v>
      </c>
      <c r="Q864" s="286" t="s">
        <v>2063</v>
      </c>
      <c r="R864" s="277">
        <v>219727</v>
      </c>
      <c r="S864" s="250">
        <f t="shared" si="247"/>
        <v>5614.0012903225725</v>
      </c>
      <c r="T864" s="255" t="s">
        <v>91</v>
      </c>
      <c r="U864" s="256"/>
      <c r="V864" s="255"/>
      <c r="W864" s="255" t="s">
        <v>29</v>
      </c>
      <c r="X864" s="258" t="s">
        <v>30</v>
      </c>
      <c r="Y864" s="283" t="s">
        <v>2196</v>
      </c>
    </row>
    <row r="865" spans="1:25" x14ac:dyDescent="0.25">
      <c r="A865" s="7">
        <f t="shared" si="248"/>
        <v>48</v>
      </c>
      <c r="B865" s="25" t="s">
        <v>1274</v>
      </c>
      <c r="C865" s="9">
        <v>45658</v>
      </c>
      <c r="D865" s="25" t="s">
        <v>1556</v>
      </c>
      <c r="E865" s="9">
        <v>45657</v>
      </c>
      <c r="F865" s="276" t="s">
        <v>1953</v>
      </c>
      <c r="G865" s="253">
        <v>45677</v>
      </c>
      <c r="H865" s="249">
        <v>297664.98064516124</v>
      </c>
      <c r="I865" s="250">
        <v>0</v>
      </c>
      <c r="J865" s="251">
        <f t="shared" si="243"/>
        <v>297664.98064516124</v>
      </c>
      <c r="K865" s="250">
        <f t="shared" si="244"/>
        <v>4464.9747096774181</v>
      </c>
      <c r="L865" s="250">
        <f t="shared" si="245"/>
        <v>293200.00593548384</v>
      </c>
      <c r="M865" s="250">
        <v>0</v>
      </c>
      <c r="N865" s="250">
        <f t="shared" si="246"/>
        <v>293200.00593548384</v>
      </c>
      <c r="O865" s="252">
        <v>45670</v>
      </c>
      <c r="P865" s="252">
        <f t="shared" si="254"/>
        <v>45670</v>
      </c>
      <c r="Q865" s="286" t="s">
        <v>2062</v>
      </c>
      <c r="R865" s="277">
        <v>290180</v>
      </c>
      <c r="S865" s="250">
        <f t="shared" si="247"/>
        <v>7484.9806451612385</v>
      </c>
      <c r="T865" s="255" t="s">
        <v>91</v>
      </c>
      <c r="U865" s="256"/>
      <c r="V865" s="255"/>
      <c r="W865" s="255" t="s">
        <v>29</v>
      </c>
      <c r="X865" s="258" t="s">
        <v>30</v>
      </c>
      <c r="Y865" s="283" t="s">
        <v>2196</v>
      </c>
    </row>
    <row r="866" spans="1:25" x14ac:dyDescent="0.25">
      <c r="A866" s="7">
        <f t="shared" si="248"/>
        <v>49</v>
      </c>
      <c r="B866" s="25" t="s">
        <v>1274</v>
      </c>
      <c r="C866" s="9">
        <v>45658</v>
      </c>
      <c r="D866" s="25" t="s">
        <v>1734</v>
      </c>
      <c r="E866" s="9">
        <v>45657</v>
      </c>
      <c r="F866" s="276" t="s">
        <v>1954</v>
      </c>
      <c r="G866" s="253">
        <v>45677</v>
      </c>
      <c r="H866" s="249">
        <v>249484.68</v>
      </c>
      <c r="I866" s="250">
        <f>H866*18%</f>
        <v>44907.242399999996</v>
      </c>
      <c r="J866" s="251">
        <f t="shared" si="243"/>
        <v>294391.92239999998</v>
      </c>
      <c r="K866" s="250">
        <f t="shared" si="244"/>
        <v>3742.2701999999999</v>
      </c>
      <c r="L866" s="250">
        <f t="shared" si="245"/>
        <v>290649.65219999995</v>
      </c>
      <c r="M866" s="250">
        <v>0</v>
      </c>
      <c r="N866" s="250">
        <f t="shared" si="246"/>
        <v>290649.65219999995</v>
      </c>
      <c r="O866" s="252">
        <v>45670</v>
      </c>
      <c r="P866" s="252">
        <f t="shared" si="254"/>
        <v>45670</v>
      </c>
      <c r="Q866" s="286" t="s">
        <v>2065</v>
      </c>
      <c r="R866" s="277">
        <v>243871</v>
      </c>
      <c r="S866" s="250">
        <f t="shared" si="247"/>
        <v>5613.679999999993</v>
      </c>
      <c r="T866" s="255" t="s">
        <v>91</v>
      </c>
      <c r="U866" s="256"/>
      <c r="V866" s="255"/>
      <c r="W866" s="255" t="s">
        <v>29</v>
      </c>
      <c r="X866" s="258" t="s">
        <v>30</v>
      </c>
      <c r="Y866" s="283" t="s">
        <v>2196</v>
      </c>
    </row>
    <row r="867" spans="1:25" x14ac:dyDescent="0.25">
      <c r="A867" s="7">
        <f t="shared" si="248"/>
        <v>50</v>
      </c>
      <c r="B867" s="25" t="s">
        <v>1274</v>
      </c>
      <c r="C867" s="9">
        <v>45658</v>
      </c>
      <c r="D867" s="25" t="s">
        <v>1902</v>
      </c>
      <c r="E867" s="9">
        <v>45657</v>
      </c>
      <c r="F867" s="276" t="s">
        <v>1955</v>
      </c>
      <c r="G867" s="253">
        <v>45677</v>
      </c>
      <c r="H867" s="249">
        <v>209462.39999999999</v>
      </c>
      <c r="I867" s="250">
        <v>0</v>
      </c>
      <c r="J867" s="251">
        <f t="shared" si="243"/>
        <v>209462.39999999999</v>
      </c>
      <c r="K867" s="250">
        <f t="shared" si="244"/>
        <v>3141.9359999999997</v>
      </c>
      <c r="L867" s="250">
        <f t="shared" si="245"/>
        <v>206320.46400000001</v>
      </c>
      <c r="M867" s="250">
        <v>0</v>
      </c>
      <c r="N867" s="250">
        <f t="shared" si="246"/>
        <v>206320.46400000001</v>
      </c>
      <c r="O867" s="252">
        <v>45670</v>
      </c>
      <c r="P867" s="252">
        <f t="shared" si="254"/>
        <v>45670</v>
      </c>
      <c r="Q867" s="286" t="s">
        <v>2066</v>
      </c>
      <c r="R867" s="277">
        <v>204042</v>
      </c>
      <c r="S867" s="250">
        <f t="shared" si="247"/>
        <v>5420.3999999999942</v>
      </c>
      <c r="T867" s="255" t="s">
        <v>91</v>
      </c>
      <c r="U867" s="256"/>
      <c r="V867" s="255"/>
      <c r="W867" s="255" t="s">
        <v>29</v>
      </c>
      <c r="X867" s="258" t="s">
        <v>30</v>
      </c>
      <c r="Y867" s="283" t="s">
        <v>2196</v>
      </c>
    </row>
    <row r="868" spans="1:25" x14ac:dyDescent="0.25">
      <c r="A868" s="7">
        <f t="shared" si="248"/>
        <v>51</v>
      </c>
      <c r="B868" s="25" t="s">
        <v>1897</v>
      </c>
      <c r="C868" s="9">
        <v>45658</v>
      </c>
      <c r="D868" s="25" t="s">
        <v>95</v>
      </c>
      <c r="E868" s="9">
        <v>45657</v>
      </c>
      <c r="F868" s="276" t="s">
        <v>1956</v>
      </c>
      <c r="G868" s="253">
        <v>45677</v>
      </c>
      <c r="H868" s="249">
        <v>256000</v>
      </c>
      <c r="I868" s="250">
        <v>0</v>
      </c>
      <c r="J868" s="251">
        <f t="shared" si="243"/>
        <v>256000</v>
      </c>
      <c r="K868" s="250">
        <f t="shared" si="244"/>
        <v>3840</v>
      </c>
      <c r="L868" s="250">
        <f t="shared" si="245"/>
        <v>252160</v>
      </c>
      <c r="M868" s="250">
        <v>0</v>
      </c>
      <c r="N868" s="250">
        <f t="shared" si="246"/>
        <v>252160</v>
      </c>
      <c r="O868" s="252">
        <v>45677</v>
      </c>
      <c r="P868" s="252">
        <f>O868</f>
        <v>45677</v>
      </c>
      <c r="Q868" s="280" t="s">
        <v>2028</v>
      </c>
      <c r="R868" s="277">
        <v>250000</v>
      </c>
      <c r="S868" s="250">
        <f t="shared" si="247"/>
        <v>6000</v>
      </c>
      <c r="T868" s="255" t="s">
        <v>91</v>
      </c>
      <c r="U868" s="256"/>
      <c r="V868" s="255"/>
      <c r="W868" s="255" t="s">
        <v>29</v>
      </c>
      <c r="X868" s="258" t="s">
        <v>30</v>
      </c>
      <c r="Y868" s="283" t="s">
        <v>2196</v>
      </c>
    </row>
    <row r="869" spans="1:25" x14ac:dyDescent="0.25">
      <c r="A869" s="7">
        <f t="shared" si="248"/>
        <v>52</v>
      </c>
      <c r="B869" s="25" t="s">
        <v>1897</v>
      </c>
      <c r="C869" s="9">
        <v>45658</v>
      </c>
      <c r="D869" s="25" t="s">
        <v>100</v>
      </c>
      <c r="E869" s="9">
        <v>45657</v>
      </c>
      <c r="F869" s="276" t="s">
        <v>1957</v>
      </c>
      <c r="G869" s="253">
        <v>45677</v>
      </c>
      <c r="H869" s="249">
        <v>226000</v>
      </c>
      <c r="I869" s="250">
        <f>H869*18%</f>
        <v>40680</v>
      </c>
      <c r="J869" s="251">
        <f t="shared" si="243"/>
        <v>266680</v>
      </c>
      <c r="K869" s="250">
        <f t="shared" si="244"/>
        <v>3390</v>
      </c>
      <c r="L869" s="250">
        <f t="shared" si="245"/>
        <v>263290</v>
      </c>
      <c r="M869" s="250">
        <v>0</v>
      </c>
      <c r="N869" s="250">
        <f t="shared" si="246"/>
        <v>263290</v>
      </c>
      <c r="O869" s="252">
        <v>45677</v>
      </c>
      <c r="P869" s="252">
        <f t="shared" ref="P869:P886" si="255">O869</f>
        <v>45677</v>
      </c>
      <c r="Q869" s="280" t="s">
        <v>2030</v>
      </c>
      <c r="R869" s="277">
        <v>220000</v>
      </c>
      <c r="S869" s="250">
        <f t="shared" si="247"/>
        <v>6000</v>
      </c>
      <c r="T869" s="255" t="s">
        <v>91</v>
      </c>
      <c r="U869" s="256"/>
      <c r="V869" s="255"/>
      <c r="W869" s="255" t="s">
        <v>29</v>
      </c>
      <c r="X869" s="258" t="s">
        <v>30</v>
      </c>
      <c r="Y869" s="283" t="s">
        <v>2196</v>
      </c>
    </row>
    <row r="870" spans="1:25" x14ac:dyDescent="0.25">
      <c r="A870" s="7">
        <f t="shared" si="248"/>
        <v>53</v>
      </c>
      <c r="B870" s="25" t="s">
        <v>1897</v>
      </c>
      <c r="C870" s="9">
        <v>45658</v>
      </c>
      <c r="D870" s="25" t="s">
        <v>105</v>
      </c>
      <c r="E870" s="9">
        <v>45657</v>
      </c>
      <c r="F870" s="276" t="s">
        <v>1958</v>
      </c>
      <c r="G870" s="253">
        <v>45677</v>
      </c>
      <c r="H870" s="249">
        <v>239728</v>
      </c>
      <c r="I870" s="250">
        <f t="shared" ref="I870:I873" si="256">H870*18%</f>
        <v>43151.040000000001</v>
      </c>
      <c r="J870" s="251">
        <f t="shared" si="243"/>
        <v>282879.03999999998</v>
      </c>
      <c r="K870" s="250">
        <f t="shared" si="244"/>
        <v>3595.92</v>
      </c>
      <c r="L870" s="250">
        <f t="shared" si="245"/>
        <v>279283.12</v>
      </c>
      <c r="M870" s="250">
        <v>0</v>
      </c>
      <c r="N870" s="250">
        <f t="shared" si="246"/>
        <v>279283.12</v>
      </c>
      <c r="O870" s="252">
        <v>45677</v>
      </c>
      <c r="P870" s="252">
        <f t="shared" si="255"/>
        <v>45677</v>
      </c>
      <c r="Q870" s="280" t="s">
        <v>2035</v>
      </c>
      <c r="R870" s="277">
        <v>233728</v>
      </c>
      <c r="S870" s="250">
        <f t="shared" si="247"/>
        <v>6000</v>
      </c>
      <c r="T870" s="255" t="s">
        <v>91</v>
      </c>
      <c r="U870" s="256"/>
      <c r="V870" s="255"/>
      <c r="W870" s="255" t="s">
        <v>29</v>
      </c>
      <c r="X870" s="258" t="s">
        <v>30</v>
      </c>
      <c r="Y870" s="283" t="s">
        <v>2196</v>
      </c>
    </row>
    <row r="871" spans="1:25" x14ac:dyDescent="0.25">
      <c r="A871" s="7">
        <f t="shared" si="248"/>
        <v>54</v>
      </c>
      <c r="B871" s="25" t="s">
        <v>1897</v>
      </c>
      <c r="C871" s="9">
        <v>45658</v>
      </c>
      <c r="D871" s="25" t="s">
        <v>525</v>
      </c>
      <c r="E871" s="9">
        <v>45657</v>
      </c>
      <c r="F871" s="276" t="s">
        <v>1959</v>
      </c>
      <c r="G871" s="253">
        <v>45677</v>
      </c>
      <c r="H871" s="249">
        <v>239728</v>
      </c>
      <c r="I871" s="250">
        <f t="shared" si="256"/>
        <v>43151.040000000001</v>
      </c>
      <c r="J871" s="251">
        <f t="shared" si="243"/>
        <v>282879.03999999998</v>
      </c>
      <c r="K871" s="250">
        <f t="shared" si="244"/>
        <v>3595.92</v>
      </c>
      <c r="L871" s="250">
        <f t="shared" si="245"/>
        <v>279283.12</v>
      </c>
      <c r="M871" s="250">
        <v>0</v>
      </c>
      <c r="N871" s="250">
        <f t="shared" si="246"/>
        <v>279283.12</v>
      </c>
      <c r="O871" s="252">
        <v>45677</v>
      </c>
      <c r="P871" s="252">
        <f t="shared" si="255"/>
        <v>45677</v>
      </c>
      <c r="Q871" s="280" t="s">
        <v>2042</v>
      </c>
      <c r="R871" s="277">
        <v>233728</v>
      </c>
      <c r="S871" s="250">
        <f t="shared" si="247"/>
        <v>6000</v>
      </c>
      <c r="T871" s="255" t="s">
        <v>91</v>
      </c>
      <c r="U871" s="256"/>
      <c r="V871" s="255"/>
      <c r="W871" s="255" t="s">
        <v>29</v>
      </c>
      <c r="X871" s="258" t="s">
        <v>30</v>
      </c>
      <c r="Y871" s="283" t="s">
        <v>2196</v>
      </c>
    </row>
    <row r="872" spans="1:25" x14ac:dyDescent="0.25">
      <c r="A872" s="7">
        <f t="shared" si="248"/>
        <v>55</v>
      </c>
      <c r="B872" s="25" t="s">
        <v>1897</v>
      </c>
      <c r="C872" s="9">
        <v>45658</v>
      </c>
      <c r="D872" s="25" t="s">
        <v>274</v>
      </c>
      <c r="E872" s="9">
        <v>45657</v>
      </c>
      <c r="F872" s="276" t="s">
        <v>1960</v>
      </c>
      <c r="G872" s="253">
        <v>45677</v>
      </c>
      <c r="H872" s="249">
        <v>239728</v>
      </c>
      <c r="I872" s="250">
        <f t="shared" si="256"/>
        <v>43151.040000000001</v>
      </c>
      <c r="J872" s="251">
        <f t="shared" si="243"/>
        <v>282879.03999999998</v>
      </c>
      <c r="K872" s="250">
        <f t="shared" si="244"/>
        <v>3595.92</v>
      </c>
      <c r="L872" s="250">
        <f t="shared" si="245"/>
        <v>279283.12</v>
      </c>
      <c r="M872" s="250">
        <v>0</v>
      </c>
      <c r="N872" s="250">
        <f t="shared" si="246"/>
        <v>279283.12</v>
      </c>
      <c r="O872" s="252">
        <v>45677</v>
      </c>
      <c r="P872" s="252">
        <f t="shared" si="255"/>
        <v>45677</v>
      </c>
      <c r="Q872" s="280" t="s">
        <v>2036</v>
      </c>
      <c r="R872" s="277">
        <v>233728</v>
      </c>
      <c r="S872" s="250">
        <f t="shared" si="247"/>
        <v>6000</v>
      </c>
      <c r="T872" s="255" t="s">
        <v>91</v>
      </c>
      <c r="U872" s="256"/>
      <c r="V872" s="255"/>
      <c r="W872" s="255" t="s">
        <v>29</v>
      </c>
      <c r="X872" s="258" t="s">
        <v>30</v>
      </c>
      <c r="Y872" s="283" t="s">
        <v>2196</v>
      </c>
    </row>
    <row r="873" spans="1:25" x14ac:dyDescent="0.25">
      <c r="A873" s="7">
        <f t="shared" si="248"/>
        <v>56</v>
      </c>
      <c r="B873" s="25" t="s">
        <v>1897</v>
      </c>
      <c r="C873" s="9">
        <v>45658</v>
      </c>
      <c r="D873" s="25" t="s">
        <v>526</v>
      </c>
      <c r="E873" s="9">
        <v>45657</v>
      </c>
      <c r="F873" s="276" t="s">
        <v>1961</v>
      </c>
      <c r="G873" s="253">
        <v>45677</v>
      </c>
      <c r="H873" s="249">
        <v>239728</v>
      </c>
      <c r="I873" s="250">
        <f t="shared" si="256"/>
        <v>43151.040000000001</v>
      </c>
      <c r="J873" s="251">
        <f t="shared" si="243"/>
        <v>282879.03999999998</v>
      </c>
      <c r="K873" s="250">
        <f t="shared" si="244"/>
        <v>3595.92</v>
      </c>
      <c r="L873" s="250">
        <f t="shared" si="245"/>
        <v>279283.12</v>
      </c>
      <c r="M873" s="250">
        <v>0</v>
      </c>
      <c r="N873" s="250">
        <f t="shared" si="246"/>
        <v>279283.12</v>
      </c>
      <c r="O873" s="252">
        <v>45677</v>
      </c>
      <c r="P873" s="252">
        <f t="shared" si="255"/>
        <v>45677</v>
      </c>
      <c r="Q873" s="280" t="s">
        <v>2038</v>
      </c>
      <c r="R873" s="277">
        <v>233728</v>
      </c>
      <c r="S873" s="250">
        <f t="shared" si="247"/>
        <v>6000</v>
      </c>
      <c r="T873" s="255" t="s">
        <v>91</v>
      </c>
      <c r="U873" s="256"/>
      <c r="V873" s="255"/>
      <c r="W873" s="255" t="s">
        <v>29</v>
      </c>
      <c r="X873" s="258" t="s">
        <v>30</v>
      </c>
      <c r="Y873" s="283" t="s">
        <v>2196</v>
      </c>
    </row>
    <row r="874" spans="1:25" x14ac:dyDescent="0.25">
      <c r="A874" s="7">
        <f t="shared" si="248"/>
        <v>57</v>
      </c>
      <c r="B874" s="25" t="s">
        <v>1897</v>
      </c>
      <c r="C874" s="9">
        <v>45658</v>
      </c>
      <c r="D874" s="25" t="s">
        <v>527</v>
      </c>
      <c r="E874" s="9">
        <v>45657</v>
      </c>
      <c r="F874" s="276" t="s">
        <v>1962</v>
      </c>
      <c r="G874" s="253">
        <v>45677</v>
      </c>
      <c r="H874" s="249">
        <v>262569</v>
      </c>
      <c r="I874" s="250">
        <v>0</v>
      </c>
      <c r="J874" s="251">
        <f t="shared" si="243"/>
        <v>262569</v>
      </c>
      <c r="K874" s="250">
        <f t="shared" si="244"/>
        <v>3938.5349999999999</v>
      </c>
      <c r="L874" s="250">
        <f t="shared" si="245"/>
        <v>258630.465</v>
      </c>
      <c r="M874" s="250">
        <v>0</v>
      </c>
      <c r="N874" s="250">
        <f t="shared" si="246"/>
        <v>258630.465</v>
      </c>
      <c r="O874" s="252">
        <v>45677</v>
      </c>
      <c r="P874" s="252">
        <f t="shared" si="255"/>
        <v>45677</v>
      </c>
      <c r="Q874" s="280" t="s">
        <v>2040</v>
      </c>
      <c r="R874" s="277">
        <v>256569</v>
      </c>
      <c r="S874" s="250">
        <f t="shared" si="247"/>
        <v>6000</v>
      </c>
      <c r="T874" s="255" t="s">
        <v>91</v>
      </c>
      <c r="U874" s="256"/>
      <c r="V874" s="255"/>
      <c r="W874" s="255" t="s">
        <v>29</v>
      </c>
      <c r="X874" s="258" t="s">
        <v>30</v>
      </c>
      <c r="Y874" s="283" t="s">
        <v>2196</v>
      </c>
    </row>
    <row r="875" spans="1:25" x14ac:dyDescent="0.25">
      <c r="A875" s="7">
        <f t="shared" si="248"/>
        <v>58</v>
      </c>
      <c r="B875" s="25" t="s">
        <v>1897</v>
      </c>
      <c r="C875" s="9">
        <v>45658</v>
      </c>
      <c r="D875" s="25" t="s">
        <v>528</v>
      </c>
      <c r="E875" s="9">
        <v>45657</v>
      </c>
      <c r="F875" s="276" t="s">
        <v>1963</v>
      </c>
      <c r="G875" s="253">
        <v>45677</v>
      </c>
      <c r="H875" s="249">
        <v>169399.35483870967</v>
      </c>
      <c r="I875" s="250">
        <v>0</v>
      </c>
      <c r="J875" s="251">
        <f t="shared" si="243"/>
        <v>169399.35483870967</v>
      </c>
      <c r="K875" s="250">
        <f t="shared" si="244"/>
        <v>2540.9903225806447</v>
      </c>
      <c r="L875" s="250">
        <f t="shared" si="245"/>
        <v>166858.36451612902</v>
      </c>
      <c r="M875" s="250">
        <v>0</v>
      </c>
      <c r="N875" s="250">
        <f t="shared" si="246"/>
        <v>166858.36451612902</v>
      </c>
      <c r="O875" s="252">
        <v>45677</v>
      </c>
      <c r="P875" s="252">
        <f t="shared" si="255"/>
        <v>45677</v>
      </c>
      <c r="Q875" s="280" t="s">
        <v>2041</v>
      </c>
      <c r="R875" s="277">
        <v>165528</v>
      </c>
      <c r="S875" s="250">
        <f t="shared" si="247"/>
        <v>3871.3548387096671</v>
      </c>
      <c r="T875" s="255" t="s">
        <v>91</v>
      </c>
      <c r="U875" s="256"/>
      <c r="V875" s="255"/>
      <c r="W875" s="255" t="s">
        <v>29</v>
      </c>
      <c r="X875" s="258" t="s">
        <v>30</v>
      </c>
      <c r="Y875" s="283" t="s">
        <v>2196</v>
      </c>
    </row>
    <row r="876" spans="1:25" x14ac:dyDescent="0.25">
      <c r="A876" s="7">
        <f t="shared" si="248"/>
        <v>59</v>
      </c>
      <c r="B876" s="25" t="s">
        <v>1897</v>
      </c>
      <c r="C876" s="9">
        <v>45658</v>
      </c>
      <c r="D876" s="25" t="s">
        <v>529</v>
      </c>
      <c r="E876" s="9">
        <v>45657</v>
      </c>
      <c r="F876" s="276" t="s">
        <v>1964</v>
      </c>
      <c r="G876" s="253">
        <v>45677</v>
      </c>
      <c r="H876" s="249">
        <v>212580.6451612903</v>
      </c>
      <c r="I876" s="250">
        <v>0</v>
      </c>
      <c r="J876" s="251">
        <f t="shared" si="243"/>
        <v>212580.6451612903</v>
      </c>
      <c r="K876" s="250">
        <f t="shared" si="244"/>
        <v>3188.7096774193546</v>
      </c>
      <c r="L876" s="250">
        <f t="shared" si="245"/>
        <v>209391.93548387094</v>
      </c>
      <c r="M876" s="250">
        <v>0</v>
      </c>
      <c r="N876" s="250">
        <f t="shared" si="246"/>
        <v>209391.93548387094</v>
      </c>
      <c r="O876" s="252">
        <v>45677</v>
      </c>
      <c r="P876" s="252">
        <f t="shared" si="255"/>
        <v>45677</v>
      </c>
      <c r="Q876" s="280" t="s">
        <v>2037</v>
      </c>
      <c r="R876" s="277">
        <v>208710</v>
      </c>
      <c r="S876" s="250">
        <f t="shared" si="247"/>
        <v>3870.6451612903038</v>
      </c>
      <c r="T876" s="255" t="s">
        <v>91</v>
      </c>
      <c r="U876" s="256"/>
      <c r="V876" s="255"/>
      <c r="W876" s="255" t="s">
        <v>29</v>
      </c>
      <c r="X876" s="258" t="s">
        <v>30</v>
      </c>
      <c r="Y876" s="283" t="s">
        <v>2196</v>
      </c>
    </row>
    <row r="877" spans="1:25" x14ac:dyDescent="0.25">
      <c r="A877" s="7">
        <f t="shared" si="248"/>
        <v>60</v>
      </c>
      <c r="B877" s="25" t="s">
        <v>1897</v>
      </c>
      <c r="C877" s="9">
        <v>45658</v>
      </c>
      <c r="D877" s="25" t="s">
        <v>530</v>
      </c>
      <c r="E877" s="9">
        <v>45657</v>
      </c>
      <c r="F877" s="276" t="s">
        <v>1965</v>
      </c>
      <c r="G877" s="253">
        <v>45677</v>
      </c>
      <c r="H877" s="249">
        <v>267849</v>
      </c>
      <c r="I877" s="250">
        <v>0</v>
      </c>
      <c r="J877" s="251">
        <f t="shared" si="243"/>
        <v>267849</v>
      </c>
      <c r="K877" s="250">
        <f t="shared" si="244"/>
        <v>4017.7349999999997</v>
      </c>
      <c r="L877" s="250">
        <f t="shared" si="245"/>
        <v>263831.26500000001</v>
      </c>
      <c r="M877" s="250">
        <v>0</v>
      </c>
      <c r="N877" s="250">
        <f t="shared" si="246"/>
        <v>263831.26500000001</v>
      </c>
      <c r="O877" s="252">
        <v>45677</v>
      </c>
      <c r="P877" s="252">
        <f t="shared" si="255"/>
        <v>45677</v>
      </c>
      <c r="Q877" s="280" t="s">
        <v>2039</v>
      </c>
      <c r="R877" s="277">
        <v>261849</v>
      </c>
      <c r="S877" s="250">
        <f t="shared" si="247"/>
        <v>6000</v>
      </c>
      <c r="T877" s="255" t="s">
        <v>91</v>
      </c>
      <c r="U877" s="256"/>
      <c r="V877" s="255"/>
      <c r="W877" s="255" t="s">
        <v>29</v>
      </c>
      <c r="X877" s="258" t="s">
        <v>30</v>
      </c>
      <c r="Y877" s="283" t="s">
        <v>2196</v>
      </c>
    </row>
    <row r="878" spans="1:25" x14ac:dyDescent="0.25">
      <c r="A878" s="7">
        <f t="shared" si="248"/>
        <v>61</v>
      </c>
      <c r="B878" s="25" t="s">
        <v>1897</v>
      </c>
      <c r="C878" s="9">
        <v>45658</v>
      </c>
      <c r="D878" s="25" t="s">
        <v>101</v>
      </c>
      <c r="E878" s="9">
        <v>45657</v>
      </c>
      <c r="F878" s="276" t="s">
        <v>1966</v>
      </c>
      <c r="G878" s="253">
        <v>45677</v>
      </c>
      <c r="H878" s="249">
        <v>239728</v>
      </c>
      <c r="I878" s="250">
        <f t="shared" ref="I878:I881" si="257">H878*18%</f>
        <v>43151.040000000001</v>
      </c>
      <c r="J878" s="251">
        <f t="shared" si="243"/>
        <v>282879.03999999998</v>
      </c>
      <c r="K878" s="250">
        <f t="shared" si="244"/>
        <v>3595.92</v>
      </c>
      <c r="L878" s="250">
        <f t="shared" si="245"/>
        <v>279283.12</v>
      </c>
      <c r="M878" s="250">
        <v>0</v>
      </c>
      <c r="N878" s="250">
        <f t="shared" si="246"/>
        <v>279283.12</v>
      </c>
      <c r="O878" s="252">
        <v>45677</v>
      </c>
      <c r="P878" s="252">
        <f t="shared" si="255"/>
        <v>45677</v>
      </c>
      <c r="Q878" s="280" t="s">
        <v>2032</v>
      </c>
      <c r="R878" s="277">
        <v>233728</v>
      </c>
      <c r="S878" s="250">
        <f t="shared" si="247"/>
        <v>6000</v>
      </c>
      <c r="T878" s="255" t="s">
        <v>91</v>
      </c>
      <c r="U878" s="256"/>
      <c r="V878" s="255"/>
      <c r="W878" s="255" t="s">
        <v>29</v>
      </c>
      <c r="X878" s="258" t="s">
        <v>30</v>
      </c>
      <c r="Y878" s="283" t="s">
        <v>2196</v>
      </c>
    </row>
    <row r="879" spans="1:25" x14ac:dyDescent="0.25">
      <c r="A879" s="7">
        <f t="shared" si="248"/>
        <v>62</v>
      </c>
      <c r="B879" s="25" t="s">
        <v>1897</v>
      </c>
      <c r="C879" s="9">
        <v>45658</v>
      </c>
      <c r="D879" s="25" t="s">
        <v>102</v>
      </c>
      <c r="E879" s="9">
        <v>45657</v>
      </c>
      <c r="F879" s="276" t="s">
        <v>1967</v>
      </c>
      <c r="G879" s="253">
        <v>45677</v>
      </c>
      <c r="H879" s="249">
        <v>239728</v>
      </c>
      <c r="I879" s="250">
        <f t="shared" si="257"/>
        <v>43151.040000000001</v>
      </c>
      <c r="J879" s="251">
        <f t="shared" si="243"/>
        <v>282879.03999999998</v>
      </c>
      <c r="K879" s="250">
        <f t="shared" si="244"/>
        <v>3595.92</v>
      </c>
      <c r="L879" s="250">
        <f t="shared" si="245"/>
        <v>279283.12</v>
      </c>
      <c r="M879" s="250">
        <v>0</v>
      </c>
      <c r="N879" s="250">
        <f t="shared" si="246"/>
        <v>279283.12</v>
      </c>
      <c r="O879" s="252">
        <v>45677</v>
      </c>
      <c r="P879" s="252">
        <f t="shared" si="255"/>
        <v>45677</v>
      </c>
      <c r="Q879" s="280" t="s">
        <v>2034</v>
      </c>
      <c r="R879" s="277">
        <v>233728</v>
      </c>
      <c r="S879" s="250">
        <f t="shared" si="247"/>
        <v>6000</v>
      </c>
      <c r="T879" s="255" t="s">
        <v>91</v>
      </c>
      <c r="U879" s="256"/>
      <c r="V879" s="255"/>
      <c r="W879" s="255" t="s">
        <v>29</v>
      </c>
      <c r="X879" s="258" t="s">
        <v>30</v>
      </c>
      <c r="Y879" s="283" t="s">
        <v>2196</v>
      </c>
    </row>
    <row r="880" spans="1:25" x14ac:dyDescent="0.25">
      <c r="A880" s="7">
        <f t="shared" si="248"/>
        <v>63</v>
      </c>
      <c r="B880" s="25" t="s">
        <v>1897</v>
      </c>
      <c r="C880" s="9">
        <v>45658</v>
      </c>
      <c r="D880" s="25" t="s">
        <v>103</v>
      </c>
      <c r="E880" s="9">
        <v>45657</v>
      </c>
      <c r="F880" s="276" t="s">
        <v>1968</v>
      </c>
      <c r="G880" s="253">
        <v>45677</v>
      </c>
      <c r="H880" s="249">
        <v>239728</v>
      </c>
      <c r="I880" s="250">
        <v>0</v>
      </c>
      <c r="J880" s="251">
        <f t="shared" si="243"/>
        <v>239728</v>
      </c>
      <c r="K880" s="250">
        <f t="shared" si="244"/>
        <v>3595.92</v>
      </c>
      <c r="L880" s="250">
        <f t="shared" si="245"/>
        <v>236132.08</v>
      </c>
      <c r="M880" s="250">
        <v>0</v>
      </c>
      <c r="N880" s="250">
        <f t="shared" si="246"/>
        <v>236132.08</v>
      </c>
      <c r="O880" s="252">
        <v>45677</v>
      </c>
      <c r="P880" s="252">
        <f t="shared" si="255"/>
        <v>45677</v>
      </c>
      <c r="Q880" s="280" t="s">
        <v>2033</v>
      </c>
      <c r="R880" s="277">
        <v>233728</v>
      </c>
      <c r="S880" s="250">
        <f t="shared" si="247"/>
        <v>6000</v>
      </c>
      <c r="T880" s="255" t="s">
        <v>91</v>
      </c>
      <c r="U880" s="256"/>
      <c r="V880" s="255"/>
      <c r="W880" s="255" t="s">
        <v>29</v>
      </c>
      <c r="X880" s="258" t="s">
        <v>30</v>
      </c>
      <c r="Y880" s="283" t="s">
        <v>2196</v>
      </c>
    </row>
    <row r="881" spans="1:25" x14ac:dyDescent="0.25">
      <c r="A881" s="7">
        <f t="shared" si="248"/>
        <v>64</v>
      </c>
      <c r="B881" s="25" t="s">
        <v>1897</v>
      </c>
      <c r="C881" s="9">
        <v>45658</v>
      </c>
      <c r="D881" s="25" t="s">
        <v>104</v>
      </c>
      <c r="E881" s="9">
        <v>45657</v>
      </c>
      <c r="F881" s="276" t="s">
        <v>1969</v>
      </c>
      <c r="G881" s="253">
        <v>45677</v>
      </c>
      <c r="H881" s="249">
        <v>239728</v>
      </c>
      <c r="I881" s="250">
        <f t="shared" si="257"/>
        <v>43151.040000000001</v>
      </c>
      <c r="J881" s="251">
        <f t="shared" si="243"/>
        <v>282879.03999999998</v>
      </c>
      <c r="K881" s="250">
        <f t="shared" si="244"/>
        <v>3595.92</v>
      </c>
      <c r="L881" s="250">
        <f t="shared" si="245"/>
        <v>279283.12</v>
      </c>
      <c r="M881" s="250">
        <v>0</v>
      </c>
      <c r="N881" s="250">
        <f t="shared" si="246"/>
        <v>279283.12</v>
      </c>
      <c r="O881" s="252">
        <v>45677</v>
      </c>
      <c r="P881" s="252">
        <f t="shared" si="255"/>
        <v>45677</v>
      </c>
      <c r="Q881" s="280" t="s">
        <v>2031</v>
      </c>
      <c r="R881" s="277">
        <v>233728</v>
      </c>
      <c r="S881" s="250">
        <f t="shared" si="247"/>
        <v>6000</v>
      </c>
      <c r="T881" s="255" t="s">
        <v>91</v>
      </c>
      <c r="U881" s="256"/>
      <c r="V881" s="255"/>
      <c r="W881" s="255" t="s">
        <v>29</v>
      </c>
      <c r="X881" s="258" t="s">
        <v>30</v>
      </c>
      <c r="Y881" s="283" t="s">
        <v>2196</v>
      </c>
    </row>
    <row r="882" spans="1:25" x14ac:dyDescent="0.25">
      <c r="A882" s="7">
        <f t="shared" si="248"/>
        <v>65</v>
      </c>
      <c r="B882" s="25" t="s">
        <v>1897</v>
      </c>
      <c r="C882" s="9">
        <v>45658</v>
      </c>
      <c r="D882" s="25" t="s">
        <v>96</v>
      </c>
      <c r="E882" s="9">
        <v>45657</v>
      </c>
      <c r="F882" s="276" t="s">
        <v>1970</v>
      </c>
      <c r="G882" s="253">
        <v>45677</v>
      </c>
      <c r="H882" s="249">
        <v>336000</v>
      </c>
      <c r="I882" s="250">
        <v>0</v>
      </c>
      <c r="J882" s="251">
        <f t="shared" si="243"/>
        <v>336000</v>
      </c>
      <c r="K882" s="250">
        <f t="shared" si="244"/>
        <v>5040</v>
      </c>
      <c r="L882" s="250">
        <f t="shared" si="245"/>
        <v>330960</v>
      </c>
      <c r="M882" s="250">
        <v>0</v>
      </c>
      <c r="N882" s="250">
        <f t="shared" si="246"/>
        <v>330960</v>
      </c>
      <c r="O882" s="252">
        <v>45677</v>
      </c>
      <c r="P882" s="252">
        <f t="shared" si="255"/>
        <v>45677</v>
      </c>
      <c r="Q882" s="280" t="s">
        <v>2029</v>
      </c>
      <c r="R882" s="277">
        <v>330000</v>
      </c>
      <c r="S882" s="250">
        <f t="shared" si="247"/>
        <v>6000</v>
      </c>
      <c r="T882" s="255" t="s">
        <v>91</v>
      </c>
      <c r="U882" s="256"/>
      <c r="V882" s="255"/>
      <c r="W882" s="255" t="s">
        <v>29</v>
      </c>
      <c r="X882" s="258" t="s">
        <v>30</v>
      </c>
      <c r="Y882" s="283" t="s">
        <v>2196</v>
      </c>
    </row>
    <row r="883" spans="1:25" x14ac:dyDescent="0.25">
      <c r="A883" s="7">
        <f t="shared" si="248"/>
        <v>66</v>
      </c>
      <c r="B883" s="25" t="s">
        <v>1897</v>
      </c>
      <c r="C883" s="9">
        <v>45658</v>
      </c>
      <c r="D883" s="25" t="s">
        <v>1282</v>
      </c>
      <c r="E883" s="9">
        <v>45657</v>
      </c>
      <c r="F883" s="276" t="s">
        <v>1971</v>
      </c>
      <c r="G883" s="253">
        <v>45677</v>
      </c>
      <c r="H883" s="249">
        <v>239728</v>
      </c>
      <c r="I883" s="250">
        <v>0</v>
      </c>
      <c r="J883" s="251">
        <f t="shared" ref="J883:J890" si="258">H883+I883</f>
        <v>239728</v>
      </c>
      <c r="K883" s="250">
        <f t="shared" ref="K883:K890" si="259">H883*1.5%</f>
        <v>3595.92</v>
      </c>
      <c r="L883" s="250">
        <f t="shared" ref="L883:L890" si="260">J883-K883</f>
        <v>236132.08</v>
      </c>
      <c r="M883" s="250">
        <v>0</v>
      </c>
      <c r="N883" s="250">
        <f t="shared" ref="N883:N890" si="261">L883-M883</f>
        <v>236132.08</v>
      </c>
      <c r="O883" s="252">
        <v>45677</v>
      </c>
      <c r="P883" s="252">
        <f t="shared" si="255"/>
        <v>45677</v>
      </c>
      <c r="Q883" s="280" t="s">
        <v>2043</v>
      </c>
      <c r="R883" s="277">
        <v>233728</v>
      </c>
      <c r="S883" s="250">
        <f t="shared" ref="S883:S890" si="262">H883-R883</f>
        <v>6000</v>
      </c>
      <c r="T883" s="255" t="s">
        <v>91</v>
      </c>
      <c r="U883" s="256"/>
      <c r="V883" s="255"/>
      <c r="W883" s="255" t="s">
        <v>29</v>
      </c>
      <c r="X883" s="258" t="s">
        <v>30</v>
      </c>
      <c r="Y883" s="283" t="s">
        <v>2196</v>
      </c>
    </row>
    <row r="884" spans="1:25" x14ac:dyDescent="0.25">
      <c r="A884" s="7">
        <f t="shared" ref="A884:A947" si="263">A883+1</f>
        <v>67</v>
      </c>
      <c r="B884" s="25" t="s">
        <v>1897</v>
      </c>
      <c r="C884" s="9">
        <v>45658</v>
      </c>
      <c r="D884" s="25" t="s">
        <v>1903</v>
      </c>
      <c r="E884" s="9">
        <v>45657</v>
      </c>
      <c r="F884" s="276" t="s">
        <v>1972</v>
      </c>
      <c r="G884" s="253">
        <v>45677</v>
      </c>
      <c r="H884" s="249">
        <v>408746.58064516127</v>
      </c>
      <c r="I884" s="250">
        <v>0</v>
      </c>
      <c r="J884" s="251">
        <f t="shared" si="258"/>
        <v>408746.58064516127</v>
      </c>
      <c r="K884" s="250">
        <f t="shared" si="259"/>
        <v>6131.1987096774192</v>
      </c>
      <c r="L884" s="250">
        <f t="shared" si="260"/>
        <v>402615.38193548383</v>
      </c>
      <c r="M884" s="250">
        <v>0</v>
      </c>
      <c r="N884" s="250">
        <f t="shared" si="261"/>
        <v>402615.38193548383</v>
      </c>
      <c r="O884" s="252">
        <v>45677</v>
      </c>
      <c r="P884" s="252">
        <f t="shared" si="255"/>
        <v>45677</v>
      </c>
      <c r="Q884" s="280" t="s">
        <v>2046</v>
      </c>
      <c r="R884" s="277">
        <v>403134</v>
      </c>
      <c r="S884" s="250">
        <f t="shared" si="262"/>
        <v>5612.5806451612734</v>
      </c>
      <c r="T884" s="255" t="s">
        <v>91</v>
      </c>
      <c r="U884" s="256"/>
      <c r="V884" s="255"/>
      <c r="W884" s="255" t="s">
        <v>29</v>
      </c>
      <c r="X884" s="258" t="s">
        <v>30</v>
      </c>
      <c r="Y884" s="283" t="s">
        <v>2196</v>
      </c>
    </row>
    <row r="885" spans="1:25" x14ac:dyDescent="0.25">
      <c r="A885" s="7">
        <f t="shared" si="263"/>
        <v>68</v>
      </c>
      <c r="B885" s="25" t="s">
        <v>1897</v>
      </c>
      <c r="C885" s="9">
        <v>45658</v>
      </c>
      <c r="D885" s="25" t="s">
        <v>1904</v>
      </c>
      <c r="E885" s="9">
        <v>45657</v>
      </c>
      <c r="F885" s="276" t="s">
        <v>1973</v>
      </c>
      <c r="G885" s="253">
        <v>45677</v>
      </c>
      <c r="H885" s="249">
        <v>115233.67741935485</v>
      </c>
      <c r="I885" s="250">
        <v>0</v>
      </c>
      <c r="J885" s="251">
        <f t="shared" si="258"/>
        <v>115233.67741935485</v>
      </c>
      <c r="K885" s="250">
        <f t="shared" si="259"/>
        <v>1728.5051612903226</v>
      </c>
      <c r="L885" s="250">
        <f t="shared" si="260"/>
        <v>113505.17225806453</v>
      </c>
      <c r="M885" s="250">
        <v>0</v>
      </c>
      <c r="N885" s="250">
        <f t="shared" si="261"/>
        <v>113505.17225806453</v>
      </c>
      <c r="O885" s="252">
        <v>45677</v>
      </c>
      <c r="P885" s="252">
        <f t="shared" si="255"/>
        <v>45677</v>
      </c>
      <c r="Q885" s="280" t="s">
        <v>2045</v>
      </c>
      <c r="R885" s="277">
        <v>112718</v>
      </c>
      <c r="S885" s="250">
        <f t="shared" si="262"/>
        <v>2515.6774193548481</v>
      </c>
      <c r="T885" s="255" t="s">
        <v>91</v>
      </c>
      <c r="U885" s="256"/>
      <c r="V885" s="255"/>
      <c r="W885" s="255" t="s">
        <v>29</v>
      </c>
      <c r="X885" s="258" t="s">
        <v>30</v>
      </c>
      <c r="Y885" s="283" t="s">
        <v>2196</v>
      </c>
    </row>
    <row r="886" spans="1:25" x14ac:dyDescent="0.25">
      <c r="A886" s="7">
        <f t="shared" si="263"/>
        <v>69</v>
      </c>
      <c r="B886" s="25" t="s">
        <v>1897</v>
      </c>
      <c r="C886" s="9">
        <v>45658</v>
      </c>
      <c r="D886" s="25" t="s">
        <v>1905</v>
      </c>
      <c r="E886" s="9">
        <v>45657</v>
      </c>
      <c r="F886" s="276" t="s">
        <v>1974</v>
      </c>
      <c r="G886" s="253">
        <v>45677</v>
      </c>
      <c r="H886" s="249">
        <v>115233.67741935485</v>
      </c>
      <c r="I886" s="250">
        <v>0</v>
      </c>
      <c r="J886" s="251">
        <f t="shared" si="258"/>
        <v>115233.67741935485</v>
      </c>
      <c r="K886" s="250">
        <f t="shared" si="259"/>
        <v>1728.5051612903226</v>
      </c>
      <c r="L886" s="250">
        <f t="shared" si="260"/>
        <v>113505.17225806453</v>
      </c>
      <c r="M886" s="250">
        <v>0</v>
      </c>
      <c r="N886" s="250">
        <f t="shared" si="261"/>
        <v>113505.17225806453</v>
      </c>
      <c r="O886" s="252">
        <v>45677</v>
      </c>
      <c r="P886" s="252">
        <f t="shared" si="255"/>
        <v>45677</v>
      </c>
      <c r="Q886" s="280" t="s">
        <v>2044</v>
      </c>
      <c r="R886" s="277">
        <v>112718</v>
      </c>
      <c r="S886" s="250">
        <f t="shared" si="262"/>
        <v>2515.6774193548481</v>
      </c>
      <c r="T886" s="255" t="s">
        <v>91</v>
      </c>
      <c r="U886" s="256"/>
      <c r="V886" s="255"/>
      <c r="W886" s="255" t="s">
        <v>29</v>
      </c>
      <c r="X886" s="258" t="s">
        <v>30</v>
      </c>
      <c r="Y886" s="283" t="s">
        <v>2196</v>
      </c>
    </row>
    <row r="887" spans="1:25" x14ac:dyDescent="0.25">
      <c r="A887" s="7">
        <f t="shared" si="263"/>
        <v>70</v>
      </c>
      <c r="B887" s="25" t="s">
        <v>1277</v>
      </c>
      <c r="C887" s="9">
        <v>45658</v>
      </c>
      <c r="D887" s="25" t="s">
        <v>1082</v>
      </c>
      <c r="E887" s="9">
        <v>45657</v>
      </c>
      <c r="F887" s="276" t="s">
        <v>1975</v>
      </c>
      <c r="G887" s="253">
        <v>45677</v>
      </c>
      <c r="H887" s="249">
        <v>400800</v>
      </c>
      <c r="I887" s="250">
        <v>43151.040000000001</v>
      </c>
      <c r="J887" s="251">
        <f t="shared" si="258"/>
        <v>443951.04</v>
      </c>
      <c r="K887" s="250">
        <f t="shared" si="259"/>
        <v>6012</v>
      </c>
      <c r="L887" s="250">
        <f t="shared" si="260"/>
        <v>437939.04</v>
      </c>
      <c r="M887" s="250">
        <v>0</v>
      </c>
      <c r="N887" s="250">
        <f t="shared" si="261"/>
        <v>437939.04</v>
      </c>
      <c r="O887" s="252">
        <v>45670</v>
      </c>
      <c r="P887" s="252">
        <f>O887</f>
        <v>45670</v>
      </c>
      <c r="Q887" s="288" t="s">
        <v>2027</v>
      </c>
      <c r="R887" s="277">
        <v>394800</v>
      </c>
      <c r="S887" s="250">
        <f t="shared" si="262"/>
        <v>6000</v>
      </c>
      <c r="T887" s="255" t="s">
        <v>91</v>
      </c>
      <c r="U887" s="256"/>
      <c r="V887" s="255"/>
      <c r="W887" s="255" t="s">
        <v>29</v>
      </c>
      <c r="X887" s="258" t="s">
        <v>30</v>
      </c>
      <c r="Y887" s="283" t="s">
        <v>2196</v>
      </c>
    </row>
    <row r="888" spans="1:25" x14ac:dyDescent="0.25">
      <c r="A888" s="7">
        <f t="shared" si="263"/>
        <v>71</v>
      </c>
      <c r="B888" s="25" t="s">
        <v>1277</v>
      </c>
      <c r="C888" s="9">
        <v>45658</v>
      </c>
      <c r="D888" s="25" t="s">
        <v>1083</v>
      </c>
      <c r="E888" s="9">
        <v>45657</v>
      </c>
      <c r="F888" s="276" t="s">
        <v>1976</v>
      </c>
      <c r="G888" s="253">
        <v>45677</v>
      </c>
      <c r="H888" s="249">
        <v>427200</v>
      </c>
      <c r="I888" s="250">
        <v>43151.040000000001</v>
      </c>
      <c r="J888" s="251">
        <f t="shared" si="258"/>
        <v>470351.04</v>
      </c>
      <c r="K888" s="250">
        <f t="shared" si="259"/>
        <v>6408</v>
      </c>
      <c r="L888" s="250">
        <f t="shared" si="260"/>
        <v>463943.04</v>
      </c>
      <c r="M888" s="250">
        <v>0</v>
      </c>
      <c r="N888" s="250">
        <f t="shared" si="261"/>
        <v>463943.04</v>
      </c>
      <c r="O888" s="252">
        <v>45670</v>
      </c>
      <c r="P888" s="252">
        <f>O888</f>
        <v>45670</v>
      </c>
      <c r="Q888" s="288" t="s">
        <v>2025</v>
      </c>
      <c r="R888" s="277">
        <v>421200</v>
      </c>
      <c r="S888" s="250">
        <f t="shared" si="262"/>
        <v>6000</v>
      </c>
      <c r="T888" s="255" t="s">
        <v>91</v>
      </c>
      <c r="U888" s="256"/>
      <c r="V888" s="255"/>
      <c r="W888" s="255" t="s">
        <v>29</v>
      </c>
      <c r="X888" s="258" t="s">
        <v>30</v>
      </c>
      <c r="Y888" s="283" t="s">
        <v>2196</v>
      </c>
    </row>
    <row r="889" spans="1:25" x14ac:dyDescent="0.25">
      <c r="A889" s="7">
        <f t="shared" si="263"/>
        <v>72</v>
      </c>
      <c r="B889" s="25" t="s">
        <v>1277</v>
      </c>
      <c r="C889" s="9">
        <v>45658</v>
      </c>
      <c r="D889" s="25" t="s">
        <v>1085</v>
      </c>
      <c r="E889" s="9">
        <v>45657</v>
      </c>
      <c r="F889" s="276" t="s">
        <v>1977</v>
      </c>
      <c r="G889" s="253">
        <v>45677</v>
      </c>
      <c r="H889" s="249">
        <v>322000</v>
      </c>
      <c r="I889" s="250">
        <v>43151.040000000001</v>
      </c>
      <c r="J889" s="251">
        <f t="shared" si="258"/>
        <v>365151.04</v>
      </c>
      <c r="K889" s="250">
        <f t="shared" si="259"/>
        <v>4830</v>
      </c>
      <c r="L889" s="250">
        <f t="shared" si="260"/>
        <v>360321.04</v>
      </c>
      <c r="M889" s="250">
        <v>0</v>
      </c>
      <c r="N889" s="250">
        <f t="shared" si="261"/>
        <v>360321.04</v>
      </c>
      <c r="O889" s="252">
        <v>45670</v>
      </c>
      <c r="P889" s="252">
        <f>O889</f>
        <v>45670</v>
      </c>
      <c r="Q889" s="288" t="s">
        <v>2026</v>
      </c>
      <c r="R889" s="277">
        <v>316000</v>
      </c>
      <c r="S889" s="250">
        <f t="shared" si="262"/>
        <v>6000</v>
      </c>
      <c r="T889" s="255" t="s">
        <v>91</v>
      </c>
      <c r="U889" s="256"/>
      <c r="V889" s="255"/>
      <c r="W889" s="255" t="s">
        <v>29</v>
      </c>
      <c r="X889" s="258" t="s">
        <v>30</v>
      </c>
      <c r="Y889" s="283" t="s">
        <v>2196</v>
      </c>
    </row>
    <row r="890" spans="1:25" x14ac:dyDescent="0.25">
      <c r="A890" s="7">
        <f t="shared" si="263"/>
        <v>73</v>
      </c>
      <c r="B890" s="25" t="s">
        <v>1277</v>
      </c>
      <c r="C890" s="9">
        <v>45658</v>
      </c>
      <c r="D890" s="25" t="s">
        <v>1084</v>
      </c>
      <c r="E890" s="9">
        <v>45657</v>
      </c>
      <c r="F890" s="276" t="s">
        <v>1978</v>
      </c>
      <c r="G890" s="253">
        <v>45677</v>
      </c>
      <c r="H890" s="249">
        <v>302250</v>
      </c>
      <c r="I890" s="250">
        <v>43151.040000000001</v>
      </c>
      <c r="J890" s="251">
        <f t="shared" si="258"/>
        <v>345401.04</v>
      </c>
      <c r="K890" s="250">
        <f t="shared" si="259"/>
        <v>4533.75</v>
      </c>
      <c r="L890" s="250">
        <f t="shared" si="260"/>
        <v>340867.29</v>
      </c>
      <c r="M890" s="250">
        <v>0</v>
      </c>
      <c r="N890" s="250">
        <f t="shared" si="261"/>
        <v>340867.29</v>
      </c>
      <c r="O890" s="252">
        <v>45670</v>
      </c>
      <c r="P890" s="252">
        <f>O890</f>
        <v>45670</v>
      </c>
      <c r="Q890" s="288" t="s">
        <v>2024</v>
      </c>
      <c r="R890" s="277">
        <v>296250</v>
      </c>
      <c r="S890" s="250">
        <f t="shared" si="262"/>
        <v>6000</v>
      </c>
      <c r="T890" s="255" t="s">
        <v>91</v>
      </c>
      <c r="U890" s="256"/>
      <c r="V890" s="255"/>
      <c r="W890" s="255" t="s">
        <v>29</v>
      </c>
      <c r="X890" s="258" t="s">
        <v>30</v>
      </c>
      <c r="Y890" s="283" t="s">
        <v>2196</v>
      </c>
    </row>
    <row r="891" spans="1:25" x14ac:dyDescent="0.25">
      <c r="A891" s="7">
        <f t="shared" si="263"/>
        <v>74</v>
      </c>
      <c r="B891" s="25" t="s">
        <v>2074</v>
      </c>
      <c r="C891" s="9">
        <v>45658</v>
      </c>
      <c r="D891" s="25" t="s">
        <v>268</v>
      </c>
      <c r="E891" s="9">
        <v>45596</v>
      </c>
      <c r="F891" s="276" t="s">
        <v>2077</v>
      </c>
      <c r="G891" s="253">
        <v>45642</v>
      </c>
      <c r="H891" s="249">
        <v>321856.59999999998</v>
      </c>
      <c r="I891" s="250">
        <v>0</v>
      </c>
      <c r="J891" s="251">
        <f t="shared" ref="J891" si="264">H891+I891</f>
        <v>321856.59999999998</v>
      </c>
      <c r="K891" s="250">
        <f t="shared" ref="K891" si="265">H891*1.5%</f>
        <v>4827.8489999999993</v>
      </c>
      <c r="L891" s="250">
        <f t="shared" ref="L891" si="266">J891-K891</f>
        <v>317028.75099999999</v>
      </c>
      <c r="M891" s="250">
        <v>0</v>
      </c>
      <c r="N891" s="250">
        <f t="shared" ref="N891" si="267">L891-M891</f>
        <v>317028.75099999999</v>
      </c>
      <c r="O891" s="252">
        <v>45665</v>
      </c>
      <c r="P891" s="252">
        <f>O891</f>
        <v>45665</v>
      </c>
      <c r="Q891" s="259" t="s">
        <v>2186</v>
      </c>
      <c r="R891" s="277">
        <v>313857.37</v>
      </c>
      <c r="S891" s="250">
        <f>H891-R891</f>
        <v>7999.2299999999814</v>
      </c>
      <c r="T891" s="255" t="s">
        <v>1991</v>
      </c>
      <c r="U891" s="256">
        <v>45691</v>
      </c>
      <c r="V891" s="255">
        <v>464232</v>
      </c>
      <c r="W891" s="255" t="s">
        <v>29</v>
      </c>
      <c r="X891" s="258" t="s">
        <v>368</v>
      </c>
      <c r="Y891" s="255" t="s">
        <v>91</v>
      </c>
    </row>
    <row r="892" spans="1:25" x14ac:dyDescent="0.25">
      <c r="A892" s="7">
        <f t="shared" si="263"/>
        <v>75</v>
      </c>
      <c r="B892" s="25" t="s">
        <v>2074</v>
      </c>
      <c r="C892" s="9">
        <v>45658</v>
      </c>
      <c r="D892" s="25" t="s">
        <v>258</v>
      </c>
      <c r="E892" s="9">
        <v>45596</v>
      </c>
      <c r="F892" s="276" t="s">
        <v>2078</v>
      </c>
      <c r="G892" s="253">
        <v>45642</v>
      </c>
      <c r="H892" s="249">
        <v>321856.59999999998</v>
      </c>
      <c r="I892" s="250">
        <v>0</v>
      </c>
      <c r="J892" s="251">
        <f t="shared" ref="J892:J955" si="268">H892+I892</f>
        <v>321856.59999999998</v>
      </c>
      <c r="K892" s="250">
        <f t="shared" ref="K892:K955" si="269">H892*1.5%</f>
        <v>4827.8489999999993</v>
      </c>
      <c r="L892" s="250">
        <f t="shared" ref="L892:L955" si="270">J892-K892</f>
        <v>317028.75099999999</v>
      </c>
      <c r="M892" s="250">
        <v>0</v>
      </c>
      <c r="N892" s="250">
        <f t="shared" ref="N892:N955" si="271">L892-M892</f>
        <v>317028.75099999999</v>
      </c>
      <c r="O892" s="252">
        <v>45665</v>
      </c>
      <c r="P892" s="252">
        <f t="shared" ref="P892:P955" si="272">O892</f>
        <v>45665</v>
      </c>
      <c r="Q892" s="259" t="s">
        <v>2186</v>
      </c>
      <c r="R892" s="277">
        <v>313857.37</v>
      </c>
      <c r="S892" s="250">
        <f t="shared" ref="S892:S955" si="273">H892-R892</f>
        <v>7999.2299999999814</v>
      </c>
      <c r="T892" s="255" t="s">
        <v>1991</v>
      </c>
      <c r="U892" s="256">
        <v>45691</v>
      </c>
      <c r="V892" s="255">
        <v>464232</v>
      </c>
      <c r="W892" s="255" t="s">
        <v>29</v>
      </c>
      <c r="X892" s="258" t="s">
        <v>368</v>
      </c>
      <c r="Y892" s="255" t="s">
        <v>91</v>
      </c>
    </row>
    <row r="893" spans="1:25" x14ac:dyDescent="0.25">
      <c r="A893" s="7">
        <f t="shared" si="263"/>
        <v>76</v>
      </c>
      <c r="B893" s="25" t="s">
        <v>2074</v>
      </c>
      <c r="C893" s="9">
        <v>45658</v>
      </c>
      <c r="D893" s="25" t="s">
        <v>260</v>
      </c>
      <c r="E893" s="9">
        <v>45596</v>
      </c>
      <c r="F893" s="276" t="s">
        <v>2079</v>
      </c>
      <c r="G893" s="253">
        <v>45642</v>
      </c>
      <c r="H893" s="249">
        <v>51678.49</v>
      </c>
      <c r="I893" s="250">
        <v>0</v>
      </c>
      <c r="J893" s="251">
        <f t="shared" si="268"/>
        <v>51678.49</v>
      </c>
      <c r="K893" s="250">
        <f t="shared" si="269"/>
        <v>775.17734999999993</v>
      </c>
      <c r="L893" s="250">
        <f t="shared" si="270"/>
        <v>50903.31265</v>
      </c>
      <c r="M893" s="250">
        <v>0</v>
      </c>
      <c r="N893" s="250">
        <f t="shared" si="271"/>
        <v>50903.31265</v>
      </c>
      <c r="O893" s="252">
        <v>45665</v>
      </c>
      <c r="P893" s="252">
        <f t="shared" si="272"/>
        <v>45665</v>
      </c>
      <c r="Q893" s="259" t="s">
        <v>2186</v>
      </c>
      <c r="R893" s="277">
        <v>43678.6</v>
      </c>
      <c r="S893" s="250">
        <f t="shared" si="273"/>
        <v>7999.8899999999994</v>
      </c>
      <c r="T893" s="255" t="s">
        <v>1991</v>
      </c>
      <c r="U893" s="256">
        <v>45691</v>
      </c>
      <c r="V893" s="255">
        <v>464232</v>
      </c>
      <c r="W893" s="255" t="s">
        <v>29</v>
      </c>
      <c r="X893" s="258" t="s">
        <v>368</v>
      </c>
      <c r="Y893" s="255" t="s">
        <v>91</v>
      </c>
    </row>
    <row r="894" spans="1:25" x14ac:dyDescent="0.25">
      <c r="A894" s="7">
        <f t="shared" si="263"/>
        <v>77</v>
      </c>
      <c r="B894" s="25" t="s">
        <v>2074</v>
      </c>
      <c r="C894" s="9">
        <v>45658</v>
      </c>
      <c r="D894" s="25" t="s">
        <v>253</v>
      </c>
      <c r="E894" s="9">
        <v>45596</v>
      </c>
      <c r="F894" s="276" t="s">
        <v>2080</v>
      </c>
      <c r="G894" s="253">
        <v>45642</v>
      </c>
      <c r="H894" s="249">
        <v>395519.16000000003</v>
      </c>
      <c r="I894" s="250">
        <v>0</v>
      </c>
      <c r="J894" s="251">
        <f t="shared" si="268"/>
        <v>395519.16000000003</v>
      </c>
      <c r="K894" s="250">
        <f t="shared" si="269"/>
        <v>5932.7874000000002</v>
      </c>
      <c r="L894" s="250">
        <f t="shared" si="270"/>
        <v>389586.37260000006</v>
      </c>
      <c r="M894" s="250">
        <v>0</v>
      </c>
      <c r="N894" s="250">
        <f t="shared" si="271"/>
        <v>389586.37260000006</v>
      </c>
      <c r="O894" s="252">
        <v>45665</v>
      </c>
      <c r="P894" s="252">
        <f t="shared" si="272"/>
        <v>45665</v>
      </c>
      <c r="Q894" s="259" t="s">
        <v>2186</v>
      </c>
      <c r="R894" s="277">
        <v>387519.55</v>
      </c>
      <c r="S894" s="250">
        <f t="shared" si="273"/>
        <v>7999.6100000000442</v>
      </c>
      <c r="T894" s="255" t="s">
        <v>1991</v>
      </c>
      <c r="U894" s="256">
        <v>45691</v>
      </c>
      <c r="V894" s="255">
        <v>464232</v>
      </c>
      <c r="W894" s="255" t="s">
        <v>29</v>
      </c>
      <c r="X894" s="258" t="s">
        <v>368</v>
      </c>
      <c r="Y894" s="255" t="s">
        <v>91</v>
      </c>
    </row>
    <row r="895" spans="1:25" x14ac:dyDescent="0.25">
      <c r="A895" s="7">
        <f t="shared" si="263"/>
        <v>78</v>
      </c>
      <c r="B895" s="25" t="s">
        <v>2074</v>
      </c>
      <c r="C895" s="9">
        <v>45658</v>
      </c>
      <c r="D895" s="25" t="s">
        <v>264</v>
      </c>
      <c r="E895" s="9">
        <v>45596</v>
      </c>
      <c r="F895" s="276" t="s">
        <v>2081</v>
      </c>
      <c r="G895" s="253">
        <v>45642</v>
      </c>
      <c r="H895" s="249">
        <v>349101.94</v>
      </c>
      <c r="I895" s="250">
        <v>0</v>
      </c>
      <c r="J895" s="251">
        <f t="shared" si="268"/>
        <v>349101.94</v>
      </c>
      <c r="K895" s="250">
        <f t="shared" si="269"/>
        <v>5236.5290999999997</v>
      </c>
      <c r="L895" s="250">
        <f t="shared" si="270"/>
        <v>343865.41090000002</v>
      </c>
      <c r="M895" s="250">
        <v>0</v>
      </c>
      <c r="N895" s="250">
        <f t="shared" si="271"/>
        <v>343865.41090000002</v>
      </c>
      <c r="O895" s="252">
        <v>45665</v>
      </c>
      <c r="P895" s="252">
        <f t="shared" si="272"/>
        <v>45665</v>
      </c>
      <c r="Q895" s="259" t="s">
        <v>2186</v>
      </c>
      <c r="R895" s="277">
        <v>341102.28</v>
      </c>
      <c r="S895" s="250">
        <f t="shared" si="273"/>
        <v>7999.6599999999744</v>
      </c>
      <c r="T895" s="255" t="s">
        <v>1991</v>
      </c>
      <c r="U895" s="256">
        <v>45691</v>
      </c>
      <c r="V895" s="255">
        <v>464232</v>
      </c>
      <c r="W895" s="255" t="s">
        <v>29</v>
      </c>
      <c r="X895" s="258" t="s">
        <v>368</v>
      </c>
      <c r="Y895" s="255" t="s">
        <v>91</v>
      </c>
    </row>
    <row r="896" spans="1:25" x14ac:dyDescent="0.25">
      <c r="A896" s="7">
        <f t="shared" si="263"/>
        <v>79</v>
      </c>
      <c r="B896" s="25" t="s">
        <v>2074</v>
      </c>
      <c r="C896" s="9">
        <v>45658</v>
      </c>
      <c r="D896" s="25" t="s">
        <v>269</v>
      </c>
      <c r="E896" s="9">
        <v>45596</v>
      </c>
      <c r="F896" s="276" t="s">
        <v>2082</v>
      </c>
      <c r="G896" s="253">
        <v>45642</v>
      </c>
      <c r="H896" s="249">
        <v>305963.76999999996</v>
      </c>
      <c r="I896" s="250">
        <v>0</v>
      </c>
      <c r="J896" s="251">
        <f t="shared" si="268"/>
        <v>305963.76999999996</v>
      </c>
      <c r="K896" s="250">
        <f t="shared" si="269"/>
        <v>4589.456549999999</v>
      </c>
      <c r="L896" s="250">
        <f t="shared" si="270"/>
        <v>301374.31344999996</v>
      </c>
      <c r="M896" s="250">
        <v>0</v>
      </c>
      <c r="N896" s="250">
        <f t="shared" si="271"/>
        <v>301374.31344999996</v>
      </c>
      <c r="O896" s="252">
        <v>45665</v>
      </c>
      <c r="P896" s="252">
        <f t="shared" si="272"/>
        <v>45665</v>
      </c>
      <c r="Q896" s="259" t="s">
        <v>2186</v>
      </c>
      <c r="R896" s="277">
        <v>297964.5</v>
      </c>
      <c r="S896" s="250">
        <f t="shared" si="273"/>
        <v>7999.2699999999604</v>
      </c>
      <c r="T896" s="255" t="s">
        <v>1991</v>
      </c>
      <c r="U896" s="256">
        <v>45691</v>
      </c>
      <c r="V896" s="255">
        <v>464232</v>
      </c>
      <c r="W896" s="255" t="s">
        <v>29</v>
      </c>
      <c r="X896" s="258" t="s">
        <v>368</v>
      </c>
      <c r="Y896" s="255" t="s">
        <v>91</v>
      </c>
    </row>
    <row r="897" spans="1:25" x14ac:dyDescent="0.25">
      <c r="A897" s="7">
        <f t="shared" si="263"/>
        <v>80</v>
      </c>
      <c r="B897" s="25" t="s">
        <v>2074</v>
      </c>
      <c r="C897" s="9">
        <v>45658</v>
      </c>
      <c r="D897" s="25" t="s">
        <v>271</v>
      </c>
      <c r="E897" s="9">
        <v>45596</v>
      </c>
      <c r="F897" s="276" t="s">
        <v>2083</v>
      </c>
      <c r="G897" s="253">
        <v>45642</v>
      </c>
      <c r="H897" s="249">
        <v>349101.94</v>
      </c>
      <c r="I897" s="250">
        <v>0</v>
      </c>
      <c r="J897" s="251">
        <f t="shared" si="268"/>
        <v>349101.94</v>
      </c>
      <c r="K897" s="250">
        <f t="shared" si="269"/>
        <v>5236.5290999999997</v>
      </c>
      <c r="L897" s="250">
        <f t="shared" si="270"/>
        <v>343865.41090000002</v>
      </c>
      <c r="M897" s="250">
        <v>0</v>
      </c>
      <c r="N897" s="250">
        <f t="shared" si="271"/>
        <v>343865.41090000002</v>
      </c>
      <c r="O897" s="252">
        <v>45665</v>
      </c>
      <c r="P897" s="252">
        <f t="shared" si="272"/>
        <v>45665</v>
      </c>
      <c r="Q897" s="259" t="s">
        <v>2186</v>
      </c>
      <c r="R897" s="277">
        <v>341102.28</v>
      </c>
      <c r="S897" s="250">
        <f t="shared" si="273"/>
        <v>7999.6599999999744</v>
      </c>
      <c r="T897" s="255" t="s">
        <v>1991</v>
      </c>
      <c r="U897" s="256">
        <v>45691</v>
      </c>
      <c r="V897" s="255">
        <v>464232</v>
      </c>
      <c r="W897" s="255" t="s">
        <v>29</v>
      </c>
      <c r="X897" s="258" t="s">
        <v>368</v>
      </c>
      <c r="Y897" s="255" t="s">
        <v>91</v>
      </c>
    </row>
    <row r="898" spans="1:25" x14ac:dyDescent="0.25">
      <c r="A898" s="7">
        <f t="shared" si="263"/>
        <v>81</v>
      </c>
      <c r="B898" s="25" t="s">
        <v>2074</v>
      </c>
      <c r="C898" s="9">
        <v>45658</v>
      </c>
      <c r="D898" s="25" t="s">
        <v>255</v>
      </c>
      <c r="E898" s="9">
        <v>45596</v>
      </c>
      <c r="F898" s="276" t="s">
        <v>2084</v>
      </c>
      <c r="G898" s="253">
        <v>45642</v>
      </c>
      <c r="H898" s="249">
        <v>349101.94</v>
      </c>
      <c r="I898" s="250">
        <f>H898*18%</f>
        <v>62838.349199999997</v>
      </c>
      <c r="J898" s="251">
        <f t="shared" si="268"/>
        <v>411940.2892</v>
      </c>
      <c r="K898" s="250">
        <f t="shared" si="269"/>
        <v>5236.5290999999997</v>
      </c>
      <c r="L898" s="250">
        <f t="shared" si="270"/>
        <v>406703.76010000001</v>
      </c>
      <c r="M898" s="250">
        <v>0</v>
      </c>
      <c r="N898" s="250">
        <f t="shared" si="271"/>
        <v>406703.76010000001</v>
      </c>
      <c r="O898" s="252">
        <v>45665</v>
      </c>
      <c r="P898" s="252">
        <f t="shared" si="272"/>
        <v>45665</v>
      </c>
      <c r="Q898" s="259" t="s">
        <v>2186</v>
      </c>
      <c r="R898" s="277">
        <v>341102.28</v>
      </c>
      <c r="S898" s="250">
        <f t="shared" si="273"/>
        <v>7999.6599999999744</v>
      </c>
      <c r="T898" s="255" t="s">
        <v>1991</v>
      </c>
      <c r="U898" s="256">
        <v>45691</v>
      </c>
      <c r="V898" s="255">
        <v>464232</v>
      </c>
      <c r="W898" s="255" t="s">
        <v>29</v>
      </c>
      <c r="X898" s="258" t="s">
        <v>368</v>
      </c>
      <c r="Y898" s="255" t="s">
        <v>91</v>
      </c>
    </row>
    <row r="899" spans="1:25" x14ac:dyDescent="0.25">
      <c r="A899" s="7">
        <f t="shared" si="263"/>
        <v>82</v>
      </c>
      <c r="B899" s="25" t="s">
        <v>2074</v>
      </c>
      <c r="C899" s="9">
        <v>45658</v>
      </c>
      <c r="D899" s="25" t="s">
        <v>266</v>
      </c>
      <c r="E899" s="9">
        <v>45596</v>
      </c>
      <c r="F899" s="276" t="s">
        <v>2085</v>
      </c>
      <c r="G899" s="253">
        <v>45642</v>
      </c>
      <c r="H899" s="249">
        <v>301990.63</v>
      </c>
      <c r="I899" s="250">
        <v>0</v>
      </c>
      <c r="J899" s="251">
        <f t="shared" si="268"/>
        <v>301990.63</v>
      </c>
      <c r="K899" s="250">
        <f t="shared" si="269"/>
        <v>4529.8594499999999</v>
      </c>
      <c r="L899" s="250">
        <f t="shared" si="270"/>
        <v>297460.77055000002</v>
      </c>
      <c r="M899" s="250">
        <v>0</v>
      </c>
      <c r="N899" s="250">
        <f t="shared" si="271"/>
        <v>297460.77055000002</v>
      </c>
      <c r="O899" s="252">
        <v>45665</v>
      </c>
      <c r="P899" s="252">
        <f t="shared" si="272"/>
        <v>45665</v>
      </c>
      <c r="Q899" s="259" t="s">
        <v>2186</v>
      </c>
      <c r="R899" s="277">
        <v>293991.28000000003</v>
      </c>
      <c r="S899" s="250">
        <f t="shared" si="273"/>
        <v>7999.3499999999767</v>
      </c>
      <c r="T899" s="255" t="s">
        <v>1991</v>
      </c>
      <c r="U899" s="256">
        <v>45691</v>
      </c>
      <c r="V899" s="255">
        <v>464232</v>
      </c>
      <c r="W899" s="255" t="s">
        <v>29</v>
      </c>
      <c r="X899" s="258" t="s">
        <v>368</v>
      </c>
      <c r="Y899" s="255" t="s">
        <v>91</v>
      </c>
    </row>
    <row r="900" spans="1:25" x14ac:dyDescent="0.25">
      <c r="A900" s="7">
        <f t="shared" si="263"/>
        <v>83</v>
      </c>
      <c r="B900" s="25" t="s">
        <v>2074</v>
      </c>
      <c r="C900" s="9">
        <v>45658</v>
      </c>
      <c r="D900" s="25" t="s">
        <v>273</v>
      </c>
      <c r="E900" s="9">
        <v>45596</v>
      </c>
      <c r="F900" s="276" t="s">
        <v>2086</v>
      </c>
      <c r="G900" s="253">
        <v>45642</v>
      </c>
      <c r="H900" s="249">
        <v>321856.59999999998</v>
      </c>
      <c r="I900" s="250">
        <v>0</v>
      </c>
      <c r="J900" s="251">
        <f t="shared" si="268"/>
        <v>321856.59999999998</v>
      </c>
      <c r="K900" s="250">
        <f t="shared" si="269"/>
        <v>4827.8489999999993</v>
      </c>
      <c r="L900" s="250">
        <f t="shared" si="270"/>
        <v>317028.75099999999</v>
      </c>
      <c r="M900" s="250">
        <v>0</v>
      </c>
      <c r="N900" s="250">
        <f t="shared" si="271"/>
        <v>317028.75099999999</v>
      </c>
      <c r="O900" s="252">
        <v>45665</v>
      </c>
      <c r="P900" s="252">
        <f t="shared" si="272"/>
        <v>45665</v>
      </c>
      <c r="Q900" s="259" t="s">
        <v>2186</v>
      </c>
      <c r="R900" s="277">
        <v>313857.37</v>
      </c>
      <c r="S900" s="250">
        <f t="shared" si="273"/>
        <v>7999.2299999999814</v>
      </c>
      <c r="T900" s="255" t="s">
        <v>1991</v>
      </c>
      <c r="U900" s="256">
        <v>45691</v>
      </c>
      <c r="V900" s="255">
        <v>464232</v>
      </c>
      <c r="W900" s="255" t="s">
        <v>29</v>
      </c>
      <c r="X900" s="258" t="s">
        <v>368</v>
      </c>
      <c r="Y900" s="255" t="s">
        <v>91</v>
      </c>
    </row>
    <row r="901" spans="1:25" x14ac:dyDescent="0.25">
      <c r="A901" s="7">
        <f t="shared" si="263"/>
        <v>84</v>
      </c>
      <c r="B901" s="25" t="s">
        <v>2074</v>
      </c>
      <c r="C901" s="9">
        <v>45658</v>
      </c>
      <c r="D901" s="25" t="s">
        <v>257</v>
      </c>
      <c r="E901" s="9">
        <v>45596</v>
      </c>
      <c r="F901" s="276" t="s">
        <v>2087</v>
      </c>
      <c r="G901" s="253">
        <v>45642</v>
      </c>
      <c r="H901" s="249">
        <v>504625.08999999997</v>
      </c>
      <c r="I901" s="250">
        <f>H901*18%</f>
        <v>90832.516199999984</v>
      </c>
      <c r="J901" s="251">
        <f t="shared" si="268"/>
        <v>595457.60619999992</v>
      </c>
      <c r="K901" s="250">
        <f t="shared" si="269"/>
        <v>7569.3763499999995</v>
      </c>
      <c r="L901" s="250">
        <f t="shared" si="270"/>
        <v>587888.22984999989</v>
      </c>
      <c r="M901" s="250">
        <v>0</v>
      </c>
      <c r="N901" s="250">
        <f t="shared" si="271"/>
        <v>587888.22984999989</v>
      </c>
      <c r="O901" s="252">
        <v>45665</v>
      </c>
      <c r="P901" s="252">
        <f t="shared" si="272"/>
        <v>45665</v>
      </c>
      <c r="Q901" s="259" t="s">
        <v>2186</v>
      </c>
      <c r="R901" s="277">
        <v>496625.35</v>
      </c>
      <c r="S901" s="250">
        <f t="shared" si="273"/>
        <v>7999.7399999999907</v>
      </c>
      <c r="T901" s="255" t="s">
        <v>1991</v>
      </c>
      <c r="U901" s="256">
        <v>45691</v>
      </c>
      <c r="V901" s="255">
        <v>464232</v>
      </c>
      <c r="W901" s="255" t="s">
        <v>29</v>
      </c>
      <c r="X901" s="258" t="s">
        <v>368</v>
      </c>
      <c r="Y901" s="255" t="s">
        <v>91</v>
      </c>
    </row>
    <row r="902" spans="1:25" x14ac:dyDescent="0.25">
      <c r="A902" s="7">
        <f t="shared" si="263"/>
        <v>85</v>
      </c>
      <c r="B902" s="25" t="s">
        <v>2074</v>
      </c>
      <c r="C902" s="9">
        <v>45658</v>
      </c>
      <c r="D902" s="25" t="s">
        <v>276</v>
      </c>
      <c r="E902" s="9">
        <v>45596</v>
      </c>
      <c r="F902" s="276" t="s">
        <v>2088</v>
      </c>
      <c r="G902" s="253">
        <v>45642</v>
      </c>
      <c r="H902" s="249">
        <v>316180.66000000003</v>
      </c>
      <c r="I902" s="250">
        <v>0</v>
      </c>
      <c r="J902" s="251">
        <f t="shared" si="268"/>
        <v>316180.66000000003</v>
      </c>
      <c r="K902" s="250">
        <f t="shared" si="269"/>
        <v>4742.7099000000007</v>
      </c>
      <c r="L902" s="250">
        <f t="shared" si="270"/>
        <v>311437.95010000002</v>
      </c>
      <c r="M902" s="250">
        <v>0</v>
      </c>
      <c r="N902" s="250">
        <f t="shared" si="271"/>
        <v>311437.95010000002</v>
      </c>
      <c r="O902" s="252">
        <v>45665</v>
      </c>
      <c r="P902" s="252">
        <f t="shared" si="272"/>
        <v>45665</v>
      </c>
      <c r="Q902" s="259" t="s">
        <v>2186</v>
      </c>
      <c r="R902" s="277">
        <v>308181.34000000003</v>
      </c>
      <c r="S902" s="250">
        <f t="shared" si="273"/>
        <v>7999.320000000007</v>
      </c>
      <c r="T902" s="255" t="s">
        <v>1991</v>
      </c>
      <c r="U902" s="256">
        <v>45691</v>
      </c>
      <c r="V902" s="255">
        <v>464232</v>
      </c>
      <c r="W902" s="255" t="s">
        <v>29</v>
      </c>
      <c r="X902" s="258" t="s">
        <v>368</v>
      </c>
      <c r="Y902" s="255" t="s">
        <v>91</v>
      </c>
    </row>
    <row r="903" spans="1:25" x14ac:dyDescent="0.25">
      <c r="A903" s="7">
        <f t="shared" si="263"/>
        <v>86</v>
      </c>
      <c r="B903" s="25" t="s">
        <v>2074</v>
      </c>
      <c r="C903" s="9">
        <v>45658</v>
      </c>
      <c r="D903" s="25" t="s">
        <v>279</v>
      </c>
      <c r="E903" s="9">
        <v>45596</v>
      </c>
      <c r="F903" s="276" t="s">
        <v>2089</v>
      </c>
      <c r="G903" s="253">
        <v>45642</v>
      </c>
      <c r="H903" s="249">
        <v>337749.43</v>
      </c>
      <c r="I903" s="250">
        <v>0</v>
      </c>
      <c r="J903" s="251">
        <f t="shared" si="268"/>
        <v>337749.43</v>
      </c>
      <c r="K903" s="250">
        <f t="shared" si="269"/>
        <v>5066.2414499999995</v>
      </c>
      <c r="L903" s="250">
        <f t="shared" si="270"/>
        <v>332683.18855000002</v>
      </c>
      <c r="M903" s="250">
        <v>0</v>
      </c>
      <c r="N903" s="250">
        <f t="shared" si="271"/>
        <v>332683.18855000002</v>
      </c>
      <c r="O903" s="252">
        <v>45665</v>
      </c>
      <c r="P903" s="252">
        <f t="shared" si="272"/>
        <v>45665</v>
      </c>
      <c r="Q903" s="259" t="s">
        <v>2186</v>
      </c>
      <c r="R903" s="277">
        <v>329750.23</v>
      </c>
      <c r="S903" s="250">
        <f t="shared" si="273"/>
        <v>7999.2000000000116</v>
      </c>
      <c r="T903" s="255" t="s">
        <v>1991</v>
      </c>
      <c r="U903" s="256">
        <v>45691</v>
      </c>
      <c r="V903" s="255">
        <v>464232</v>
      </c>
      <c r="W903" s="255" t="s">
        <v>29</v>
      </c>
      <c r="X903" s="258" t="s">
        <v>368</v>
      </c>
      <c r="Y903" s="255" t="s">
        <v>91</v>
      </c>
    </row>
    <row r="904" spans="1:25" x14ac:dyDescent="0.25">
      <c r="A904" s="7">
        <f t="shared" si="263"/>
        <v>87</v>
      </c>
      <c r="B904" s="25" t="s">
        <v>2074</v>
      </c>
      <c r="C904" s="9">
        <v>45658</v>
      </c>
      <c r="D904" s="25" t="s">
        <v>275</v>
      </c>
      <c r="E904" s="9">
        <v>45596</v>
      </c>
      <c r="F904" s="276" t="s">
        <v>2090</v>
      </c>
      <c r="G904" s="253">
        <v>45642</v>
      </c>
      <c r="H904" s="249">
        <v>453541.18</v>
      </c>
      <c r="I904" s="250">
        <v>0</v>
      </c>
      <c r="J904" s="251">
        <f t="shared" si="268"/>
        <v>453541.18</v>
      </c>
      <c r="K904" s="250">
        <f t="shared" si="269"/>
        <v>6803.1176999999998</v>
      </c>
      <c r="L904" s="250">
        <f t="shared" si="270"/>
        <v>446738.06229999999</v>
      </c>
      <c r="M904" s="250">
        <v>0</v>
      </c>
      <c r="N904" s="250">
        <f t="shared" si="271"/>
        <v>446738.06229999999</v>
      </c>
      <c r="O904" s="252">
        <v>45665</v>
      </c>
      <c r="P904" s="252">
        <f t="shared" si="272"/>
        <v>45665</v>
      </c>
      <c r="Q904" s="259" t="s">
        <v>2186</v>
      </c>
      <c r="R904" s="277">
        <v>445541.13</v>
      </c>
      <c r="S904" s="250">
        <f t="shared" si="273"/>
        <v>8000.0499999999884</v>
      </c>
      <c r="T904" s="255" t="s">
        <v>1991</v>
      </c>
      <c r="U904" s="256">
        <v>45691</v>
      </c>
      <c r="V904" s="255">
        <v>464232</v>
      </c>
      <c r="W904" s="255" t="s">
        <v>29</v>
      </c>
      <c r="X904" s="258" t="s">
        <v>368</v>
      </c>
      <c r="Y904" s="255" t="s">
        <v>91</v>
      </c>
    </row>
    <row r="905" spans="1:25" x14ac:dyDescent="0.25">
      <c r="A905" s="7">
        <f t="shared" si="263"/>
        <v>88</v>
      </c>
      <c r="B905" s="25" t="s">
        <v>2074</v>
      </c>
      <c r="C905" s="9">
        <v>45658</v>
      </c>
      <c r="D905" s="25" t="s">
        <v>280</v>
      </c>
      <c r="E905" s="9">
        <v>45596</v>
      </c>
      <c r="F905" s="276" t="s">
        <v>2091</v>
      </c>
      <c r="G905" s="253">
        <v>45642</v>
      </c>
      <c r="H905" s="249">
        <v>615875.44000000006</v>
      </c>
      <c r="I905" s="250">
        <v>0</v>
      </c>
      <c r="J905" s="251">
        <f t="shared" si="268"/>
        <v>615875.44000000006</v>
      </c>
      <c r="K905" s="250">
        <f t="shared" si="269"/>
        <v>9238.1316000000006</v>
      </c>
      <c r="L905" s="250">
        <f t="shared" si="270"/>
        <v>606637.3084000001</v>
      </c>
      <c r="M905" s="250">
        <v>0</v>
      </c>
      <c r="N905" s="250">
        <f t="shared" si="271"/>
        <v>606637.3084000001</v>
      </c>
      <c r="O905" s="252">
        <v>45665</v>
      </c>
      <c r="P905" s="252">
        <f t="shared" si="272"/>
        <v>45665</v>
      </c>
      <c r="Q905" s="259" t="s">
        <v>2186</v>
      </c>
      <c r="R905" s="277">
        <v>607875.43000000005</v>
      </c>
      <c r="S905" s="250">
        <f t="shared" si="273"/>
        <v>8000.0100000000093</v>
      </c>
      <c r="T905" s="255" t="s">
        <v>1991</v>
      </c>
      <c r="U905" s="256">
        <v>45691</v>
      </c>
      <c r="V905" s="255">
        <v>464232</v>
      </c>
      <c r="W905" s="255" t="s">
        <v>29</v>
      </c>
      <c r="X905" s="258" t="s">
        <v>368</v>
      </c>
      <c r="Y905" s="255" t="s">
        <v>91</v>
      </c>
    </row>
    <row r="906" spans="1:25" x14ac:dyDescent="0.25">
      <c r="A906" s="7">
        <f t="shared" si="263"/>
        <v>89</v>
      </c>
      <c r="B906" s="25" t="s">
        <v>2074</v>
      </c>
      <c r="C906" s="9">
        <v>45658</v>
      </c>
      <c r="D906" s="25" t="s">
        <v>277</v>
      </c>
      <c r="E906" s="9">
        <v>45596</v>
      </c>
      <c r="F906" s="276" t="s">
        <v>2092</v>
      </c>
      <c r="G906" s="253">
        <v>45642</v>
      </c>
      <c r="H906" s="249">
        <v>361589.08</v>
      </c>
      <c r="I906" s="250">
        <v>0</v>
      </c>
      <c r="J906" s="251">
        <f t="shared" si="268"/>
        <v>361589.08</v>
      </c>
      <c r="K906" s="250">
        <f t="shared" si="269"/>
        <v>5423.8361999999997</v>
      </c>
      <c r="L906" s="250">
        <f t="shared" si="270"/>
        <v>356165.2438</v>
      </c>
      <c r="M906" s="250">
        <v>0</v>
      </c>
      <c r="N906" s="250">
        <f t="shared" si="271"/>
        <v>356165.2438</v>
      </c>
      <c r="O906" s="252">
        <v>45665</v>
      </c>
      <c r="P906" s="252">
        <f t="shared" si="272"/>
        <v>45665</v>
      </c>
      <c r="Q906" s="259" t="s">
        <v>2186</v>
      </c>
      <c r="R906" s="277">
        <v>353589.54</v>
      </c>
      <c r="S906" s="250">
        <f t="shared" si="273"/>
        <v>7999.5400000000373</v>
      </c>
      <c r="T906" s="255" t="s">
        <v>1991</v>
      </c>
      <c r="U906" s="256">
        <v>45691</v>
      </c>
      <c r="V906" s="255">
        <v>464232</v>
      </c>
      <c r="W906" s="255" t="s">
        <v>29</v>
      </c>
      <c r="X906" s="258" t="s">
        <v>368</v>
      </c>
      <c r="Y906" s="255" t="s">
        <v>91</v>
      </c>
    </row>
    <row r="907" spans="1:25" x14ac:dyDescent="0.25">
      <c r="A907" s="7">
        <f t="shared" si="263"/>
        <v>90</v>
      </c>
      <c r="B907" s="25" t="s">
        <v>2074</v>
      </c>
      <c r="C907" s="9">
        <v>45658</v>
      </c>
      <c r="D907" s="25" t="s">
        <v>465</v>
      </c>
      <c r="E907" s="9">
        <v>45596</v>
      </c>
      <c r="F907" s="276" t="s">
        <v>2093</v>
      </c>
      <c r="G907" s="253">
        <v>45642</v>
      </c>
      <c r="H907" s="249">
        <v>337749.43</v>
      </c>
      <c r="I907" s="250">
        <v>0</v>
      </c>
      <c r="J907" s="251">
        <f t="shared" si="268"/>
        <v>337749.43</v>
      </c>
      <c r="K907" s="250">
        <f t="shared" si="269"/>
        <v>5066.2414499999995</v>
      </c>
      <c r="L907" s="250">
        <f t="shared" si="270"/>
        <v>332683.18855000002</v>
      </c>
      <c r="M907" s="250">
        <v>0</v>
      </c>
      <c r="N907" s="250">
        <f t="shared" si="271"/>
        <v>332683.18855000002</v>
      </c>
      <c r="O907" s="252">
        <v>45665</v>
      </c>
      <c r="P907" s="252">
        <f t="shared" si="272"/>
        <v>45665</v>
      </c>
      <c r="Q907" s="259" t="s">
        <v>2186</v>
      </c>
      <c r="R907" s="277">
        <v>329750.23</v>
      </c>
      <c r="S907" s="250">
        <f t="shared" si="273"/>
        <v>7999.2000000000116</v>
      </c>
      <c r="T907" s="255" t="s">
        <v>1991</v>
      </c>
      <c r="U907" s="256">
        <v>45691</v>
      </c>
      <c r="V907" s="255">
        <v>464232</v>
      </c>
      <c r="W907" s="255" t="s">
        <v>29</v>
      </c>
      <c r="X907" s="258" t="s">
        <v>368</v>
      </c>
      <c r="Y907" s="255" t="s">
        <v>91</v>
      </c>
    </row>
    <row r="908" spans="1:25" x14ac:dyDescent="0.25">
      <c r="A908" s="7">
        <f t="shared" si="263"/>
        <v>91</v>
      </c>
      <c r="B908" s="25" t="s">
        <v>2074</v>
      </c>
      <c r="C908" s="9">
        <v>45658</v>
      </c>
      <c r="D908" s="25" t="s">
        <v>468</v>
      </c>
      <c r="E908" s="9">
        <v>45596</v>
      </c>
      <c r="F908" s="276" t="s">
        <v>2094</v>
      </c>
      <c r="G908" s="253">
        <v>45642</v>
      </c>
      <c r="H908" s="249">
        <v>305963.76999999996</v>
      </c>
      <c r="I908" s="250">
        <v>0</v>
      </c>
      <c r="J908" s="251">
        <f t="shared" si="268"/>
        <v>305963.76999999996</v>
      </c>
      <c r="K908" s="250">
        <f t="shared" si="269"/>
        <v>4589.456549999999</v>
      </c>
      <c r="L908" s="250">
        <f t="shared" si="270"/>
        <v>301374.31344999996</v>
      </c>
      <c r="M908" s="250">
        <v>0</v>
      </c>
      <c r="N908" s="250">
        <f t="shared" si="271"/>
        <v>301374.31344999996</v>
      </c>
      <c r="O908" s="252">
        <v>45665</v>
      </c>
      <c r="P908" s="252">
        <f t="shared" si="272"/>
        <v>45665</v>
      </c>
      <c r="Q908" s="259" t="s">
        <v>2186</v>
      </c>
      <c r="R908" s="277">
        <v>297964.5</v>
      </c>
      <c r="S908" s="250">
        <f t="shared" si="273"/>
        <v>7999.2699999999604</v>
      </c>
      <c r="T908" s="255" t="s">
        <v>1991</v>
      </c>
      <c r="U908" s="256">
        <v>45691</v>
      </c>
      <c r="V908" s="255">
        <v>464232</v>
      </c>
      <c r="W908" s="255" t="s">
        <v>29</v>
      </c>
      <c r="X908" s="258" t="s">
        <v>368</v>
      </c>
      <c r="Y908" s="255" t="s">
        <v>91</v>
      </c>
    </row>
    <row r="909" spans="1:25" x14ac:dyDescent="0.25">
      <c r="A909" s="7">
        <f t="shared" si="263"/>
        <v>92</v>
      </c>
      <c r="B909" s="25" t="s">
        <v>2074</v>
      </c>
      <c r="C909" s="9">
        <v>45658</v>
      </c>
      <c r="D909" s="25" t="s">
        <v>469</v>
      </c>
      <c r="E909" s="9">
        <v>45596</v>
      </c>
      <c r="F909" s="276" t="s">
        <v>2095</v>
      </c>
      <c r="G909" s="253">
        <v>45642</v>
      </c>
      <c r="H909" s="249">
        <v>453541.18</v>
      </c>
      <c r="I909" s="250">
        <v>0</v>
      </c>
      <c r="J909" s="251">
        <f t="shared" si="268"/>
        <v>453541.18</v>
      </c>
      <c r="K909" s="250">
        <f t="shared" si="269"/>
        <v>6803.1176999999998</v>
      </c>
      <c r="L909" s="250">
        <f t="shared" si="270"/>
        <v>446738.06229999999</v>
      </c>
      <c r="M909" s="250">
        <v>0</v>
      </c>
      <c r="N909" s="250">
        <f t="shared" si="271"/>
        <v>446738.06229999999</v>
      </c>
      <c r="O909" s="252">
        <v>45665</v>
      </c>
      <c r="P909" s="252">
        <f t="shared" si="272"/>
        <v>45665</v>
      </c>
      <c r="Q909" s="259" t="s">
        <v>2186</v>
      </c>
      <c r="R909" s="277">
        <v>445541.13</v>
      </c>
      <c r="S909" s="250">
        <f t="shared" si="273"/>
        <v>8000.0499999999884</v>
      </c>
      <c r="T909" s="255" t="s">
        <v>1991</v>
      </c>
      <c r="U909" s="256">
        <v>45691</v>
      </c>
      <c r="V909" s="255">
        <v>464232</v>
      </c>
      <c r="W909" s="255" t="s">
        <v>29</v>
      </c>
      <c r="X909" s="258" t="s">
        <v>368</v>
      </c>
      <c r="Y909" s="255" t="s">
        <v>91</v>
      </c>
    </row>
    <row r="910" spans="1:25" x14ac:dyDescent="0.25">
      <c r="A910" s="7">
        <f t="shared" si="263"/>
        <v>93</v>
      </c>
      <c r="B910" s="25" t="s">
        <v>2074</v>
      </c>
      <c r="C910" s="9">
        <v>45658</v>
      </c>
      <c r="D910" s="25" t="s">
        <v>281</v>
      </c>
      <c r="E910" s="9">
        <v>45596</v>
      </c>
      <c r="F910" s="276" t="s">
        <v>2096</v>
      </c>
      <c r="G910" s="253">
        <v>45642</v>
      </c>
      <c r="H910" s="249">
        <v>403591.72000000003</v>
      </c>
      <c r="I910" s="250">
        <v>0</v>
      </c>
      <c r="J910" s="251">
        <f t="shared" si="268"/>
        <v>403591.72000000003</v>
      </c>
      <c r="K910" s="250">
        <f t="shared" si="269"/>
        <v>6053.8757999999998</v>
      </c>
      <c r="L910" s="250">
        <f t="shared" si="270"/>
        <v>397537.84420000005</v>
      </c>
      <c r="M910" s="250">
        <v>0</v>
      </c>
      <c r="N910" s="250">
        <f t="shared" si="271"/>
        <v>397537.84420000005</v>
      </c>
      <c r="O910" s="252">
        <v>45665</v>
      </c>
      <c r="P910" s="252">
        <f t="shared" si="272"/>
        <v>45665</v>
      </c>
      <c r="Q910" s="259" t="s">
        <v>2186</v>
      </c>
      <c r="R910" s="277">
        <v>395592.12</v>
      </c>
      <c r="S910" s="250">
        <f t="shared" si="273"/>
        <v>7999.6000000000349</v>
      </c>
      <c r="T910" s="255" t="s">
        <v>1991</v>
      </c>
      <c r="U910" s="256">
        <v>45691</v>
      </c>
      <c r="V910" s="255">
        <v>464232</v>
      </c>
      <c r="W910" s="255" t="s">
        <v>29</v>
      </c>
      <c r="X910" s="258" t="s">
        <v>368</v>
      </c>
      <c r="Y910" s="255" t="s">
        <v>91</v>
      </c>
    </row>
    <row r="911" spans="1:25" x14ac:dyDescent="0.25">
      <c r="A911" s="7">
        <f t="shared" si="263"/>
        <v>94</v>
      </c>
      <c r="B911" s="25" t="s">
        <v>2074</v>
      </c>
      <c r="C911" s="9">
        <v>45658</v>
      </c>
      <c r="D911" s="25" t="s">
        <v>471</v>
      </c>
      <c r="E911" s="9">
        <v>45596</v>
      </c>
      <c r="F911" s="276" t="s">
        <v>2097</v>
      </c>
      <c r="G911" s="253">
        <v>45642</v>
      </c>
      <c r="H911" s="249">
        <v>321856.59999999998</v>
      </c>
      <c r="I911" s="250">
        <f>H911*18%</f>
        <v>57934.187999999995</v>
      </c>
      <c r="J911" s="251">
        <f t="shared" si="268"/>
        <v>379790.78799999994</v>
      </c>
      <c r="K911" s="250">
        <f t="shared" si="269"/>
        <v>4827.8489999999993</v>
      </c>
      <c r="L911" s="250">
        <f t="shared" si="270"/>
        <v>374962.93899999995</v>
      </c>
      <c r="M911" s="250">
        <v>0</v>
      </c>
      <c r="N911" s="250">
        <f t="shared" si="271"/>
        <v>374962.93899999995</v>
      </c>
      <c r="O911" s="252">
        <v>45665</v>
      </c>
      <c r="P911" s="252">
        <f t="shared" si="272"/>
        <v>45665</v>
      </c>
      <c r="Q911" s="259" t="s">
        <v>2186</v>
      </c>
      <c r="R911" s="277">
        <v>313857.37</v>
      </c>
      <c r="S911" s="250">
        <f t="shared" si="273"/>
        <v>7999.2299999999814</v>
      </c>
      <c r="T911" s="255" t="s">
        <v>1991</v>
      </c>
      <c r="U911" s="256">
        <v>45691</v>
      </c>
      <c r="V911" s="255">
        <v>464232</v>
      </c>
      <c r="W911" s="255" t="s">
        <v>29</v>
      </c>
      <c r="X911" s="258" t="s">
        <v>368</v>
      </c>
      <c r="Y911" s="255" t="s">
        <v>91</v>
      </c>
    </row>
    <row r="912" spans="1:25" x14ac:dyDescent="0.25">
      <c r="A912" s="7">
        <f t="shared" si="263"/>
        <v>95</v>
      </c>
      <c r="B912" s="25" t="s">
        <v>2074</v>
      </c>
      <c r="C912" s="9">
        <v>45658</v>
      </c>
      <c r="D912" s="25" t="s">
        <v>267</v>
      </c>
      <c r="E912" s="9">
        <v>45596</v>
      </c>
      <c r="F912" s="276" t="s">
        <v>2098</v>
      </c>
      <c r="G912" s="253">
        <v>45649</v>
      </c>
      <c r="H912" s="249">
        <v>337749.43</v>
      </c>
      <c r="I912" s="250">
        <f>H912*18%</f>
        <v>60794.897399999994</v>
      </c>
      <c r="J912" s="251">
        <f t="shared" si="268"/>
        <v>398544.32740000001</v>
      </c>
      <c r="K912" s="250">
        <f t="shared" si="269"/>
        <v>5066.2414499999995</v>
      </c>
      <c r="L912" s="250">
        <f t="shared" si="270"/>
        <v>393478.08595000004</v>
      </c>
      <c r="M912" s="250">
        <v>0</v>
      </c>
      <c r="N912" s="250">
        <f t="shared" si="271"/>
        <v>393478.08595000004</v>
      </c>
      <c r="O912" s="252">
        <v>45665</v>
      </c>
      <c r="P912" s="252">
        <f t="shared" si="272"/>
        <v>45665</v>
      </c>
      <c r="Q912" s="259" t="s">
        <v>2186</v>
      </c>
      <c r="R912" s="277">
        <v>329750.23</v>
      </c>
      <c r="S912" s="250">
        <f t="shared" si="273"/>
        <v>7999.2000000000116</v>
      </c>
      <c r="T912" s="255" t="s">
        <v>1991</v>
      </c>
      <c r="U912" s="256">
        <v>45691</v>
      </c>
      <c r="V912" s="255">
        <v>464232</v>
      </c>
      <c r="W912" s="255" t="s">
        <v>29</v>
      </c>
      <c r="X912" s="258" t="s">
        <v>368</v>
      </c>
      <c r="Y912" s="255" t="s">
        <v>91</v>
      </c>
    </row>
    <row r="913" spans="1:25" x14ac:dyDescent="0.25">
      <c r="A913" s="7">
        <f t="shared" si="263"/>
        <v>96</v>
      </c>
      <c r="B913" s="25" t="s">
        <v>2074</v>
      </c>
      <c r="C913" s="9">
        <v>45658</v>
      </c>
      <c r="D913" s="25" t="s">
        <v>256</v>
      </c>
      <c r="E913" s="9">
        <v>45596</v>
      </c>
      <c r="F913" s="276" t="s">
        <v>2099</v>
      </c>
      <c r="G913" s="253">
        <v>45649</v>
      </c>
      <c r="H913" s="249">
        <v>403591.72000000003</v>
      </c>
      <c r="I913" s="250">
        <f>H913*18%</f>
        <v>72646.509600000005</v>
      </c>
      <c r="J913" s="251">
        <f t="shared" si="268"/>
        <v>476238.22960000002</v>
      </c>
      <c r="K913" s="250">
        <f t="shared" si="269"/>
        <v>6053.8757999999998</v>
      </c>
      <c r="L913" s="250">
        <f t="shared" si="270"/>
        <v>470184.35380000004</v>
      </c>
      <c r="M913" s="250">
        <v>0</v>
      </c>
      <c r="N913" s="250">
        <f t="shared" si="271"/>
        <v>470184.35380000004</v>
      </c>
      <c r="O913" s="252">
        <v>45665</v>
      </c>
      <c r="P913" s="252">
        <f t="shared" si="272"/>
        <v>45665</v>
      </c>
      <c r="Q913" s="259" t="s">
        <v>2186</v>
      </c>
      <c r="R913" s="277">
        <v>395592.12</v>
      </c>
      <c r="S913" s="250">
        <f t="shared" si="273"/>
        <v>7999.6000000000349</v>
      </c>
      <c r="T913" s="255" t="s">
        <v>1991</v>
      </c>
      <c r="U913" s="256">
        <v>45691</v>
      </c>
      <c r="V913" s="255">
        <v>464232</v>
      </c>
      <c r="W913" s="255" t="s">
        <v>29</v>
      </c>
      <c r="X913" s="258" t="s">
        <v>368</v>
      </c>
      <c r="Y913" s="255" t="s">
        <v>91</v>
      </c>
    </row>
    <row r="914" spans="1:25" x14ac:dyDescent="0.25">
      <c r="A914" s="7">
        <f t="shared" si="263"/>
        <v>97</v>
      </c>
      <c r="B914" s="25" t="s">
        <v>2074</v>
      </c>
      <c r="C914" s="9">
        <v>45658</v>
      </c>
      <c r="D914" s="25" t="s">
        <v>262</v>
      </c>
      <c r="E914" s="9">
        <v>45596</v>
      </c>
      <c r="F914" s="276" t="s">
        <v>2100</v>
      </c>
      <c r="G914" s="253">
        <v>45649</v>
      </c>
      <c r="H914" s="249">
        <v>367265.2</v>
      </c>
      <c r="I914" s="250">
        <v>0</v>
      </c>
      <c r="J914" s="251">
        <f t="shared" si="268"/>
        <v>367265.2</v>
      </c>
      <c r="K914" s="250">
        <f t="shared" si="269"/>
        <v>5508.9780000000001</v>
      </c>
      <c r="L914" s="250">
        <f t="shared" si="270"/>
        <v>361756.22200000001</v>
      </c>
      <c r="M914" s="250">
        <v>0</v>
      </c>
      <c r="N914" s="250">
        <f t="shared" si="271"/>
        <v>361756.22200000001</v>
      </c>
      <c r="O914" s="252">
        <v>45665</v>
      </c>
      <c r="P914" s="252">
        <f t="shared" si="272"/>
        <v>45665</v>
      </c>
      <c r="Q914" s="259" t="s">
        <v>2186</v>
      </c>
      <c r="R914" s="277">
        <v>359265.56</v>
      </c>
      <c r="S914" s="250">
        <f t="shared" si="273"/>
        <v>7999.640000000014</v>
      </c>
      <c r="T914" s="255" t="s">
        <v>1991</v>
      </c>
      <c r="U914" s="256">
        <v>45691</v>
      </c>
      <c r="V914" s="255">
        <v>464232</v>
      </c>
      <c r="W914" s="255" t="s">
        <v>29</v>
      </c>
      <c r="X914" s="258" t="s">
        <v>368</v>
      </c>
      <c r="Y914" s="255" t="s">
        <v>91</v>
      </c>
    </row>
    <row r="915" spans="1:25" x14ac:dyDescent="0.25">
      <c r="A915" s="7">
        <f t="shared" si="263"/>
        <v>98</v>
      </c>
      <c r="B915" s="25" t="s">
        <v>2074</v>
      </c>
      <c r="C915" s="9">
        <v>45658</v>
      </c>
      <c r="D915" s="25" t="s">
        <v>270</v>
      </c>
      <c r="E915" s="9">
        <v>45596</v>
      </c>
      <c r="F915" s="276" t="s">
        <v>2101</v>
      </c>
      <c r="G915" s="253">
        <v>45649</v>
      </c>
      <c r="H915" s="249">
        <v>312775.42000000004</v>
      </c>
      <c r="I915" s="250">
        <v>0</v>
      </c>
      <c r="J915" s="251">
        <f t="shared" si="268"/>
        <v>312775.42000000004</v>
      </c>
      <c r="K915" s="250">
        <f t="shared" si="269"/>
        <v>4691.6313</v>
      </c>
      <c r="L915" s="250">
        <f t="shared" si="270"/>
        <v>308083.78870000003</v>
      </c>
      <c r="M915" s="250">
        <v>0</v>
      </c>
      <c r="N915" s="250">
        <f t="shared" si="271"/>
        <v>308083.78870000003</v>
      </c>
      <c r="O915" s="252">
        <v>45665</v>
      </c>
      <c r="P915" s="252">
        <f t="shared" si="272"/>
        <v>45665</v>
      </c>
      <c r="Q915" s="259" t="s">
        <v>2186</v>
      </c>
      <c r="R915" s="277">
        <v>304775.73</v>
      </c>
      <c r="S915" s="250">
        <f t="shared" si="273"/>
        <v>7999.6900000000605</v>
      </c>
      <c r="T915" s="255" t="s">
        <v>1991</v>
      </c>
      <c r="U915" s="256">
        <v>45691</v>
      </c>
      <c r="V915" s="255">
        <v>464232</v>
      </c>
      <c r="W915" s="255" t="s">
        <v>29</v>
      </c>
      <c r="X915" s="258" t="s">
        <v>368</v>
      </c>
      <c r="Y915" s="255" t="s">
        <v>91</v>
      </c>
    </row>
    <row r="916" spans="1:25" x14ac:dyDescent="0.25">
      <c r="A916" s="7">
        <f t="shared" si="263"/>
        <v>99</v>
      </c>
      <c r="B916" s="25" t="s">
        <v>2074</v>
      </c>
      <c r="C916" s="9">
        <v>45658</v>
      </c>
      <c r="D916" s="25" t="s">
        <v>263</v>
      </c>
      <c r="E916" s="9">
        <v>45596</v>
      </c>
      <c r="F916" s="276" t="s">
        <v>2102</v>
      </c>
      <c r="G916" s="253">
        <v>45649</v>
      </c>
      <c r="H916" s="249">
        <v>453541.18</v>
      </c>
      <c r="I916" s="250">
        <f>H916*18%</f>
        <v>81637.412400000001</v>
      </c>
      <c r="J916" s="251">
        <f t="shared" si="268"/>
        <v>535178.59239999996</v>
      </c>
      <c r="K916" s="250">
        <f t="shared" si="269"/>
        <v>6803.1176999999998</v>
      </c>
      <c r="L916" s="250">
        <f t="shared" si="270"/>
        <v>528375.47470000002</v>
      </c>
      <c r="M916" s="250">
        <v>0</v>
      </c>
      <c r="N916" s="250">
        <f t="shared" si="271"/>
        <v>528375.47470000002</v>
      </c>
      <c r="O916" s="252">
        <v>45665</v>
      </c>
      <c r="P916" s="252">
        <f t="shared" si="272"/>
        <v>45665</v>
      </c>
      <c r="Q916" s="259" t="s">
        <v>2186</v>
      </c>
      <c r="R916" s="277">
        <v>445541.13</v>
      </c>
      <c r="S916" s="250">
        <f t="shared" si="273"/>
        <v>8000.0499999999884</v>
      </c>
      <c r="T916" s="255" t="s">
        <v>1991</v>
      </c>
      <c r="U916" s="256">
        <v>45691</v>
      </c>
      <c r="V916" s="255">
        <v>464232</v>
      </c>
      <c r="W916" s="255" t="s">
        <v>29</v>
      </c>
      <c r="X916" s="258" t="s">
        <v>368</v>
      </c>
      <c r="Y916" s="255" t="s">
        <v>91</v>
      </c>
    </row>
    <row r="917" spans="1:25" x14ac:dyDescent="0.25">
      <c r="A917" s="7">
        <f t="shared" si="263"/>
        <v>100</v>
      </c>
      <c r="B917" s="25" t="s">
        <v>2074</v>
      </c>
      <c r="C917" s="9">
        <v>45658</v>
      </c>
      <c r="D917" s="25" t="s">
        <v>259</v>
      </c>
      <c r="E917" s="9">
        <v>45596</v>
      </c>
      <c r="F917" s="276" t="s">
        <v>2103</v>
      </c>
      <c r="G917" s="253">
        <v>45649</v>
      </c>
      <c r="H917" s="249">
        <v>456946.51</v>
      </c>
      <c r="I917" s="250">
        <f>H917*18%</f>
        <v>82250.371799999994</v>
      </c>
      <c r="J917" s="251">
        <f t="shared" si="268"/>
        <v>539196.88179999997</v>
      </c>
      <c r="K917" s="250">
        <f t="shared" si="269"/>
        <v>6854.1976500000001</v>
      </c>
      <c r="L917" s="250">
        <f t="shared" si="270"/>
        <v>532342.68414999999</v>
      </c>
      <c r="M917" s="250">
        <v>0</v>
      </c>
      <c r="N917" s="250">
        <f t="shared" si="271"/>
        <v>532342.68414999999</v>
      </c>
      <c r="O917" s="252">
        <v>45665</v>
      </c>
      <c r="P917" s="252">
        <f t="shared" si="272"/>
        <v>45665</v>
      </c>
      <c r="Q917" s="259" t="s">
        <v>2186</v>
      </c>
      <c r="R917" s="277">
        <v>448946.75</v>
      </c>
      <c r="S917" s="250">
        <f t="shared" si="273"/>
        <v>7999.7600000000093</v>
      </c>
      <c r="T917" s="255" t="s">
        <v>1991</v>
      </c>
      <c r="U917" s="256">
        <v>45691</v>
      </c>
      <c r="V917" s="255">
        <v>464232</v>
      </c>
      <c r="W917" s="255" t="s">
        <v>29</v>
      </c>
      <c r="X917" s="258" t="s">
        <v>368</v>
      </c>
      <c r="Y917" s="255" t="s">
        <v>91</v>
      </c>
    </row>
    <row r="918" spans="1:25" x14ac:dyDescent="0.25">
      <c r="A918" s="7">
        <f t="shared" si="263"/>
        <v>101</v>
      </c>
      <c r="B918" s="25" t="s">
        <v>2074</v>
      </c>
      <c r="C918" s="9">
        <v>45658</v>
      </c>
      <c r="D918" s="25" t="s">
        <v>466</v>
      </c>
      <c r="E918" s="9">
        <v>45596</v>
      </c>
      <c r="F918" s="276" t="s">
        <v>2104</v>
      </c>
      <c r="G918" s="253">
        <v>45649</v>
      </c>
      <c r="H918" s="249">
        <v>274178.11</v>
      </c>
      <c r="I918" s="250">
        <v>0</v>
      </c>
      <c r="J918" s="251">
        <f t="shared" si="268"/>
        <v>274178.11</v>
      </c>
      <c r="K918" s="250">
        <f t="shared" si="269"/>
        <v>4112.6716499999993</v>
      </c>
      <c r="L918" s="250">
        <f t="shared" si="270"/>
        <v>270065.43835000001</v>
      </c>
      <c r="M918" s="250">
        <v>0</v>
      </c>
      <c r="N918" s="250">
        <f t="shared" si="271"/>
        <v>270065.43835000001</v>
      </c>
      <c r="O918" s="252">
        <v>45673</v>
      </c>
      <c r="P918" s="252">
        <f t="shared" si="272"/>
        <v>45673</v>
      </c>
      <c r="Q918" s="259" t="s">
        <v>2187</v>
      </c>
      <c r="R918" s="277">
        <v>266178.11</v>
      </c>
      <c r="S918" s="250">
        <f t="shared" si="273"/>
        <v>8000</v>
      </c>
      <c r="T918" s="255" t="s">
        <v>1991</v>
      </c>
      <c r="U918" s="256">
        <v>45691</v>
      </c>
      <c r="V918" s="255">
        <v>464232</v>
      </c>
      <c r="W918" s="255" t="s">
        <v>29</v>
      </c>
      <c r="X918" s="258" t="s">
        <v>368</v>
      </c>
      <c r="Y918" s="255" t="s">
        <v>91</v>
      </c>
    </row>
    <row r="919" spans="1:25" x14ac:dyDescent="0.25">
      <c r="A919" s="7">
        <f t="shared" si="263"/>
        <v>102</v>
      </c>
      <c r="B919" s="25" t="s">
        <v>2074</v>
      </c>
      <c r="C919" s="9">
        <v>45658</v>
      </c>
      <c r="D919" s="25" t="s">
        <v>518</v>
      </c>
      <c r="E919" s="9">
        <v>45596</v>
      </c>
      <c r="F919" s="276" t="s">
        <v>2105</v>
      </c>
      <c r="G919" s="253">
        <v>45649</v>
      </c>
      <c r="H919" s="249">
        <v>367265.2</v>
      </c>
      <c r="I919" s="250">
        <v>0</v>
      </c>
      <c r="J919" s="251">
        <f t="shared" si="268"/>
        <v>367265.2</v>
      </c>
      <c r="K919" s="250">
        <f t="shared" si="269"/>
        <v>5508.9780000000001</v>
      </c>
      <c r="L919" s="250">
        <f t="shared" si="270"/>
        <v>361756.22200000001</v>
      </c>
      <c r="M919" s="250">
        <v>0</v>
      </c>
      <c r="N919" s="250">
        <f t="shared" si="271"/>
        <v>361756.22200000001</v>
      </c>
      <c r="O919" s="252">
        <v>45665</v>
      </c>
      <c r="P919" s="252">
        <f t="shared" si="272"/>
        <v>45665</v>
      </c>
      <c r="Q919" s="259" t="s">
        <v>2186</v>
      </c>
      <c r="R919" s="277">
        <v>359265.56</v>
      </c>
      <c r="S919" s="250">
        <f t="shared" si="273"/>
        <v>7999.640000000014</v>
      </c>
      <c r="T919" s="255" t="s">
        <v>1991</v>
      </c>
      <c r="U919" s="256">
        <v>45691</v>
      </c>
      <c r="V919" s="255">
        <v>464232</v>
      </c>
      <c r="W919" s="255" t="s">
        <v>29</v>
      </c>
      <c r="X919" s="258" t="s">
        <v>368</v>
      </c>
      <c r="Y919" s="255" t="s">
        <v>91</v>
      </c>
    </row>
    <row r="920" spans="1:25" x14ac:dyDescent="0.25">
      <c r="A920" s="7">
        <f t="shared" si="263"/>
        <v>103</v>
      </c>
      <c r="B920" s="25" t="s">
        <v>2074</v>
      </c>
      <c r="C920" s="9">
        <v>45658</v>
      </c>
      <c r="D920" s="25" t="s">
        <v>285</v>
      </c>
      <c r="E920" s="9">
        <v>45596</v>
      </c>
      <c r="F920" s="276" t="s">
        <v>2106</v>
      </c>
      <c r="G920" s="253">
        <v>45649</v>
      </c>
      <c r="H920" s="249">
        <v>403591.72000000003</v>
      </c>
      <c r="I920" s="250">
        <v>0</v>
      </c>
      <c r="J920" s="251">
        <f t="shared" si="268"/>
        <v>403591.72000000003</v>
      </c>
      <c r="K920" s="250">
        <f t="shared" si="269"/>
        <v>6053.8757999999998</v>
      </c>
      <c r="L920" s="250">
        <f t="shared" si="270"/>
        <v>397537.84420000005</v>
      </c>
      <c r="M920" s="250">
        <v>0</v>
      </c>
      <c r="N920" s="250">
        <f t="shared" si="271"/>
        <v>397537.84420000005</v>
      </c>
      <c r="O920" s="252">
        <v>45665</v>
      </c>
      <c r="P920" s="252">
        <f t="shared" si="272"/>
        <v>45665</v>
      </c>
      <c r="Q920" s="259" t="s">
        <v>2186</v>
      </c>
      <c r="R920" s="277">
        <v>395592.12</v>
      </c>
      <c r="S920" s="250">
        <f t="shared" si="273"/>
        <v>7999.6000000000349</v>
      </c>
      <c r="T920" s="255" t="s">
        <v>1991</v>
      </c>
      <c r="U920" s="256">
        <v>45691</v>
      </c>
      <c r="V920" s="255">
        <v>464232</v>
      </c>
      <c r="W920" s="255" t="s">
        <v>29</v>
      </c>
      <c r="X920" s="258" t="s">
        <v>368</v>
      </c>
      <c r="Y920" s="255" t="s">
        <v>91</v>
      </c>
    </row>
    <row r="921" spans="1:25" x14ac:dyDescent="0.25">
      <c r="A921" s="7">
        <f t="shared" si="263"/>
        <v>104</v>
      </c>
      <c r="B921" s="25" t="s">
        <v>2074</v>
      </c>
      <c r="C921" s="9">
        <v>45658</v>
      </c>
      <c r="D921" s="25" t="s">
        <v>283</v>
      </c>
      <c r="E921" s="9">
        <v>45596</v>
      </c>
      <c r="F921" s="276" t="s">
        <v>2107</v>
      </c>
      <c r="G921" s="253">
        <v>45649</v>
      </c>
      <c r="H921" s="249">
        <v>330938.68</v>
      </c>
      <c r="I921" s="250">
        <v>0</v>
      </c>
      <c r="J921" s="251">
        <f t="shared" si="268"/>
        <v>330938.68</v>
      </c>
      <c r="K921" s="250">
        <f t="shared" si="269"/>
        <v>4964.0801999999994</v>
      </c>
      <c r="L921" s="250">
        <f t="shared" si="270"/>
        <v>325974.59979999997</v>
      </c>
      <c r="M921" s="250">
        <v>0</v>
      </c>
      <c r="N921" s="250">
        <f t="shared" si="271"/>
        <v>325974.59979999997</v>
      </c>
      <c r="O921" s="252">
        <v>45665</v>
      </c>
      <c r="P921" s="252">
        <f t="shared" si="272"/>
        <v>45665</v>
      </c>
      <c r="Q921" s="259" t="s">
        <v>2186</v>
      </c>
      <c r="R921" s="277">
        <v>322939</v>
      </c>
      <c r="S921" s="250">
        <f t="shared" si="273"/>
        <v>7999.679999999993</v>
      </c>
      <c r="T921" s="255" t="s">
        <v>1991</v>
      </c>
      <c r="U921" s="256">
        <v>45691</v>
      </c>
      <c r="V921" s="255">
        <v>464232</v>
      </c>
      <c r="W921" s="255" t="s">
        <v>29</v>
      </c>
      <c r="X921" s="258" t="s">
        <v>368</v>
      </c>
      <c r="Y921" s="255" t="s">
        <v>91</v>
      </c>
    </row>
    <row r="922" spans="1:25" x14ac:dyDescent="0.25">
      <c r="A922" s="7">
        <f t="shared" si="263"/>
        <v>105</v>
      </c>
      <c r="B922" s="25" t="s">
        <v>2074</v>
      </c>
      <c r="C922" s="9">
        <v>45658</v>
      </c>
      <c r="D922" s="25" t="s">
        <v>1081</v>
      </c>
      <c r="E922" s="9">
        <v>45596</v>
      </c>
      <c r="F922" s="276" t="s">
        <v>2108</v>
      </c>
      <c r="G922" s="253">
        <v>45649</v>
      </c>
      <c r="H922" s="249">
        <v>334345.53999999998</v>
      </c>
      <c r="I922" s="250">
        <v>0</v>
      </c>
      <c r="J922" s="251">
        <f t="shared" si="268"/>
        <v>334345.53999999998</v>
      </c>
      <c r="K922" s="250">
        <f t="shared" si="269"/>
        <v>5015.1830999999993</v>
      </c>
      <c r="L922" s="250">
        <f t="shared" si="270"/>
        <v>329330.35689999996</v>
      </c>
      <c r="M922" s="250">
        <v>0</v>
      </c>
      <c r="N922" s="250">
        <f t="shared" si="271"/>
        <v>329330.35689999996</v>
      </c>
      <c r="O922" s="252">
        <v>0</v>
      </c>
      <c r="P922" s="252">
        <f t="shared" si="272"/>
        <v>0</v>
      </c>
      <c r="Q922" s="259"/>
      <c r="R922" s="277">
        <v>0</v>
      </c>
      <c r="S922" s="250">
        <f t="shared" si="273"/>
        <v>334345.53999999998</v>
      </c>
      <c r="T922" s="255" t="s">
        <v>2209</v>
      </c>
      <c r="U922" s="256"/>
      <c r="V922" s="255"/>
      <c r="W922" s="255" t="s">
        <v>29</v>
      </c>
      <c r="X922" s="258" t="s">
        <v>30</v>
      </c>
      <c r="Y922" s="255" t="s">
        <v>2197</v>
      </c>
    </row>
    <row r="923" spans="1:25" x14ac:dyDescent="0.25">
      <c r="A923" s="7">
        <f t="shared" si="263"/>
        <v>106</v>
      </c>
      <c r="B923" s="25" t="s">
        <v>2074</v>
      </c>
      <c r="C923" s="9">
        <v>45658</v>
      </c>
      <c r="D923" s="25" t="s">
        <v>1283</v>
      </c>
      <c r="E923" s="9">
        <v>45596</v>
      </c>
      <c r="F923" s="276" t="s">
        <v>2109</v>
      </c>
      <c r="G923" s="253">
        <v>45649</v>
      </c>
      <c r="H923" s="249">
        <v>334345.53999999998</v>
      </c>
      <c r="I923" s="250">
        <v>0</v>
      </c>
      <c r="J923" s="251">
        <f t="shared" si="268"/>
        <v>334345.53999999998</v>
      </c>
      <c r="K923" s="250">
        <f t="shared" si="269"/>
        <v>5015.1830999999993</v>
      </c>
      <c r="L923" s="250">
        <f t="shared" si="270"/>
        <v>329330.35689999996</v>
      </c>
      <c r="M923" s="250">
        <v>0</v>
      </c>
      <c r="N923" s="250">
        <f t="shared" si="271"/>
        <v>329330.35689999996</v>
      </c>
      <c r="O923" s="252">
        <v>0</v>
      </c>
      <c r="P923" s="252">
        <f t="shared" si="272"/>
        <v>0</v>
      </c>
      <c r="Q923" s="259"/>
      <c r="R923" s="277">
        <v>0</v>
      </c>
      <c r="S923" s="250">
        <f t="shared" si="273"/>
        <v>334345.53999999998</v>
      </c>
      <c r="T923" s="255" t="s">
        <v>2209</v>
      </c>
      <c r="U923" s="256"/>
      <c r="V923" s="255"/>
      <c r="W923" s="255" t="s">
        <v>29</v>
      </c>
      <c r="X923" s="258" t="s">
        <v>30</v>
      </c>
      <c r="Y923" s="255" t="s">
        <v>2197</v>
      </c>
    </row>
    <row r="924" spans="1:25" x14ac:dyDescent="0.25">
      <c r="A924" s="7">
        <f t="shared" si="263"/>
        <v>107</v>
      </c>
      <c r="B924" s="25" t="s">
        <v>2074</v>
      </c>
      <c r="C924" s="9">
        <v>45658</v>
      </c>
      <c r="D924" s="25" t="s">
        <v>1193</v>
      </c>
      <c r="E924" s="9">
        <v>45596</v>
      </c>
      <c r="F924" s="276" t="s">
        <v>2110</v>
      </c>
      <c r="G924" s="253">
        <v>45649</v>
      </c>
      <c r="H924" s="249">
        <v>183779.5</v>
      </c>
      <c r="I924" s="250">
        <v>0</v>
      </c>
      <c r="J924" s="251">
        <f t="shared" si="268"/>
        <v>183779.5</v>
      </c>
      <c r="K924" s="250">
        <f t="shared" si="269"/>
        <v>2756.6925000000001</v>
      </c>
      <c r="L924" s="250">
        <f t="shared" si="270"/>
        <v>181022.8075</v>
      </c>
      <c r="M924" s="250">
        <v>0</v>
      </c>
      <c r="N924" s="250">
        <f t="shared" si="271"/>
        <v>181022.8075</v>
      </c>
      <c r="O924" s="252">
        <v>0</v>
      </c>
      <c r="P924" s="252">
        <f t="shared" si="272"/>
        <v>0</v>
      </c>
      <c r="Q924" s="259"/>
      <c r="R924" s="277">
        <v>0</v>
      </c>
      <c r="S924" s="250">
        <f t="shared" si="273"/>
        <v>183779.5</v>
      </c>
      <c r="T924" s="255" t="s">
        <v>2209</v>
      </c>
      <c r="U924" s="256"/>
      <c r="V924" s="255"/>
      <c r="W924" s="255" t="s">
        <v>29</v>
      </c>
      <c r="X924" s="258" t="s">
        <v>30</v>
      </c>
      <c r="Y924" s="255" t="s">
        <v>2197</v>
      </c>
    </row>
    <row r="925" spans="1:25" x14ac:dyDescent="0.25">
      <c r="A925" s="212">
        <f t="shared" si="263"/>
        <v>108</v>
      </c>
      <c r="B925" s="43" t="s">
        <v>2074</v>
      </c>
      <c r="C925" s="9">
        <v>45658</v>
      </c>
      <c r="D925" s="25" t="s">
        <v>2075</v>
      </c>
      <c r="E925" s="9">
        <v>45596</v>
      </c>
      <c r="F925" s="276" t="s">
        <v>2111</v>
      </c>
      <c r="G925" s="253">
        <v>45649</v>
      </c>
      <c r="H925" s="249">
        <v>129845.92</v>
      </c>
      <c r="I925" s="250">
        <v>0</v>
      </c>
      <c r="J925" s="251">
        <f t="shared" si="268"/>
        <v>129845.92</v>
      </c>
      <c r="K925" s="250">
        <f t="shared" si="269"/>
        <v>1947.6887999999999</v>
      </c>
      <c r="L925" s="250">
        <f t="shared" si="270"/>
        <v>127898.23119999999</v>
      </c>
      <c r="M925" s="250">
        <v>0</v>
      </c>
      <c r="N925" s="250">
        <f t="shared" si="271"/>
        <v>127898.23119999999</v>
      </c>
      <c r="O925" s="252">
        <v>0</v>
      </c>
      <c r="P925" s="252">
        <f t="shared" si="272"/>
        <v>0</v>
      </c>
      <c r="Q925" s="259"/>
      <c r="R925" s="277">
        <v>0</v>
      </c>
      <c r="S925" s="250">
        <f t="shared" si="273"/>
        <v>129845.92</v>
      </c>
      <c r="T925" s="255" t="s">
        <v>2209</v>
      </c>
      <c r="U925" s="256"/>
      <c r="V925" s="255"/>
      <c r="W925" s="255" t="s">
        <v>29</v>
      </c>
      <c r="X925" s="258" t="s">
        <v>30</v>
      </c>
      <c r="Y925" s="255" t="s">
        <v>2198</v>
      </c>
    </row>
    <row r="926" spans="1:25" x14ac:dyDescent="0.25">
      <c r="A926" s="7">
        <f t="shared" si="263"/>
        <v>109</v>
      </c>
      <c r="B926" s="25" t="s">
        <v>2074</v>
      </c>
      <c r="C926" s="9">
        <v>45658</v>
      </c>
      <c r="D926" s="25" t="s">
        <v>2076</v>
      </c>
      <c r="E926" s="9">
        <v>45596</v>
      </c>
      <c r="F926" s="276" t="s">
        <v>2112</v>
      </c>
      <c r="G926" s="253">
        <v>45649</v>
      </c>
      <c r="H926" s="249">
        <v>21977.95</v>
      </c>
      <c r="I926" s="250">
        <v>0</v>
      </c>
      <c r="J926" s="251">
        <f t="shared" si="268"/>
        <v>21977.95</v>
      </c>
      <c r="K926" s="250">
        <f t="shared" si="269"/>
        <v>329.66924999999998</v>
      </c>
      <c r="L926" s="250">
        <f t="shared" si="270"/>
        <v>21648.280750000002</v>
      </c>
      <c r="M926" s="250">
        <v>0</v>
      </c>
      <c r="N926" s="250">
        <f t="shared" si="271"/>
        <v>21648.280750000002</v>
      </c>
      <c r="O926" s="252">
        <v>0</v>
      </c>
      <c r="P926" s="252">
        <f t="shared" si="272"/>
        <v>0</v>
      </c>
      <c r="Q926" s="259"/>
      <c r="R926" s="277">
        <v>0</v>
      </c>
      <c r="S926" s="250">
        <f t="shared" si="273"/>
        <v>21977.95</v>
      </c>
      <c r="T926" s="255" t="s">
        <v>2209</v>
      </c>
      <c r="U926" s="256"/>
      <c r="V926" s="255"/>
      <c r="W926" s="255" t="s">
        <v>29</v>
      </c>
      <c r="X926" s="258" t="s">
        <v>30</v>
      </c>
      <c r="Y926" s="283" t="s">
        <v>2196</v>
      </c>
    </row>
    <row r="927" spans="1:25" x14ac:dyDescent="0.25">
      <c r="A927" s="7">
        <f t="shared" si="263"/>
        <v>110</v>
      </c>
      <c r="B927" s="25" t="s">
        <v>2074</v>
      </c>
      <c r="C927" s="9">
        <v>45658</v>
      </c>
      <c r="D927" s="25" t="s">
        <v>523</v>
      </c>
      <c r="E927" s="9">
        <v>45596</v>
      </c>
      <c r="F927" s="276" t="s">
        <v>2113</v>
      </c>
      <c r="G927" s="253">
        <v>45650</v>
      </c>
      <c r="H927" s="249">
        <v>433107.49</v>
      </c>
      <c r="I927" s="250">
        <v>0</v>
      </c>
      <c r="J927" s="251">
        <f t="shared" si="268"/>
        <v>433107.49</v>
      </c>
      <c r="K927" s="250">
        <f t="shared" si="269"/>
        <v>6496.6123499999994</v>
      </c>
      <c r="L927" s="250">
        <f t="shared" si="270"/>
        <v>426610.87764999998</v>
      </c>
      <c r="M927" s="250">
        <v>0</v>
      </c>
      <c r="N927" s="250">
        <f t="shared" si="271"/>
        <v>426610.87764999998</v>
      </c>
      <c r="O927" s="252">
        <v>45673</v>
      </c>
      <c r="P927" s="252">
        <f t="shared" si="272"/>
        <v>45673</v>
      </c>
      <c r="Q927" s="259" t="s">
        <v>2187</v>
      </c>
      <c r="R927" s="277">
        <v>425107.49</v>
      </c>
      <c r="S927" s="250">
        <f t="shared" si="273"/>
        <v>8000</v>
      </c>
      <c r="T927" s="255" t="s">
        <v>1991</v>
      </c>
      <c r="U927" s="256">
        <v>45691</v>
      </c>
      <c r="V927" s="255">
        <v>464232</v>
      </c>
      <c r="W927" s="255" t="s">
        <v>29</v>
      </c>
      <c r="X927" s="258" t="s">
        <v>368</v>
      </c>
      <c r="Y927" s="255" t="s">
        <v>91</v>
      </c>
    </row>
    <row r="928" spans="1:25" x14ac:dyDescent="0.25">
      <c r="A928" s="7">
        <f t="shared" si="263"/>
        <v>111</v>
      </c>
      <c r="B928" s="25" t="s">
        <v>2074</v>
      </c>
      <c r="C928" s="9">
        <v>45658</v>
      </c>
      <c r="D928" s="25" t="s">
        <v>268</v>
      </c>
      <c r="E928" s="9">
        <v>45626</v>
      </c>
      <c r="F928" s="276" t="s">
        <v>2114</v>
      </c>
      <c r="G928" s="253">
        <v>45645</v>
      </c>
      <c r="H928" s="249">
        <v>321856.59999999998</v>
      </c>
      <c r="I928" s="250">
        <v>0</v>
      </c>
      <c r="J928" s="251">
        <f t="shared" si="268"/>
        <v>321856.59999999998</v>
      </c>
      <c r="K928" s="250">
        <f t="shared" si="269"/>
        <v>4827.8489999999993</v>
      </c>
      <c r="L928" s="250">
        <f t="shared" si="270"/>
        <v>317028.75099999999</v>
      </c>
      <c r="M928" s="250">
        <v>0</v>
      </c>
      <c r="N928" s="250">
        <f t="shared" si="271"/>
        <v>317028.75099999999</v>
      </c>
      <c r="O928" s="252">
        <v>45665</v>
      </c>
      <c r="P928" s="252">
        <f t="shared" si="272"/>
        <v>45665</v>
      </c>
      <c r="Q928" s="259" t="s">
        <v>2188</v>
      </c>
      <c r="R928" s="277">
        <v>313857.37</v>
      </c>
      <c r="S928" s="250">
        <f t="shared" si="273"/>
        <v>7999.2299999999814</v>
      </c>
      <c r="T928" s="255" t="s">
        <v>1991</v>
      </c>
      <c r="U928" s="256">
        <v>45691</v>
      </c>
      <c r="V928" s="255">
        <v>464232</v>
      </c>
      <c r="W928" s="255" t="s">
        <v>29</v>
      </c>
      <c r="X928" s="258" t="s">
        <v>368</v>
      </c>
      <c r="Y928" s="255" t="s">
        <v>91</v>
      </c>
    </row>
    <row r="929" spans="1:25" x14ac:dyDescent="0.25">
      <c r="A929" s="7">
        <f t="shared" si="263"/>
        <v>112</v>
      </c>
      <c r="B929" s="25" t="s">
        <v>2074</v>
      </c>
      <c r="C929" s="9">
        <v>45658</v>
      </c>
      <c r="D929" s="25" t="s">
        <v>258</v>
      </c>
      <c r="E929" s="9">
        <v>45626</v>
      </c>
      <c r="F929" s="276" t="s">
        <v>2115</v>
      </c>
      <c r="G929" s="253">
        <v>45645</v>
      </c>
      <c r="H929" s="249">
        <v>274178.11</v>
      </c>
      <c r="I929" s="250">
        <v>0</v>
      </c>
      <c r="J929" s="251">
        <f t="shared" si="268"/>
        <v>274178.11</v>
      </c>
      <c r="K929" s="250">
        <f t="shared" si="269"/>
        <v>4112.6716499999993</v>
      </c>
      <c r="L929" s="250">
        <f t="shared" si="270"/>
        <v>270065.43835000001</v>
      </c>
      <c r="M929" s="250">
        <v>0</v>
      </c>
      <c r="N929" s="250">
        <f t="shared" si="271"/>
        <v>270065.43835000001</v>
      </c>
      <c r="O929" s="252">
        <v>45665</v>
      </c>
      <c r="P929" s="252">
        <f t="shared" si="272"/>
        <v>45665</v>
      </c>
      <c r="Q929" s="259" t="s">
        <v>2188</v>
      </c>
      <c r="R929" s="277">
        <v>266178.76</v>
      </c>
      <c r="S929" s="250">
        <f t="shared" si="273"/>
        <v>7999.3499999999767</v>
      </c>
      <c r="T929" s="255" t="s">
        <v>1991</v>
      </c>
      <c r="U929" s="256">
        <v>45691</v>
      </c>
      <c r="V929" s="255">
        <v>464232</v>
      </c>
      <c r="W929" s="255" t="s">
        <v>29</v>
      </c>
      <c r="X929" s="258" t="s">
        <v>368</v>
      </c>
      <c r="Y929" s="255" t="s">
        <v>91</v>
      </c>
    </row>
    <row r="930" spans="1:25" x14ac:dyDescent="0.25">
      <c r="A930" s="7">
        <f t="shared" si="263"/>
        <v>113</v>
      </c>
      <c r="B930" s="25" t="s">
        <v>2074</v>
      </c>
      <c r="C930" s="9">
        <v>45658</v>
      </c>
      <c r="D930" s="25" t="s">
        <v>253</v>
      </c>
      <c r="E930" s="9">
        <v>45626</v>
      </c>
      <c r="F930" s="276" t="s">
        <v>2116</v>
      </c>
      <c r="G930" s="253">
        <v>45645</v>
      </c>
      <c r="H930" s="249">
        <v>367265.2</v>
      </c>
      <c r="I930" s="250">
        <v>0</v>
      </c>
      <c r="J930" s="251">
        <f t="shared" si="268"/>
        <v>367265.2</v>
      </c>
      <c r="K930" s="250">
        <f t="shared" si="269"/>
        <v>5508.9780000000001</v>
      </c>
      <c r="L930" s="250">
        <f t="shared" si="270"/>
        <v>361756.22200000001</v>
      </c>
      <c r="M930" s="250">
        <v>0</v>
      </c>
      <c r="N930" s="250">
        <f t="shared" si="271"/>
        <v>361756.22200000001</v>
      </c>
      <c r="O930" s="252">
        <v>45665</v>
      </c>
      <c r="P930" s="252">
        <f t="shared" si="272"/>
        <v>45665</v>
      </c>
      <c r="Q930" s="259" t="s">
        <v>2188</v>
      </c>
      <c r="R930" s="277">
        <v>359265.56</v>
      </c>
      <c r="S930" s="250">
        <f t="shared" si="273"/>
        <v>7999.640000000014</v>
      </c>
      <c r="T930" s="255" t="s">
        <v>1991</v>
      </c>
      <c r="U930" s="256">
        <v>45691</v>
      </c>
      <c r="V930" s="255">
        <v>464232</v>
      </c>
      <c r="W930" s="255" t="s">
        <v>29</v>
      </c>
      <c r="X930" s="258" t="s">
        <v>368</v>
      </c>
      <c r="Y930" s="255" t="s">
        <v>91</v>
      </c>
    </row>
    <row r="931" spans="1:25" x14ac:dyDescent="0.25">
      <c r="A931" s="7">
        <f t="shared" si="263"/>
        <v>114</v>
      </c>
      <c r="B931" s="25" t="s">
        <v>2074</v>
      </c>
      <c r="C931" s="9">
        <v>45658</v>
      </c>
      <c r="D931" s="25" t="s">
        <v>264</v>
      </c>
      <c r="E931" s="9">
        <v>45626</v>
      </c>
      <c r="F931" s="276" t="s">
        <v>2117</v>
      </c>
      <c r="G931" s="253">
        <v>45645</v>
      </c>
      <c r="H931" s="249">
        <v>294612.16000000003</v>
      </c>
      <c r="I931" s="250">
        <v>0</v>
      </c>
      <c r="J931" s="251">
        <f t="shared" si="268"/>
        <v>294612.16000000003</v>
      </c>
      <c r="K931" s="250">
        <f t="shared" si="269"/>
        <v>4419.1824000000006</v>
      </c>
      <c r="L931" s="250">
        <f t="shared" si="270"/>
        <v>290192.97760000004</v>
      </c>
      <c r="M931" s="250">
        <v>0</v>
      </c>
      <c r="N931" s="250">
        <f t="shared" si="271"/>
        <v>290192.97760000004</v>
      </c>
      <c r="O931" s="252">
        <v>45665</v>
      </c>
      <c r="P931" s="252">
        <f t="shared" si="272"/>
        <v>45665</v>
      </c>
      <c r="Q931" s="259" t="s">
        <v>2188</v>
      </c>
      <c r="R931" s="277">
        <v>286612.45</v>
      </c>
      <c r="S931" s="250">
        <f t="shared" si="273"/>
        <v>7999.710000000021</v>
      </c>
      <c r="T931" s="255" t="s">
        <v>1991</v>
      </c>
      <c r="U931" s="256">
        <v>45691</v>
      </c>
      <c r="V931" s="255">
        <v>464232</v>
      </c>
      <c r="W931" s="255" t="s">
        <v>29</v>
      </c>
      <c r="X931" s="258" t="s">
        <v>368</v>
      </c>
      <c r="Y931" s="255" t="s">
        <v>91</v>
      </c>
    </row>
    <row r="932" spans="1:25" x14ac:dyDescent="0.25">
      <c r="A932" s="7">
        <f t="shared" si="263"/>
        <v>115</v>
      </c>
      <c r="B932" s="25" t="s">
        <v>2074</v>
      </c>
      <c r="C932" s="9">
        <v>45658</v>
      </c>
      <c r="D932" s="25" t="s">
        <v>269</v>
      </c>
      <c r="E932" s="9">
        <v>45626</v>
      </c>
      <c r="F932" s="276" t="s">
        <v>2118</v>
      </c>
      <c r="G932" s="253">
        <v>45645</v>
      </c>
      <c r="H932" s="249">
        <v>274178.11</v>
      </c>
      <c r="I932" s="250">
        <v>0</v>
      </c>
      <c r="J932" s="251">
        <f t="shared" si="268"/>
        <v>274178.11</v>
      </c>
      <c r="K932" s="250">
        <f t="shared" si="269"/>
        <v>4112.6716499999993</v>
      </c>
      <c r="L932" s="250">
        <f t="shared" si="270"/>
        <v>270065.43835000001</v>
      </c>
      <c r="M932" s="250">
        <v>0</v>
      </c>
      <c r="N932" s="250">
        <f t="shared" si="271"/>
        <v>270065.43835000001</v>
      </c>
      <c r="O932" s="252">
        <v>45665</v>
      </c>
      <c r="P932" s="252">
        <f t="shared" si="272"/>
        <v>45665</v>
      </c>
      <c r="Q932" s="259" t="s">
        <v>2188</v>
      </c>
      <c r="R932" s="277">
        <v>266178.76</v>
      </c>
      <c r="S932" s="250">
        <f t="shared" si="273"/>
        <v>7999.3499999999767</v>
      </c>
      <c r="T932" s="255" t="s">
        <v>1991</v>
      </c>
      <c r="U932" s="256">
        <v>45691</v>
      </c>
      <c r="V932" s="255">
        <v>464232</v>
      </c>
      <c r="W932" s="255" t="s">
        <v>29</v>
      </c>
      <c r="X932" s="258" t="s">
        <v>368</v>
      </c>
      <c r="Y932" s="255" t="s">
        <v>91</v>
      </c>
    </row>
    <row r="933" spans="1:25" x14ac:dyDescent="0.25">
      <c r="A933" s="7">
        <f t="shared" si="263"/>
        <v>116</v>
      </c>
      <c r="B933" s="25" t="s">
        <v>2074</v>
      </c>
      <c r="C933" s="9">
        <v>45658</v>
      </c>
      <c r="D933" s="25" t="s">
        <v>271</v>
      </c>
      <c r="E933" s="9">
        <v>45626</v>
      </c>
      <c r="F933" s="276" t="s">
        <v>2119</v>
      </c>
      <c r="G933" s="253">
        <v>45645</v>
      </c>
      <c r="H933" s="249">
        <v>312775.42000000004</v>
      </c>
      <c r="I933" s="250">
        <v>0</v>
      </c>
      <c r="J933" s="251">
        <f t="shared" si="268"/>
        <v>312775.42000000004</v>
      </c>
      <c r="K933" s="250">
        <f t="shared" si="269"/>
        <v>4691.6313</v>
      </c>
      <c r="L933" s="250">
        <f t="shared" si="270"/>
        <v>308083.78870000003</v>
      </c>
      <c r="M933" s="250">
        <v>0</v>
      </c>
      <c r="N933" s="250">
        <f t="shared" si="271"/>
        <v>308083.78870000003</v>
      </c>
      <c r="O933" s="252">
        <v>45665</v>
      </c>
      <c r="P933" s="252">
        <f t="shared" si="272"/>
        <v>45665</v>
      </c>
      <c r="Q933" s="259" t="s">
        <v>2188</v>
      </c>
      <c r="R933" s="277">
        <v>304775.73</v>
      </c>
      <c r="S933" s="250">
        <f t="shared" si="273"/>
        <v>7999.6900000000605</v>
      </c>
      <c r="T933" s="255" t="s">
        <v>1991</v>
      </c>
      <c r="U933" s="256">
        <v>45691</v>
      </c>
      <c r="V933" s="255">
        <v>464232</v>
      </c>
      <c r="W933" s="255" t="s">
        <v>29</v>
      </c>
      <c r="X933" s="258" t="s">
        <v>368</v>
      </c>
      <c r="Y933" s="255" t="s">
        <v>91</v>
      </c>
    </row>
    <row r="934" spans="1:25" x14ac:dyDescent="0.25">
      <c r="A934" s="7">
        <f t="shared" si="263"/>
        <v>117</v>
      </c>
      <c r="B934" s="25" t="s">
        <v>2074</v>
      </c>
      <c r="C934" s="9">
        <v>45658</v>
      </c>
      <c r="D934" s="25" t="s">
        <v>255</v>
      </c>
      <c r="E934" s="9">
        <v>45626</v>
      </c>
      <c r="F934" s="276" t="s">
        <v>2120</v>
      </c>
      <c r="G934" s="253">
        <v>45645</v>
      </c>
      <c r="H934" s="249">
        <v>330938.68</v>
      </c>
      <c r="I934" s="250">
        <f>H934*18%</f>
        <v>59568.962399999997</v>
      </c>
      <c r="J934" s="251">
        <f t="shared" si="268"/>
        <v>390507.64240000001</v>
      </c>
      <c r="K934" s="250">
        <f t="shared" si="269"/>
        <v>4964.0801999999994</v>
      </c>
      <c r="L934" s="250">
        <f t="shared" si="270"/>
        <v>385543.56219999999</v>
      </c>
      <c r="M934" s="250">
        <v>0</v>
      </c>
      <c r="N934" s="250">
        <f t="shared" si="271"/>
        <v>385543.56219999999</v>
      </c>
      <c r="O934" s="252">
        <v>45665</v>
      </c>
      <c r="P934" s="252">
        <f t="shared" si="272"/>
        <v>45665</v>
      </c>
      <c r="Q934" s="259" t="s">
        <v>2188</v>
      </c>
      <c r="R934" s="277">
        <v>322939</v>
      </c>
      <c r="S934" s="250">
        <f t="shared" si="273"/>
        <v>7999.679999999993</v>
      </c>
      <c r="T934" s="255" t="s">
        <v>1991</v>
      </c>
      <c r="U934" s="256">
        <v>45691</v>
      </c>
      <c r="V934" s="255">
        <v>464232</v>
      </c>
      <c r="W934" s="255" t="s">
        <v>29</v>
      </c>
      <c r="X934" s="258" t="s">
        <v>368</v>
      </c>
      <c r="Y934" s="255" t="s">
        <v>91</v>
      </c>
    </row>
    <row r="935" spans="1:25" x14ac:dyDescent="0.25">
      <c r="A935" s="7">
        <f t="shared" si="263"/>
        <v>118</v>
      </c>
      <c r="B935" s="25" t="s">
        <v>2074</v>
      </c>
      <c r="C935" s="9">
        <v>45658</v>
      </c>
      <c r="D935" s="25" t="s">
        <v>266</v>
      </c>
      <c r="E935" s="9">
        <v>45626</v>
      </c>
      <c r="F935" s="276" t="s">
        <v>2121</v>
      </c>
      <c r="G935" s="253">
        <v>45645</v>
      </c>
      <c r="H935" s="249">
        <v>245230.51</v>
      </c>
      <c r="I935" s="250">
        <v>0</v>
      </c>
      <c r="J935" s="251">
        <f t="shared" si="268"/>
        <v>245230.51</v>
      </c>
      <c r="K935" s="250">
        <f t="shared" si="269"/>
        <v>3678.4576499999998</v>
      </c>
      <c r="L935" s="250">
        <f t="shared" si="270"/>
        <v>241552.05235000001</v>
      </c>
      <c r="M935" s="250">
        <v>0</v>
      </c>
      <c r="N935" s="250">
        <f t="shared" si="271"/>
        <v>241552.05235000001</v>
      </c>
      <c r="O935" s="252">
        <v>45665</v>
      </c>
      <c r="P935" s="252">
        <f t="shared" si="272"/>
        <v>45665</v>
      </c>
      <c r="Q935" s="259" t="s">
        <v>2188</v>
      </c>
      <c r="R935" s="277">
        <v>237231.04</v>
      </c>
      <c r="S935" s="250">
        <f t="shared" si="273"/>
        <v>7999.4700000000012</v>
      </c>
      <c r="T935" s="255" t="s">
        <v>1991</v>
      </c>
      <c r="U935" s="256">
        <v>45691</v>
      </c>
      <c r="V935" s="255">
        <v>464232</v>
      </c>
      <c r="W935" s="255" t="s">
        <v>29</v>
      </c>
      <c r="X935" s="258" t="s">
        <v>368</v>
      </c>
      <c r="Y935" s="255" t="s">
        <v>91</v>
      </c>
    </row>
    <row r="936" spans="1:25" x14ac:dyDescent="0.25">
      <c r="A936" s="7">
        <f t="shared" si="263"/>
        <v>119</v>
      </c>
      <c r="B936" s="25" t="s">
        <v>2074</v>
      </c>
      <c r="C936" s="9">
        <v>45658</v>
      </c>
      <c r="D936" s="25" t="s">
        <v>273</v>
      </c>
      <c r="E936" s="9">
        <v>45626</v>
      </c>
      <c r="F936" s="276" t="s">
        <v>2122</v>
      </c>
      <c r="G936" s="253">
        <v>45645</v>
      </c>
      <c r="H936" s="249">
        <v>283007.45999999996</v>
      </c>
      <c r="I936" s="250">
        <v>0</v>
      </c>
      <c r="J936" s="251">
        <f t="shared" si="268"/>
        <v>283007.45999999996</v>
      </c>
      <c r="K936" s="250">
        <f t="shared" si="269"/>
        <v>4245.111899999999</v>
      </c>
      <c r="L936" s="250">
        <f t="shared" si="270"/>
        <v>278762.34809999994</v>
      </c>
      <c r="M936" s="250">
        <v>0</v>
      </c>
      <c r="N936" s="250">
        <f t="shared" si="271"/>
        <v>278762.34809999994</v>
      </c>
      <c r="O936" s="252">
        <v>45665</v>
      </c>
      <c r="P936" s="252">
        <f t="shared" si="272"/>
        <v>45665</v>
      </c>
      <c r="Q936" s="259" t="s">
        <v>2188</v>
      </c>
      <c r="R936" s="277">
        <v>275008.13</v>
      </c>
      <c r="S936" s="250">
        <f t="shared" si="273"/>
        <v>7999.3299999999581</v>
      </c>
      <c r="T936" s="255" t="s">
        <v>1991</v>
      </c>
      <c r="U936" s="256">
        <v>45691</v>
      </c>
      <c r="V936" s="255">
        <v>464232</v>
      </c>
      <c r="W936" s="255" t="s">
        <v>29</v>
      </c>
      <c r="X936" s="258" t="s">
        <v>368</v>
      </c>
      <c r="Y936" s="255" t="s">
        <v>91</v>
      </c>
    </row>
    <row r="937" spans="1:25" x14ac:dyDescent="0.25">
      <c r="A937" s="7">
        <f t="shared" si="263"/>
        <v>120</v>
      </c>
      <c r="B937" s="25" t="s">
        <v>2074</v>
      </c>
      <c r="C937" s="9">
        <v>45658</v>
      </c>
      <c r="D937" s="25" t="s">
        <v>257</v>
      </c>
      <c r="E937" s="9">
        <v>45626</v>
      </c>
      <c r="F937" s="276" t="s">
        <v>2123</v>
      </c>
      <c r="G937" s="253">
        <v>45645</v>
      </c>
      <c r="H937" s="249">
        <v>480785.8</v>
      </c>
      <c r="I937" s="250">
        <f>H937*18%</f>
        <v>86541.443999999989</v>
      </c>
      <c r="J937" s="251">
        <f t="shared" si="268"/>
        <v>567327.24399999995</v>
      </c>
      <c r="K937" s="250">
        <f t="shared" si="269"/>
        <v>7211.7869999999994</v>
      </c>
      <c r="L937" s="250">
        <f t="shared" si="270"/>
        <v>560115.45699999994</v>
      </c>
      <c r="M937" s="250">
        <v>0</v>
      </c>
      <c r="N937" s="250">
        <f t="shared" si="271"/>
        <v>560115.45699999994</v>
      </c>
      <c r="O937" s="252">
        <v>45665</v>
      </c>
      <c r="P937" s="252">
        <f t="shared" si="272"/>
        <v>45665</v>
      </c>
      <c r="Q937" s="259" t="s">
        <v>2188</v>
      </c>
      <c r="R937" s="277">
        <v>472786.05</v>
      </c>
      <c r="S937" s="250">
        <f t="shared" si="273"/>
        <v>7999.75</v>
      </c>
      <c r="T937" s="255" t="s">
        <v>1991</v>
      </c>
      <c r="U937" s="256">
        <v>45691</v>
      </c>
      <c r="V937" s="255">
        <v>464232</v>
      </c>
      <c r="W937" s="255" t="s">
        <v>29</v>
      </c>
      <c r="X937" s="258" t="s">
        <v>368</v>
      </c>
      <c r="Y937" s="255" t="s">
        <v>91</v>
      </c>
    </row>
    <row r="938" spans="1:25" x14ac:dyDescent="0.25">
      <c r="A938" s="7">
        <f t="shared" si="263"/>
        <v>121</v>
      </c>
      <c r="B938" s="25" t="s">
        <v>2074</v>
      </c>
      <c r="C938" s="9">
        <v>45658</v>
      </c>
      <c r="D938" s="25" t="s">
        <v>276</v>
      </c>
      <c r="E938" s="9">
        <v>45626</v>
      </c>
      <c r="F938" s="276" t="s">
        <v>2124</v>
      </c>
      <c r="G938" s="253">
        <v>45645</v>
      </c>
      <c r="H938" s="249">
        <v>273610.57</v>
      </c>
      <c r="I938" s="250">
        <v>0</v>
      </c>
      <c r="J938" s="251">
        <f t="shared" si="268"/>
        <v>273610.57</v>
      </c>
      <c r="K938" s="250">
        <f t="shared" si="269"/>
        <v>4104.1585500000001</v>
      </c>
      <c r="L938" s="250">
        <f t="shared" si="270"/>
        <v>269506.41145000001</v>
      </c>
      <c r="M938" s="250">
        <v>0</v>
      </c>
      <c r="N938" s="250">
        <f t="shared" si="271"/>
        <v>269506.41145000001</v>
      </c>
      <c r="O938" s="252">
        <v>45665</v>
      </c>
      <c r="P938" s="252">
        <f t="shared" si="272"/>
        <v>45665</v>
      </c>
      <c r="Q938" s="259" t="s">
        <v>2188</v>
      </c>
      <c r="R938" s="277">
        <v>265611.15999999997</v>
      </c>
      <c r="S938" s="250">
        <f t="shared" si="273"/>
        <v>7999.4100000000326</v>
      </c>
      <c r="T938" s="255" t="s">
        <v>1991</v>
      </c>
      <c r="U938" s="256">
        <v>45691</v>
      </c>
      <c r="V938" s="255">
        <v>464232</v>
      </c>
      <c r="W938" s="255" t="s">
        <v>29</v>
      </c>
      <c r="X938" s="258" t="s">
        <v>368</v>
      </c>
      <c r="Y938" s="255" t="s">
        <v>91</v>
      </c>
    </row>
    <row r="939" spans="1:25" x14ac:dyDescent="0.25">
      <c r="A939" s="7">
        <f t="shared" si="263"/>
        <v>122</v>
      </c>
      <c r="B939" s="25" t="s">
        <v>2074</v>
      </c>
      <c r="C939" s="9">
        <v>45658</v>
      </c>
      <c r="D939" s="25" t="s">
        <v>279</v>
      </c>
      <c r="E939" s="9">
        <v>45626</v>
      </c>
      <c r="F939" s="276" t="s">
        <v>2125</v>
      </c>
      <c r="G939" s="253">
        <v>45645</v>
      </c>
      <c r="H939" s="249">
        <v>226499.62</v>
      </c>
      <c r="I939" s="250">
        <v>0</v>
      </c>
      <c r="J939" s="251">
        <f t="shared" si="268"/>
        <v>226499.62</v>
      </c>
      <c r="K939" s="250">
        <f t="shared" si="269"/>
        <v>3397.4942999999998</v>
      </c>
      <c r="L939" s="250">
        <f t="shared" si="270"/>
        <v>223102.1257</v>
      </c>
      <c r="M939" s="250">
        <v>0</v>
      </c>
      <c r="N939" s="250">
        <f t="shared" si="271"/>
        <v>223102.1257</v>
      </c>
      <c r="O939" s="252">
        <v>45665</v>
      </c>
      <c r="P939" s="252">
        <f t="shared" si="272"/>
        <v>45665</v>
      </c>
      <c r="Q939" s="259" t="s">
        <v>2188</v>
      </c>
      <c r="R939" s="277">
        <v>218500.16</v>
      </c>
      <c r="S939" s="250">
        <f t="shared" si="273"/>
        <v>7999.4599999999919</v>
      </c>
      <c r="T939" s="255" t="s">
        <v>1991</v>
      </c>
      <c r="U939" s="256">
        <v>45691</v>
      </c>
      <c r="V939" s="255">
        <v>464232</v>
      </c>
      <c r="W939" s="255" t="s">
        <v>29</v>
      </c>
      <c r="X939" s="258" t="s">
        <v>368</v>
      </c>
      <c r="Y939" s="255" t="s">
        <v>91</v>
      </c>
    </row>
    <row r="940" spans="1:25" x14ac:dyDescent="0.25">
      <c r="A940" s="7">
        <f t="shared" si="263"/>
        <v>123</v>
      </c>
      <c r="B940" s="25" t="s">
        <v>2074</v>
      </c>
      <c r="C940" s="9">
        <v>45658</v>
      </c>
      <c r="D940" s="25" t="s">
        <v>275</v>
      </c>
      <c r="E940" s="9">
        <v>45626</v>
      </c>
      <c r="F940" s="276" t="s">
        <v>2126</v>
      </c>
      <c r="G940" s="253">
        <v>45645</v>
      </c>
      <c r="H940" s="249">
        <v>371806.42</v>
      </c>
      <c r="I940" s="250">
        <v>0</v>
      </c>
      <c r="J940" s="251">
        <f t="shared" si="268"/>
        <v>371806.42</v>
      </c>
      <c r="K940" s="250">
        <f t="shared" si="269"/>
        <v>5577.0962999999992</v>
      </c>
      <c r="L940" s="250">
        <f t="shared" si="270"/>
        <v>366229.32370000001</v>
      </c>
      <c r="M940" s="250">
        <v>0</v>
      </c>
      <c r="N940" s="250">
        <f t="shared" si="271"/>
        <v>366229.32370000001</v>
      </c>
      <c r="O940" s="252">
        <v>45665</v>
      </c>
      <c r="P940" s="252">
        <f t="shared" si="272"/>
        <v>45665</v>
      </c>
      <c r="Q940" s="259" t="s">
        <v>2188</v>
      </c>
      <c r="R940" s="277">
        <v>363806.38</v>
      </c>
      <c r="S940" s="250">
        <f t="shared" si="273"/>
        <v>8000.039999999979</v>
      </c>
      <c r="T940" s="255" t="s">
        <v>1991</v>
      </c>
      <c r="U940" s="256">
        <v>45691</v>
      </c>
      <c r="V940" s="255">
        <v>464232</v>
      </c>
      <c r="W940" s="255" t="s">
        <v>29</v>
      </c>
      <c r="X940" s="258" t="s">
        <v>368</v>
      </c>
      <c r="Y940" s="255" t="s">
        <v>91</v>
      </c>
    </row>
    <row r="941" spans="1:25" x14ac:dyDescent="0.25">
      <c r="A941" s="7">
        <f t="shared" si="263"/>
        <v>124</v>
      </c>
      <c r="B941" s="25" t="s">
        <v>2074</v>
      </c>
      <c r="C941" s="9">
        <v>45658</v>
      </c>
      <c r="D941" s="25" t="s">
        <v>280</v>
      </c>
      <c r="E941" s="9">
        <v>45626</v>
      </c>
      <c r="F941" s="276" t="s">
        <v>2127</v>
      </c>
      <c r="G941" s="253">
        <v>45645</v>
      </c>
      <c r="H941" s="249">
        <v>504625.36000000004</v>
      </c>
      <c r="I941" s="250">
        <v>0</v>
      </c>
      <c r="J941" s="251">
        <f t="shared" si="268"/>
        <v>504625.36000000004</v>
      </c>
      <c r="K941" s="250">
        <f t="shared" si="269"/>
        <v>7569.3804</v>
      </c>
      <c r="L941" s="250">
        <f t="shared" si="270"/>
        <v>497055.97960000002</v>
      </c>
      <c r="M941" s="250">
        <v>0</v>
      </c>
      <c r="N941" s="250">
        <f t="shared" si="271"/>
        <v>497055.97960000002</v>
      </c>
      <c r="O941" s="252">
        <v>45665</v>
      </c>
      <c r="P941" s="252">
        <f t="shared" si="272"/>
        <v>45665</v>
      </c>
      <c r="Q941" s="259" t="s">
        <v>2188</v>
      </c>
      <c r="R941" s="277">
        <v>496625.35</v>
      </c>
      <c r="S941" s="250">
        <f t="shared" si="273"/>
        <v>8000.0100000000675</v>
      </c>
      <c r="T941" s="255" t="s">
        <v>1991</v>
      </c>
      <c r="U941" s="256">
        <v>45691</v>
      </c>
      <c r="V941" s="255">
        <v>464232</v>
      </c>
      <c r="W941" s="255" t="s">
        <v>29</v>
      </c>
      <c r="X941" s="258" t="s">
        <v>368</v>
      </c>
      <c r="Y941" s="255" t="s">
        <v>91</v>
      </c>
    </row>
    <row r="942" spans="1:25" x14ac:dyDescent="0.25">
      <c r="A942" s="7">
        <f t="shared" si="263"/>
        <v>125</v>
      </c>
      <c r="B942" s="25" t="s">
        <v>2074</v>
      </c>
      <c r="C942" s="9">
        <v>45658</v>
      </c>
      <c r="D942" s="25" t="s">
        <v>277</v>
      </c>
      <c r="E942" s="9">
        <v>45626</v>
      </c>
      <c r="F942" s="276" t="s">
        <v>2128</v>
      </c>
      <c r="G942" s="253">
        <v>45645</v>
      </c>
      <c r="H942" s="249">
        <v>421187.26</v>
      </c>
      <c r="I942" s="250">
        <v>0</v>
      </c>
      <c r="J942" s="251">
        <f t="shared" si="268"/>
        <v>421187.26</v>
      </c>
      <c r="K942" s="250">
        <f t="shared" si="269"/>
        <v>6317.8089</v>
      </c>
      <c r="L942" s="250">
        <f t="shared" si="270"/>
        <v>414869.45110000001</v>
      </c>
      <c r="M942" s="250">
        <v>0</v>
      </c>
      <c r="N942" s="250">
        <f t="shared" si="271"/>
        <v>414869.45110000001</v>
      </c>
      <c r="O942" s="252">
        <v>45665</v>
      </c>
      <c r="P942" s="252">
        <f t="shared" si="272"/>
        <v>45665</v>
      </c>
      <c r="Q942" s="259" t="s">
        <v>2188</v>
      </c>
      <c r="R942" s="277">
        <v>413187.79</v>
      </c>
      <c r="S942" s="250">
        <f t="shared" si="273"/>
        <v>7999.4700000000303</v>
      </c>
      <c r="T942" s="255" t="s">
        <v>1991</v>
      </c>
      <c r="U942" s="256">
        <v>45691</v>
      </c>
      <c r="V942" s="255">
        <v>464232</v>
      </c>
      <c r="W942" s="255" t="s">
        <v>29</v>
      </c>
      <c r="X942" s="258" t="s">
        <v>368</v>
      </c>
      <c r="Y942" s="255" t="s">
        <v>91</v>
      </c>
    </row>
    <row r="943" spans="1:25" x14ac:dyDescent="0.25">
      <c r="A943" s="7">
        <f t="shared" si="263"/>
        <v>126</v>
      </c>
      <c r="B943" s="25" t="s">
        <v>2074</v>
      </c>
      <c r="C943" s="9">
        <v>45658</v>
      </c>
      <c r="D943" s="25" t="s">
        <v>465</v>
      </c>
      <c r="E943" s="9">
        <v>45626</v>
      </c>
      <c r="F943" s="276" t="s">
        <v>2129</v>
      </c>
      <c r="G943" s="253">
        <v>45645</v>
      </c>
      <c r="H943" s="249">
        <v>210606.78999999998</v>
      </c>
      <c r="I943" s="250">
        <v>0</v>
      </c>
      <c r="J943" s="251">
        <f t="shared" si="268"/>
        <v>210606.78999999998</v>
      </c>
      <c r="K943" s="250">
        <f t="shared" si="269"/>
        <v>3159.1018499999996</v>
      </c>
      <c r="L943" s="250">
        <f t="shared" si="270"/>
        <v>207447.68814999997</v>
      </c>
      <c r="M943" s="250">
        <v>0</v>
      </c>
      <c r="N943" s="250">
        <f t="shared" si="271"/>
        <v>207447.68814999997</v>
      </c>
      <c r="O943" s="252">
        <v>45665</v>
      </c>
      <c r="P943" s="252">
        <f t="shared" si="272"/>
        <v>45665</v>
      </c>
      <c r="Q943" s="259" t="s">
        <v>2188</v>
      </c>
      <c r="R943" s="277">
        <v>202607.29</v>
      </c>
      <c r="S943" s="250">
        <f t="shared" si="273"/>
        <v>7999.4999999999709</v>
      </c>
      <c r="T943" s="255" t="s">
        <v>1991</v>
      </c>
      <c r="U943" s="256">
        <v>45691</v>
      </c>
      <c r="V943" s="255">
        <v>464232</v>
      </c>
      <c r="W943" s="255" t="s">
        <v>29</v>
      </c>
      <c r="X943" s="258" t="s">
        <v>368</v>
      </c>
      <c r="Y943" s="255" t="s">
        <v>91</v>
      </c>
    </row>
    <row r="944" spans="1:25" x14ac:dyDescent="0.25">
      <c r="A944" s="7">
        <f t="shared" si="263"/>
        <v>127</v>
      </c>
      <c r="B944" s="25" t="s">
        <v>2074</v>
      </c>
      <c r="C944" s="9">
        <v>45658</v>
      </c>
      <c r="D944" s="25" t="s">
        <v>468</v>
      </c>
      <c r="E944" s="9">
        <v>45626</v>
      </c>
      <c r="F944" s="276" t="s">
        <v>2130</v>
      </c>
      <c r="G944" s="253">
        <v>45645</v>
      </c>
      <c r="H944" s="249">
        <v>274178.11</v>
      </c>
      <c r="I944" s="250">
        <v>0</v>
      </c>
      <c r="J944" s="251">
        <f t="shared" si="268"/>
        <v>274178.11</v>
      </c>
      <c r="K944" s="250">
        <f t="shared" si="269"/>
        <v>4112.6716499999993</v>
      </c>
      <c r="L944" s="250">
        <f t="shared" si="270"/>
        <v>270065.43835000001</v>
      </c>
      <c r="M944" s="250">
        <v>0</v>
      </c>
      <c r="N944" s="250">
        <f t="shared" si="271"/>
        <v>270065.43835000001</v>
      </c>
      <c r="O944" s="252">
        <v>45665</v>
      </c>
      <c r="P944" s="252">
        <f t="shared" si="272"/>
        <v>45665</v>
      </c>
      <c r="Q944" s="259" t="s">
        <v>2188</v>
      </c>
      <c r="R944" s="277">
        <v>266178.76</v>
      </c>
      <c r="S944" s="250">
        <f t="shared" si="273"/>
        <v>7999.3499999999767</v>
      </c>
      <c r="T944" s="255" t="s">
        <v>1991</v>
      </c>
      <c r="U944" s="256">
        <v>45691</v>
      </c>
      <c r="V944" s="255">
        <v>464232</v>
      </c>
      <c r="W944" s="255" t="s">
        <v>29</v>
      </c>
      <c r="X944" s="258" t="s">
        <v>368</v>
      </c>
      <c r="Y944" s="255" t="s">
        <v>91</v>
      </c>
    </row>
    <row r="945" spans="1:25" x14ac:dyDescent="0.25">
      <c r="A945" s="7">
        <f t="shared" si="263"/>
        <v>128</v>
      </c>
      <c r="B945" s="25" t="s">
        <v>2074</v>
      </c>
      <c r="C945" s="9">
        <v>45658</v>
      </c>
      <c r="D945" s="25" t="s">
        <v>469</v>
      </c>
      <c r="E945" s="9">
        <v>45626</v>
      </c>
      <c r="F945" s="276" t="s">
        <v>2131</v>
      </c>
      <c r="G945" s="253">
        <v>45645</v>
      </c>
      <c r="H945" s="249">
        <v>330939.03999999998</v>
      </c>
      <c r="I945" s="250">
        <v>0</v>
      </c>
      <c r="J945" s="251">
        <f t="shared" si="268"/>
        <v>330939.03999999998</v>
      </c>
      <c r="K945" s="250">
        <f t="shared" si="269"/>
        <v>4964.0855999999994</v>
      </c>
      <c r="L945" s="250">
        <f t="shared" si="270"/>
        <v>325974.95439999999</v>
      </c>
      <c r="M945" s="250">
        <v>0</v>
      </c>
      <c r="N945" s="250">
        <f t="shared" si="271"/>
        <v>325974.95439999999</v>
      </c>
      <c r="O945" s="252">
        <v>45665</v>
      </c>
      <c r="P945" s="252">
        <f t="shared" si="272"/>
        <v>45665</v>
      </c>
      <c r="Q945" s="259" t="s">
        <v>2188</v>
      </c>
      <c r="R945" s="277">
        <v>322939</v>
      </c>
      <c r="S945" s="250">
        <f t="shared" si="273"/>
        <v>8000.039999999979</v>
      </c>
      <c r="T945" s="255" t="s">
        <v>1991</v>
      </c>
      <c r="U945" s="256">
        <v>45691</v>
      </c>
      <c r="V945" s="255">
        <v>464232</v>
      </c>
      <c r="W945" s="255" t="s">
        <v>29</v>
      </c>
      <c r="X945" s="258" t="s">
        <v>368</v>
      </c>
      <c r="Y945" s="255" t="s">
        <v>91</v>
      </c>
    </row>
    <row r="946" spans="1:25" x14ac:dyDescent="0.25">
      <c r="A946" s="7">
        <f t="shared" si="263"/>
        <v>129</v>
      </c>
      <c r="B946" s="25" t="s">
        <v>2074</v>
      </c>
      <c r="C946" s="9">
        <v>45658</v>
      </c>
      <c r="D946" s="25" t="s">
        <v>281</v>
      </c>
      <c r="E946" s="9">
        <v>45626</v>
      </c>
      <c r="F946" s="276" t="s">
        <v>2132</v>
      </c>
      <c r="G946" s="253">
        <v>45645</v>
      </c>
      <c r="H946" s="249">
        <v>312775.42000000004</v>
      </c>
      <c r="I946" s="250">
        <v>0</v>
      </c>
      <c r="J946" s="251">
        <f t="shared" si="268"/>
        <v>312775.42000000004</v>
      </c>
      <c r="K946" s="250">
        <f t="shared" si="269"/>
        <v>4691.6313</v>
      </c>
      <c r="L946" s="250">
        <f t="shared" si="270"/>
        <v>308083.78870000003</v>
      </c>
      <c r="M946" s="250">
        <v>0</v>
      </c>
      <c r="N946" s="250">
        <f t="shared" si="271"/>
        <v>308083.78870000003</v>
      </c>
      <c r="O946" s="252">
        <v>45665</v>
      </c>
      <c r="P946" s="252">
        <f t="shared" si="272"/>
        <v>45665</v>
      </c>
      <c r="Q946" s="259" t="s">
        <v>2188</v>
      </c>
      <c r="R946" s="277">
        <v>304775.73</v>
      </c>
      <c r="S946" s="250">
        <f t="shared" si="273"/>
        <v>7999.6900000000605</v>
      </c>
      <c r="T946" s="255" t="s">
        <v>1991</v>
      </c>
      <c r="U946" s="256">
        <v>45691</v>
      </c>
      <c r="V946" s="255">
        <v>464232</v>
      </c>
      <c r="W946" s="255" t="s">
        <v>29</v>
      </c>
      <c r="X946" s="258" t="s">
        <v>368</v>
      </c>
      <c r="Y946" s="255" t="s">
        <v>91</v>
      </c>
    </row>
    <row r="947" spans="1:25" x14ac:dyDescent="0.25">
      <c r="A947" s="7">
        <f t="shared" si="263"/>
        <v>130</v>
      </c>
      <c r="B947" s="25" t="s">
        <v>2074</v>
      </c>
      <c r="C947" s="9">
        <v>45658</v>
      </c>
      <c r="D947" s="25" t="s">
        <v>471</v>
      </c>
      <c r="E947" s="9">
        <v>45626</v>
      </c>
      <c r="F947" s="276" t="s">
        <v>2133</v>
      </c>
      <c r="G947" s="253">
        <v>45645</v>
      </c>
      <c r="H947" s="249">
        <v>242392.44999999998</v>
      </c>
      <c r="I947" s="250">
        <f>H947*18%</f>
        <v>43630.640999999996</v>
      </c>
      <c r="J947" s="251">
        <f t="shared" si="268"/>
        <v>286023.09099999996</v>
      </c>
      <c r="K947" s="250">
        <f t="shared" si="269"/>
        <v>3635.8867499999997</v>
      </c>
      <c r="L947" s="250">
        <f t="shared" si="270"/>
        <v>282387.20424999995</v>
      </c>
      <c r="M947" s="250">
        <v>0</v>
      </c>
      <c r="N947" s="250">
        <f t="shared" si="271"/>
        <v>282387.20424999995</v>
      </c>
      <c r="O947" s="252">
        <v>45665</v>
      </c>
      <c r="P947" s="252">
        <f t="shared" si="272"/>
        <v>45665</v>
      </c>
      <c r="Q947" s="259" t="s">
        <v>2188</v>
      </c>
      <c r="R947" s="277">
        <v>234393.02</v>
      </c>
      <c r="S947" s="250">
        <f t="shared" si="273"/>
        <v>7999.429999999993</v>
      </c>
      <c r="T947" s="255" t="s">
        <v>1991</v>
      </c>
      <c r="U947" s="256">
        <v>45691</v>
      </c>
      <c r="V947" s="255">
        <v>464232</v>
      </c>
      <c r="W947" s="255" t="s">
        <v>29</v>
      </c>
      <c r="X947" s="258" t="s">
        <v>368</v>
      </c>
      <c r="Y947" s="255" t="s">
        <v>91</v>
      </c>
    </row>
    <row r="948" spans="1:25" x14ac:dyDescent="0.25">
      <c r="A948" s="7">
        <f t="shared" ref="A948:A1001" si="274">A947+1</f>
        <v>131</v>
      </c>
      <c r="B948" s="25" t="s">
        <v>2074</v>
      </c>
      <c r="C948" s="9">
        <v>45658</v>
      </c>
      <c r="D948" s="25" t="s">
        <v>267</v>
      </c>
      <c r="E948" s="9">
        <v>45626</v>
      </c>
      <c r="F948" s="276" t="s">
        <v>2134</v>
      </c>
      <c r="G948" s="253">
        <v>45649</v>
      </c>
      <c r="H948" s="249">
        <v>274178.11</v>
      </c>
      <c r="I948" s="250">
        <f>H948*18%</f>
        <v>49352.059799999995</v>
      </c>
      <c r="J948" s="251">
        <f t="shared" si="268"/>
        <v>323530.16979999997</v>
      </c>
      <c r="K948" s="250">
        <f t="shared" si="269"/>
        <v>4112.6716499999993</v>
      </c>
      <c r="L948" s="250">
        <f t="shared" si="270"/>
        <v>319417.49815</v>
      </c>
      <c r="M948" s="250">
        <v>0</v>
      </c>
      <c r="N948" s="250">
        <f t="shared" si="271"/>
        <v>319417.49815</v>
      </c>
      <c r="O948" s="252">
        <v>45665</v>
      </c>
      <c r="P948" s="252">
        <f t="shared" si="272"/>
        <v>45665</v>
      </c>
      <c r="Q948" s="259" t="s">
        <v>2188</v>
      </c>
      <c r="R948" s="277">
        <v>266178.76</v>
      </c>
      <c r="S948" s="250">
        <f t="shared" si="273"/>
        <v>7999.3499999999767</v>
      </c>
      <c r="T948" s="255" t="s">
        <v>1991</v>
      </c>
      <c r="U948" s="256">
        <v>45691</v>
      </c>
      <c r="V948" s="255">
        <v>464232</v>
      </c>
      <c r="W948" s="255" t="s">
        <v>29</v>
      </c>
      <c r="X948" s="258" t="s">
        <v>368</v>
      </c>
      <c r="Y948" s="255" t="s">
        <v>91</v>
      </c>
    </row>
    <row r="949" spans="1:25" x14ac:dyDescent="0.25">
      <c r="A949" s="7">
        <f t="shared" si="274"/>
        <v>132</v>
      </c>
      <c r="B949" s="25" t="s">
        <v>2074</v>
      </c>
      <c r="C949" s="9">
        <v>45658</v>
      </c>
      <c r="D949" s="25" t="s">
        <v>256</v>
      </c>
      <c r="E949" s="9">
        <v>45626</v>
      </c>
      <c r="F949" s="276" t="s">
        <v>2135</v>
      </c>
      <c r="G949" s="253">
        <v>45649</v>
      </c>
      <c r="H949" s="249">
        <v>258285.64</v>
      </c>
      <c r="I949" s="250">
        <f>H949*18%</f>
        <v>46491.415200000003</v>
      </c>
      <c r="J949" s="251">
        <f t="shared" si="268"/>
        <v>304777.0552</v>
      </c>
      <c r="K949" s="250">
        <f t="shared" si="269"/>
        <v>3874.2846</v>
      </c>
      <c r="L949" s="250">
        <f t="shared" si="270"/>
        <v>300902.77059999999</v>
      </c>
      <c r="M949" s="250">
        <v>0</v>
      </c>
      <c r="N949" s="250">
        <f t="shared" si="271"/>
        <v>300902.77059999999</v>
      </c>
      <c r="O949" s="252">
        <v>45665</v>
      </c>
      <c r="P949" s="252">
        <f t="shared" si="272"/>
        <v>45665</v>
      </c>
      <c r="Q949" s="259" t="s">
        <v>2188</v>
      </c>
      <c r="R949" s="277">
        <v>250285.89</v>
      </c>
      <c r="S949" s="250">
        <f t="shared" si="273"/>
        <v>7999.75</v>
      </c>
      <c r="T949" s="255" t="s">
        <v>1991</v>
      </c>
      <c r="U949" s="256">
        <v>45691</v>
      </c>
      <c r="V949" s="255">
        <v>464232</v>
      </c>
      <c r="W949" s="255" t="s">
        <v>29</v>
      </c>
      <c r="X949" s="258" t="s">
        <v>368</v>
      </c>
      <c r="Y949" s="255" t="s">
        <v>91</v>
      </c>
    </row>
    <row r="950" spans="1:25" x14ac:dyDescent="0.25">
      <c r="A950" s="7">
        <f t="shared" si="274"/>
        <v>133</v>
      </c>
      <c r="B950" s="25" t="s">
        <v>2074</v>
      </c>
      <c r="C950" s="9">
        <v>45658</v>
      </c>
      <c r="D950" s="25" t="s">
        <v>270</v>
      </c>
      <c r="E950" s="9">
        <v>45626</v>
      </c>
      <c r="F950" s="276" t="s">
        <v>2136</v>
      </c>
      <c r="G950" s="253">
        <v>45649</v>
      </c>
      <c r="H950" s="249">
        <v>349101.94</v>
      </c>
      <c r="I950" s="250">
        <v>0</v>
      </c>
      <c r="J950" s="251">
        <f t="shared" si="268"/>
        <v>349101.94</v>
      </c>
      <c r="K950" s="250">
        <f t="shared" si="269"/>
        <v>5236.5290999999997</v>
      </c>
      <c r="L950" s="250">
        <f t="shared" si="270"/>
        <v>343865.41090000002</v>
      </c>
      <c r="M950" s="250">
        <v>0</v>
      </c>
      <c r="N950" s="250">
        <f t="shared" si="271"/>
        <v>343865.41090000002</v>
      </c>
      <c r="O950" s="252">
        <v>45665</v>
      </c>
      <c r="P950" s="252">
        <f t="shared" si="272"/>
        <v>45665</v>
      </c>
      <c r="Q950" s="259" t="s">
        <v>2188</v>
      </c>
      <c r="R950" s="277">
        <v>341102.28</v>
      </c>
      <c r="S950" s="250">
        <f t="shared" si="273"/>
        <v>7999.6599999999744</v>
      </c>
      <c r="T950" s="255" t="s">
        <v>1991</v>
      </c>
      <c r="U950" s="256">
        <v>45691</v>
      </c>
      <c r="V950" s="255">
        <v>464232</v>
      </c>
      <c r="W950" s="255" t="s">
        <v>29</v>
      </c>
      <c r="X950" s="258" t="s">
        <v>368</v>
      </c>
      <c r="Y950" s="255" t="s">
        <v>91</v>
      </c>
    </row>
    <row r="951" spans="1:25" x14ac:dyDescent="0.25">
      <c r="A951" s="7">
        <f t="shared" si="274"/>
        <v>134</v>
      </c>
      <c r="B951" s="25" t="s">
        <v>2074</v>
      </c>
      <c r="C951" s="9">
        <v>45658</v>
      </c>
      <c r="D951" s="25" t="s">
        <v>263</v>
      </c>
      <c r="E951" s="9">
        <v>45626</v>
      </c>
      <c r="F951" s="276" t="s">
        <v>2137</v>
      </c>
      <c r="G951" s="253">
        <v>45649</v>
      </c>
      <c r="H951" s="249">
        <v>412673.8</v>
      </c>
      <c r="I951" s="250">
        <f>H951*18%</f>
        <v>74281.284</v>
      </c>
      <c r="J951" s="251">
        <f t="shared" si="268"/>
        <v>486955.08399999997</v>
      </c>
      <c r="K951" s="250">
        <f t="shared" si="269"/>
        <v>6190.107</v>
      </c>
      <c r="L951" s="250">
        <f t="shared" si="270"/>
        <v>480764.97699999996</v>
      </c>
      <c r="M951" s="250">
        <v>0</v>
      </c>
      <c r="N951" s="250">
        <f t="shared" si="271"/>
        <v>480764.97699999996</v>
      </c>
      <c r="O951" s="252">
        <v>45665</v>
      </c>
      <c r="P951" s="252">
        <f t="shared" si="272"/>
        <v>45665</v>
      </c>
      <c r="Q951" s="259" t="s">
        <v>2188</v>
      </c>
      <c r="R951" s="277">
        <v>404673.76</v>
      </c>
      <c r="S951" s="250">
        <f t="shared" si="273"/>
        <v>8000.039999999979</v>
      </c>
      <c r="T951" s="255" t="s">
        <v>1991</v>
      </c>
      <c r="U951" s="256">
        <v>45691</v>
      </c>
      <c r="V951" s="255">
        <v>464232</v>
      </c>
      <c r="W951" s="255" t="s">
        <v>29</v>
      </c>
      <c r="X951" s="258" t="s">
        <v>368</v>
      </c>
      <c r="Y951" s="255" t="s">
        <v>91</v>
      </c>
    </row>
    <row r="952" spans="1:25" x14ac:dyDescent="0.25">
      <c r="A952" s="7">
        <f t="shared" si="274"/>
        <v>135</v>
      </c>
      <c r="B952" s="25" t="s">
        <v>2074</v>
      </c>
      <c r="C952" s="9">
        <v>45658</v>
      </c>
      <c r="D952" s="25" t="s">
        <v>259</v>
      </c>
      <c r="E952" s="9">
        <v>45626</v>
      </c>
      <c r="F952" s="276" t="s">
        <v>2138</v>
      </c>
      <c r="G952" s="253">
        <v>45649</v>
      </c>
      <c r="H952" s="249">
        <v>433107.22</v>
      </c>
      <c r="I952" s="250">
        <f>H952*18%</f>
        <v>77959.299599999998</v>
      </c>
      <c r="J952" s="251">
        <f t="shared" si="268"/>
        <v>511066.5196</v>
      </c>
      <c r="K952" s="250">
        <f t="shared" si="269"/>
        <v>6496.608299999999</v>
      </c>
      <c r="L952" s="250">
        <f t="shared" si="270"/>
        <v>504569.91129999998</v>
      </c>
      <c r="M952" s="250">
        <v>0</v>
      </c>
      <c r="N952" s="250">
        <f t="shared" si="271"/>
        <v>504569.91129999998</v>
      </c>
      <c r="O952" s="252">
        <v>45665</v>
      </c>
      <c r="P952" s="252">
        <f t="shared" si="272"/>
        <v>45665</v>
      </c>
      <c r="Q952" s="259" t="s">
        <v>2188</v>
      </c>
      <c r="R952" s="277">
        <v>425107.44</v>
      </c>
      <c r="S952" s="250">
        <f t="shared" si="273"/>
        <v>7999.7799999999697</v>
      </c>
      <c r="T952" s="255" t="s">
        <v>1991</v>
      </c>
      <c r="U952" s="256">
        <v>45691</v>
      </c>
      <c r="V952" s="255">
        <v>464232</v>
      </c>
      <c r="W952" s="255" t="s">
        <v>29</v>
      </c>
      <c r="X952" s="258" t="s">
        <v>368</v>
      </c>
      <c r="Y952" s="255" t="s">
        <v>91</v>
      </c>
    </row>
    <row r="953" spans="1:25" x14ac:dyDescent="0.25">
      <c r="A953" s="7">
        <f t="shared" si="274"/>
        <v>136</v>
      </c>
      <c r="B953" s="25" t="s">
        <v>2074</v>
      </c>
      <c r="C953" s="9">
        <v>45658</v>
      </c>
      <c r="D953" s="25" t="s">
        <v>466</v>
      </c>
      <c r="E953" s="9">
        <v>45626</v>
      </c>
      <c r="F953" s="276" t="s">
        <v>2139</v>
      </c>
      <c r="G953" s="253">
        <v>45649</v>
      </c>
      <c r="H953" s="249">
        <v>321856.59999999998</v>
      </c>
      <c r="I953" s="250">
        <v>0</v>
      </c>
      <c r="J953" s="251">
        <f t="shared" si="268"/>
        <v>321856.59999999998</v>
      </c>
      <c r="K953" s="250">
        <f t="shared" si="269"/>
        <v>4827.8489999999993</v>
      </c>
      <c r="L953" s="250">
        <f t="shared" si="270"/>
        <v>317028.75099999999</v>
      </c>
      <c r="M953" s="250">
        <v>0</v>
      </c>
      <c r="N953" s="250">
        <f t="shared" si="271"/>
        <v>317028.75099999999</v>
      </c>
      <c r="O953" s="252">
        <v>45673</v>
      </c>
      <c r="P953" s="252">
        <f t="shared" si="272"/>
        <v>45673</v>
      </c>
      <c r="Q953" s="259" t="s">
        <v>2189</v>
      </c>
      <c r="R953" s="277">
        <v>313856.59999999998</v>
      </c>
      <c r="S953" s="250">
        <f t="shared" si="273"/>
        <v>8000</v>
      </c>
      <c r="T953" s="255" t="s">
        <v>1991</v>
      </c>
      <c r="U953" s="256">
        <v>45691</v>
      </c>
      <c r="V953" s="255">
        <v>464232</v>
      </c>
      <c r="W953" s="255" t="s">
        <v>29</v>
      </c>
      <c r="X953" s="258" t="s">
        <v>368</v>
      </c>
      <c r="Y953" s="255" t="s">
        <v>91</v>
      </c>
    </row>
    <row r="954" spans="1:25" x14ac:dyDescent="0.25">
      <c r="A954" s="7">
        <f t="shared" si="274"/>
        <v>137</v>
      </c>
      <c r="B954" s="25" t="s">
        <v>2074</v>
      </c>
      <c r="C954" s="9">
        <v>45658</v>
      </c>
      <c r="D954" s="25" t="s">
        <v>518</v>
      </c>
      <c r="E954" s="9">
        <v>45626</v>
      </c>
      <c r="F954" s="276" t="s">
        <v>2140</v>
      </c>
      <c r="G954" s="253">
        <v>45649</v>
      </c>
      <c r="H954" s="249">
        <v>367265.2</v>
      </c>
      <c r="I954" s="250">
        <v>0</v>
      </c>
      <c r="J954" s="251">
        <f t="shared" si="268"/>
        <v>367265.2</v>
      </c>
      <c r="K954" s="250">
        <f t="shared" si="269"/>
        <v>5508.9780000000001</v>
      </c>
      <c r="L954" s="250">
        <f t="shared" si="270"/>
        <v>361756.22200000001</v>
      </c>
      <c r="M954" s="250">
        <v>0</v>
      </c>
      <c r="N954" s="250">
        <f t="shared" si="271"/>
        <v>361756.22200000001</v>
      </c>
      <c r="O954" s="252">
        <v>45665</v>
      </c>
      <c r="P954" s="252">
        <f t="shared" si="272"/>
        <v>45665</v>
      </c>
      <c r="Q954" s="259" t="s">
        <v>2188</v>
      </c>
      <c r="R954" s="277">
        <v>359265.56</v>
      </c>
      <c r="S954" s="250">
        <f t="shared" si="273"/>
        <v>7999.640000000014</v>
      </c>
      <c r="T954" s="255" t="s">
        <v>1991</v>
      </c>
      <c r="U954" s="256">
        <v>45691</v>
      </c>
      <c r="V954" s="255">
        <v>464232</v>
      </c>
      <c r="W954" s="255" t="s">
        <v>29</v>
      </c>
      <c r="X954" s="258" t="s">
        <v>368</v>
      </c>
      <c r="Y954" s="255" t="s">
        <v>91</v>
      </c>
    </row>
    <row r="955" spans="1:25" x14ac:dyDescent="0.25">
      <c r="A955" s="7">
        <f t="shared" si="274"/>
        <v>138</v>
      </c>
      <c r="B955" s="25" t="s">
        <v>2074</v>
      </c>
      <c r="C955" s="9">
        <v>45658</v>
      </c>
      <c r="D955" s="25" t="s">
        <v>285</v>
      </c>
      <c r="E955" s="9">
        <v>45626</v>
      </c>
      <c r="F955" s="276" t="s">
        <v>2141</v>
      </c>
      <c r="G955" s="253">
        <v>45649</v>
      </c>
      <c r="H955" s="249">
        <v>349101.94</v>
      </c>
      <c r="I955" s="250">
        <v>0</v>
      </c>
      <c r="J955" s="251">
        <f t="shared" si="268"/>
        <v>349101.94</v>
      </c>
      <c r="K955" s="250">
        <f t="shared" si="269"/>
        <v>5236.5290999999997</v>
      </c>
      <c r="L955" s="250">
        <f t="shared" si="270"/>
        <v>343865.41090000002</v>
      </c>
      <c r="M955" s="250">
        <v>0</v>
      </c>
      <c r="N955" s="250">
        <f t="shared" si="271"/>
        <v>343865.41090000002</v>
      </c>
      <c r="O955" s="252">
        <v>45665</v>
      </c>
      <c r="P955" s="252">
        <f t="shared" si="272"/>
        <v>45665</v>
      </c>
      <c r="Q955" s="259" t="s">
        <v>2188</v>
      </c>
      <c r="R955" s="277">
        <v>341102.28</v>
      </c>
      <c r="S955" s="250">
        <f t="shared" si="273"/>
        <v>7999.6599999999744</v>
      </c>
      <c r="T955" s="255" t="s">
        <v>1991</v>
      </c>
      <c r="U955" s="256">
        <v>45691</v>
      </c>
      <c r="V955" s="255">
        <v>464232</v>
      </c>
      <c r="W955" s="255" t="s">
        <v>29</v>
      </c>
      <c r="X955" s="258" t="s">
        <v>368</v>
      </c>
      <c r="Y955" s="255" t="s">
        <v>91</v>
      </c>
    </row>
    <row r="956" spans="1:25" x14ac:dyDescent="0.25">
      <c r="A956" s="7">
        <f t="shared" si="274"/>
        <v>139</v>
      </c>
      <c r="B956" s="25" t="s">
        <v>2074</v>
      </c>
      <c r="C956" s="9">
        <v>45658</v>
      </c>
      <c r="D956" s="25" t="s">
        <v>283</v>
      </c>
      <c r="E956" s="9">
        <v>45626</v>
      </c>
      <c r="F956" s="276" t="s">
        <v>2142</v>
      </c>
      <c r="G956" s="253">
        <v>45649</v>
      </c>
      <c r="H956" s="249">
        <v>330938.68</v>
      </c>
      <c r="I956" s="250">
        <v>0</v>
      </c>
      <c r="J956" s="251">
        <f t="shared" ref="J956:J1001" si="275">H956+I956</f>
        <v>330938.68</v>
      </c>
      <c r="K956" s="250">
        <f t="shared" ref="K956:K1001" si="276">H956*1.5%</f>
        <v>4964.0801999999994</v>
      </c>
      <c r="L956" s="250">
        <f t="shared" ref="L956:L1001" si="277">J956-K956</f>
        <v>325974.59979999997</v>
      </c>
      <c r="M956" s="250">
        <v>0</v>
      </c>
      <c r="N956" s="250">
        <f t="shared" ref="N956:N1001" si="278">L956-M956</f>
        <v>325974.59979999997</v>
      </c>
      <c r="O956" s="252">
        <v>45665</v>
      </c>
      <c r="P956" s="252">
        <f t="shared" ref="P956:P1001" si="279">O956</f>
        <v>45665</v>
      </c>
      <c r="Q956" s="259" t="s">
        <v>2188</v>
      </c>
      <c r="R956" s="277">
        <v>322939</v>
      </c>
      <c r="S956" s="250">
        <f t="shared" ref="S956:S1001" si="280">H956-R956</f>
        <v>7999.679999999993</v>
      </c>
      <c r="T956" s="255" t="s">
        <v>1991</v>
      </c>
      <c r="U956" s="256">
        <v>45691</v>
      </c>
      <c r="V956" s="255">
        <v>464232</v>
      </c>
      <c r="W956" s="255" t="s">
        <v>29</v>
      </c>
      <c r="X956" s="258" t="s">
        <v>368</v>
      </c>
      <c r="Y956" s="255" t="s">
        <v>91</v>
      </c>
    </row>
    <row r="957" spans="1:25" x14ac:dyDescent="0.25">
      <c r="A957" s="7">
        <f t="shared" si="274"/>
        <v>140</v>
      </c>
      <c r="B957" s="25" t="s">
        <v>2074</v>
      </c>
      <c r="C957" s="9">
        <v>45658</v>
      </c>
      <c r="D957" s="25" t="s">
        <v>1081</v>
      </c>
      <c r="E957" s="9">
        <v>45626</v>
      </c>
      <c r="F957" s="276" t="s">
        <v>2143</v>
      </c>
      <c r="G957" s="253">
        <v>45649</v>
      </c>
      <c r="H957" s="249">
        <v>295018.69</v>
      </c>
      <c r="I957" s="250">
        <v>0</v>
      </c>
      <c r="J957" s="251">
        <f t="shared" si="275"/>
        <v>295018.69</v>
      </c>
      <c r="K957" s="250">
        <f t="shared" si="276"/>
        <v>4425.28035</v>
      </c>
      <c r="L957" s="250">
        <f t="shared" si="277"/>
        <v>290593.40964999999</v>
      </c>
      <c r="M957" s="250">
        <v>0</v>
      </c>
      <c r="N957" s="250">
        <f t="shared" si="278"/>
        <v>290593.40964999999</v>
      </c>
      <c r="O957" s="252">
        <v>0</v>
      </c>
      <c r="P957" s="252">
        <f t="shared" si="279"/>
        <v>0</v>
      </c>
      <c r="Q957" s="259"/>
      <c r="R957" s="277">
        <v>0</v>
      </c>
      <c r="S957" s="250">
        <f t="shared" si="280"/>
        <v>295018.69</v>
      </c>
      <c r="T957" s="255" t="s">
        <v>2209</v>
      </c>
      <c r="U957" s="256"/>
      <c r="V957" s="255"/>
      <c r="W957" s="255" t="s">
        <v>29</v>
      </c>
      <c r="X957" s="258" t="s">
        <v>30</v>
      </c>
      <c r="Y957" s="255" t="s">
        <v>2197</v>
      </c>
    </row>
    <row r="958" spans="1:25" x14ac:dyDescent="0.25">
      <c r="A958" s="7">
        <f t="shared" si="274"/>
        <v>141</v>
      </c>
      <c r="B958" s="25" t="s">
        <v>2074</v>
      </c>
      <c r="C958" s="9">
        <v>45658</v>
      </c>
      <c r="D958" s="25" t="s">
        <v>2076</v>
      </c>
      <c r="E958" s="9">
        <v>45626</v>
      </c>
      <c r="F958" s="276" t="s">
        <v>2144</v>
      </c>
      <c r="G958" s="253">
        <v>45649</v>
      </c>
      <c r="H958" s="249">
        <v>345581.05</v>
      </c>
      <c r="I958" s="250">
        <v>0</v>
      </c>
      <c r="J958" s="251">
        <f t="shared" si="275"/>
        <v>345581.05</v>
      </c>
      <c r="K958" s="250">
        <f t="shared" si="276"/>
        <v>5183.7157499999994</v>
      </c>
      <c r="L958" s="250">
        <f t="shared" si="277"/>
        <v>340397.33425000001</v>
      </c>
      <c r="M958" s="250">
        <v>0</v>
      </c>
      <c r="N958" s="250">
        <f t="shared" si="278"/>
        <v>340397.33425000001</v>
      </c>
      <c r="O958" s="252">
        <v>0</v>
      </c>
      <c r="P958" s="252">
        <f t="shared" si="279"/>
        <v>0</v>
      </c>
      <c r="Q958" s="259"/>
      <c r="R958" s="277">
        <v>0</v>
      </c>
      <c r="S958" s="250">
        <f t="shared" si="280"/>
        <v>345581.05</v>
      </c>
      <c r="T958" s="255" t="s">
        <v>2209</v>
      </c>
      <c r="U958" s="256"/>
      <c r="V958" s="255"/>
      <c r="W958" s="255" t="s">
        <v>29</v>
      </c>
      <c r="X958" s="258" t="s">
        <v>30</v>
      </c>
      <c r="Y958" s="255" t="s">
        <v>2197</v>
      </c>
    </row>
    <row r="959" spans="1:25" x14ac:dyDescent="0.25">
      <c r="A959" s="7">
        <f t="shared" si="274"/>
        <v>142</v>
      </c>
      <c r="B959" s="25" t="s">
        <v>2074</v>
      </c>
      <c r="C959" s="9">
        <v>45658</v>
      </c>
      <c r="D959" s="25" t="s">
        <v>262</v>
      </c>
      <c r="E959" s="9">
        <v>45626</v>
      </c>
      <c r="F959" s="276" t="s">
        <v>2145</v>
      </c>
      <c r="G959" s="253">
        <v>45677</v>
      </c>
      <c r="H959" s="249">
        <v>112979.56</v>
      </c>
      <c r="I959" s="250">
        <v>0</v>
      </c>
      <c r="J959" s="251">
        <f t="shared" si="275"/>
        <v>112979.56</v>
      </c>
      <c r="K959" s="250">
        <f t="shared" si="276"/>
        <v>1694.6933999999999</v>
      </c>
      <c r="L959" s="250">
        <f t="shared" si="277"/>
        <v>111284.86659999999</v>
      </c>
      <c r="M959" s="250">
        <v>0</v>
      </c>
      <c r="N959" s="250">
        <f t="shared" si="278"/>
        <v>111284.86659999999</v>
      </c>
      <c r="O959" s="252">
        <v>45665</v>
      </c>
      <c r="P959" s="252">
        <f t="shared" si="279"/>
        <v>45665</v>
      </c>
      <c r="Q959" s="259" t="s">
        <v>2188</v>
      </c>
      <c r="R959" s="277">
        <v>86816.39</v>
      </c>
      <c r="S959" s="250">
        <f t="shared" si="280"/>
        <v>26163.17</v>
      </c>
      <c r="T959" s="255" t="s">
        <v>1991</v>
      </c>
      <c r="U959" s="256">
        <v>45691</v>
      </c>
      <c r="V959" s="255">
        <v>464232</v>
      </c>
      <c r="W959" s="255" t="s">
        <v>29</v>
      </c>
      <c r="X959" s="258" t="s">
        <v>368</v>
      </c>
      <c r="Y959" s="283" t="s">
        <v>2196</v>
      </c>
    </row>
    <row r="960" spans="1:25" x14ac:dyDescent="0.25">
      <c r="A960" s="212">
        <f t="shared" si="274"/>
        <v>143</v>
      </c>
      <c r="B960" s="43" t="s">
        <v>2074</v>
      </c>
      <c r="C960" s="9">
        <v>45658</v>
      </c>
      <c r="D960" s="25" t="s">
        <v>523</v>
      </c>
      <c r="E960" s="9">
        <v>45627</v>
      </c>
      <c r="F960" s="276" t="s">
        <v>2183</v>
      </c>
      <c r="G960" s="253">
        <v>45679</v>
      </c>
      <c r="H960" s="249">
        <v>392240</v>
      </c>
      <c r="I960" s="250">
        <v>0</v>
      </c>
      <c r="J960" s="251">
        <f t="shared" si="275"/>
        <v>392240</v>
      </c>
      <c r="K960" s="250">
        <f t="shared" si="276"/>
        <v>5883.5999999999995</v>
      </c>
      <c r="L960" s="250">
        <f t="shared" si="277"/>
        <v>386356.4</v>
      </c>
      <c r="M960" s="250">
        <v>0</v>
      </c>
      <c r="N960" s="250">
        <f t="shared" si="278"/>
        <v>386356.4</v>
      </c>
      <c r="O960" s="252">
        <v>45680</v>
      </c>
      <c r="P960" s="252">
        <f t="shared" si="279"/>
        <v>45680</v>
      </c>
      <c r="Q960" s="259" t="s">
        <v>2190</v>
      </c>
      <c r="R960" s="277">
        <v>18163.28</v>
      </c>
      <c r="S960" s="250">
        <f t="shared" si="280"/>
        <v>374076.72</v>
      </c>
      <c r="T960" s="255" t="s">
        <v>1991</v>
      </c>
      <c r="U960" s="256">
        <v>45691</v>
      </c>
      <c r="V960" s="255">
        <v>464232</v>
      </c>
      <c r="W960" s="255" t="s">
        <v>29</v>
      </c>
      <c r="X960" s="258" t="s">
        <v>368</v>
      </c>
      <c r="Y960" s="255" t="s">
        <v>2199</v>
      </c>
    </row>
    <row r="961" spans="1:25" x14ac:dyDescent="0.25">
      <c r="A961" s="7">
        <f t="shared" si="274"/>
        <v>144</v>
      </c>
      <c r="B961" s="25" t="s">
        <v>2074</v>
      </c>
      <c r="C961" s="9">
        <v>45658</v>
      </c>
      <c r="D961" s="25" t="s">
        <v>254</v>
      </c>
      <c r="E961" s="9">
        <v>45382</v>
      </c>
      <c r="F961" s="276" t="s">
        <v>2146</v>
      </c>
      <c r="G961" s="253">
        <v>45678</v>
      </c>
      <c r="H961" s="249">
        <v>442765.6</v>
      </c>
      <c r="I961" s="250">
        <v>0</v>
      </c>
      <c r="J961" s="251">
        <f t="shared" si="275"/>
        <v>442765.6</v>
      </c>
      <c r="K961" s="250">
        <f t="shared" si="276"/>
        <v>6641.4839999999995</v>
      </c>
      <c r="L961" s="250">
        <f t="shared" si="277"/>
        <v>436124.11599999998</v>
      </c>
      <c r="M961" s="250">
        <v>0</v>
      </c>
      <c r="N961" s="250">
        <f t="shared" si="278"/>
        <v>436124.11599999998</v>
      </c>
      <c r="O961" s="252">
        <v>45673</v>
      </c>
      <c r="P961" s="252">
        <f t="shared" si="279"/>
        <v>45673</v>
      </c>
      <c r="Q961" s="259" t="s">
        <v>2191</v>
      </c>
      <c r="R961" s="277">
        <v>434765.6</v>
      </c>
      <c r="S961" s="250">
        <f t="shared" si="280"/>
        <v>8000</v>
      </c>
      <c r="T961" s="255" t="s">
        <v>1991</v>
      </c>
      <c r="U961" s="256"/>
      <c r="V961" s="255"/>
      <c r="W961" s="255" t="s">
        <v>29</v>
      </c>
      <c r="X961" s="258" t="s">
        <v>30</v>
      </c>
      <c r="Y961" s="283" t="s">
        <v>2196</v>
      </c>
    </row>
    <row r="962" spans="1:25" x14ac:dyDescent="0.25">
      <c r="A962" s="7">
        <f t="shared" si="274"/>
        <v>145</v>
      </c>
      <c r="B962" s="25" t="s">
        <v>2074</v>
      </c>
      <c r="C962" s="9">
        <v>45658</v>
      </c>
      <c r="D962" s="25" t="s">
        <v>519</v>
      </c>
      <c r="E962" s="9">
        <v>45596</v>
      </c>
      <c r="F962" s="276" t="s">
        <v>2147</v>
      </c>
      <c r="G962" s="253">
        <v>45678</v>
      </c>
      <c r="H962" s="249">
        <v>321856.59999999998</v>
      </c>
      <c r="I962" s="250">
        <v>0</v>
      </c>
      <c r="J962" s="251">
        <f t="shared" si="275"/>
        <v>321856.59999999998</v>
      </c>
      <c r="K962" s="250">
        <f t="shared" si="276"/>
        <v>4827.8489999999993</v>
      </c>
      <c r="L962" s="250">
        <f t="shared" si="277"/>
        <v>317028.75099999999</v>
      </c>
      <c r="M962" s="250">
        <v>0</v>
      </c>
      <c r="N962" s="250">
        <f t="shared" si="278"/>
        <v>317028.75099999999</v>
      </c>
      <c r="O962" s="252">
        <v>45665</v>
      </c>
      <c r="P962" s="252">
        <f t="shared" si="279"/>
        <v>45665</v>
      </c>
      <c r="Q962" s="259" t="s">
        <v>2186</v>
      </c>
      <c r="R962" s="277">
        <v>313857.37</v>
      </c>
      <c r="S962" s="250">
        <f t="shared" si="280"/>
        <v>7999.2299999999814</v>
      </c>
      <c r="T962" s="255" t="s">
        <v>1991</v>
      </c>
      <c r="U962" s="256">
        <v>45691</v>
      </c>
      <c r="V962" s="255">
        <v>464232</v>
      </c>
      <c r="W962" s="255" t="s">
        <v>29</v>
      </c>
      <c r="X962" s="258" t="s">
        <v>368</v>
      </c>
      <c r="Y962" s="283" t="s">
        <v>2196</v>
      </c>
    </row>
    <row r="963" spans="1:25" x14ac:dyDescent="0.25">
      <c r="A963" s="7">
        <f t="shared" si="274"/>
        <v>146</v>
      </c>
      <c r="B963" s="25" t="s">
        <v>2074</v>
      </c>
      <c r="C963" s="9">
        <v>45658</v>
      </c>
      <c r="D963" s="25" t="s">
        <v>463</v>
      </c>
      <c r="E963" s="9">
        <v>45596</v>
      </c>
      <c r="F963" s="276" t="s">
        <v>2148</v>
      </c>
      <c r="G963" s="253">
        <v>45678</v>
      </c>
      <c r="H963" s="249">
        <v>287153.32</v>
      </c>
      <c r="I963" s="250">
        <v>0</v>
      </c>
      <c r="J963" s="251">
        <f t="shared" si="275"/>
        <v>287153.32</v>
      </c>
      <c r="K963" s="250">
        <f t="shared" si="276"/>
        <v>4307.2997999999998</v>
      </c>
      <c r="L963" s="250">
        <f t="shared" si="277"/>
        <v>282846.02020000003</v>
      </c>
      <c r="M963" s="250">
        <v>0</v>
      </c>
      <c r="N963" s="250">
        <f t="shared" si="278"/>
        <v>282846.02020000003</v>
      </c>
      <c r="O963" s="252">
        <v>45673</v>
      </c>
      <c r="P963" s="252">
        <f t="shared" si="279"/>
        <v>45673</v>
      </c>
      <c r="Q963" s="259" t="s">
        <v>2187</v>
      </c>
      <c r="R963" s="277">
        <v>282070.94</v>
      </c>
      <c r="S963" s="250">
        <f t="shared" si="280"/>
        <v>5082.3800000000047</v>
      </c>
      <c r="T963" s="255" t="s">
        <v>1991</v>
      </c>
      <c r="U963" s="256">
        <v>45691</v>
      </c>
      <c r="V963" s="255">
        <v>464232</v>
      </c>
      <c r="W963" s="255" t="s">
        <v>29</v>
      </c>
      <c r="X963" s="258" t="s">
        <v>368</v>
      </c>
      <c r="Y963" s="283" t="s">
        <v>2196</v>
      </c>
    </row>
    <row r="964" spans="1:25" x14ac:dyDescent="0.25">
      <c r="A964" s="7">
        <f t="shared" si="274"/>
        <v>147</v>
      </c>
      <c r="B964" s="25" t="s">
        <v>2074</v>
      </c>
      <c r="C964" s="9">
        <v>45658</v>
      </c>
      <c r="D964" s="25" t="s">
        <v>519</v>
      </c>
      <c r="E964" s="9">
        <v>45626</v>
      </c>
      <c r="F964" s="276" t="s">
        <v>2149</v>
      </c>
      <c r="G964" s="253">
        <v>45678</v>
      </c>
      <c r="H964" s="249">
        <v>305963.77</v>
      </c>
      <c r="I964" s="250">
        <v>0</v>
      </c>
      <c r="J964" s="251">
        <f t="shared" si="275"/>
        <v>305963.77</v>
      </c>
      <c r="K964" s="250">
        <f t="shared" si="276"/>
        <v>4589.4565499999999</v>
      </c>
      <c r="L964" s="250">
        <f t="shared" si="277"/>
        <v>301374.31345000002</v>
      </c>
      <c r="M964" s="250">
        <v>0</v>
      </c>
      <c r="N964" s="250">
        <f t="shared" si="278"/>
        <v>301374.31345000002</v>
      </c>
      <c r="O964" s="252">
        <v>45665</v>
      </c>
      <c r="P964" s="252">
        <f t="shared" si="279"/>
        <v>45665</v>
      </c>
      <c r="Q964" s="259" t="s">
        <v>2188</v>
      </c>
      <c r="R964" s="277">
        <v>297964.5</v>
      </c>
      <c r="S964" s="250">
        <f t="shared" si="280"/>
        <v>7999.2700000000186</v>
      </c>
      <c r="T964" s="255" t="s">
        <v>1991</v>
      </c>
      <c r="U964" s="256">
        <v>45691</v>
      </c>
      <c r="V964" s="255">
        <v>464232</v>
      </c>
      <c r="W964" s="255" t="s">
        <v>29</v>
      </c>
      <c r="X964" s="258" t="s">
        <v>368</v>
      </c>
      <c r="Y964" s="283" t="s">
        <v>2196</v>
      </c>
    </row>
    <row r="965" spans="1:25" x14ac:dyDescent="0.25">
      <c r="A965" s="7">
        <f t="shared" si="274"/>
        <v>148</v>
      </c>
      <c r="B965" s="25" t="s">
        <v>2074</v>
      </c>
      <c r="C965" s="9">
        <v>45658</v>
      </c>
      <c r="D965" s="25" t="s">
        <v>523</v>
      </c>
      <c r="E965" s="9">
        <v>45626</v>
      </c>
      <c r="F965" s="276" t="s">
        <v>2150</v>
      </c>
      <c r="G965" s="253">
        <v>45678</v>
      </c>
      <c r="H965" s="249">
        <v>341155.88</v>
      </c>
      <c r="I965" s="250">
        <v>0</v>
      </c>
      <c r="J965" s="251">
        <f t="shared" si="275"/>
        <v>341155.88</v>
      </c>
      <c r="K965" s="250">
        <f t="shared" si="276"/>
        <v>5117.3382000000001</v>
      </c>
      <c r="L965" s="250">
        <f t="shared" si="277"/>
        <v>336038.54180000001</v>
      </c>
      <c r="M965" s="250">
        <v>0</v>
      </c>
      <c r="N965" s="250">
        <f t="shared" si="278"/>
        <v>336038.54180000001</v>
      </c>
      <c r="O965" s="252">
        <v>45673</v>
      </c>
      <c r="P965" s="252">
        <f t="shared" si="279"/>
        <v>45673</v>
      </c>
      <c r="Q965" s="259" t="s">
        <v>2189</v>
      </c>
      <c r="R965" s="277">
        <v>333155.89</v>
      </c>
      <c r="S965" s="250">
        <f t="shared" si="280"/>
        <v>7999.9899999999907</v>
      </c>
      <c r="T965" s="255" t="s">
        <v>1991</v>
      </c>
      <c r="U965" s="256">
        <v>45691</v>
      </c>
      <c r="V965" s="255">
        <v>464232</v>
      </c>
      <c r="W965" s="255" t="s">
        <v>29</v>
      </c>
      <c r="X965" s="258" t="s">
        <v>368</v>
      </c>
      <c r="Y965" s="283" t="s">
        <v>2196</v>
      </c>
    </row>
    <row r="966" spans="1:25" x14ac:dyDescent="0.25">
      <c r="A966" s="7">
        <f t="shared" si="274"/>
        <v>149</v>
      </c>
      <c r="B966" s="25" t="s">
        <v>2074</v>
      </c>
      <c r="C966" s="9">
        <v>45658</v>
      </c>
      <c r="D966" s="25" t="s">
        <v>268</v>
      </c>
      <c r="E966" s="9">
        <v>45657</v>
      </c>
      <c r="F966" s="276" t="s">
        <v>2151</v>
      </c>
      <c r="G966" s="253">
        <v>45678</v>
      </c>
      <c r="H966" s="249">
        <v>337749.43</v>
      </c>
      <c r="I966" s="250">
        <v>0</v>
      </c>
      <c r="J966" s="251">
        <f t="shared" si="275"/>
        <v>337749.43</v>
      </c>
      <c r="K966" s="250">
        <f t="shared" si="276"/>
        <v>5066.2414499999995</v>
      </c>
      <c r="L966" s="250">
        <f t="shared" si="277"/>
        <v>332683.18855000002</v>
      </c>
      <c r="M966" s="250">
        <v>0</v>
      </c>
      <c r="N966" s="250">
        <f t="shared" si="278"/>
        <v>332683.18855000002</v>
      </c>
      <c r="O966" s="252">
        <v>45673</v>
      </c>
      <c r="P966" s="252">
        <f t="shared" si="279"/>
        <v>45673</v>
      </c>
      <c r="Q966" s="259" t="s">
        <v>2192</v>
      </c>
      <c r="R966" s="277">
        <v>329750.23</v>
      </c>
      <c r="S966" s="250">
        <f t="shared" si="280"/>
        <v>7999.2000000000116</v>
      </c>
      <c r="T966" s="255" t="s">
        <v>1991</v>
      </c>
      <c r="U966" s="256"/>
      <c r="V966" s="255"/>
      <c r="W966" s="255" t="s">
        <v>29</v>
      </c>
      <c r="X966" s="258" t="s">
        <v>30</v>
      </c>
      <c r="Y966" s="283" t="s">
        <v>2196</v>
      </c>
    </row>
    <row r="967" spans="1:25" x14ac:dyDescent="0.25">
      <c r="A967" s="7">
        <f t="shared" si="274"/>
        <v>150</v>
      </c>
      <c r="B967" s="25" t="s">
        <v>2074</v>
      </c>
      <c r="C967" s="9">
        <v>45658</v>
      </c>
      <c r="D967" s="25" t="s">
        <v>258</v>
      </c>
      <c r="E967" s="9">
        <v>45657</v>
      </c>
      <c r="F967" s="276" t="s">
        <v>2152</v>
      </c>
      <c r="G967" s="253">
        <v>45678</v>
      </c>
      <c r="H967" s="249">
        <v>337749.43</v>
      </c>
      <c r="I967" s="250">
        <v>0</v>
      </c>
      <c r="J967" s="251">
        <f t="shared" si="275"/>
        <v>337749.43</v>
      </c>
      <c r="K967" s="250">
        <f t="shared" si="276"/>
        <v>5066.2414499999995</v>
      </c>
      <c r="L967" s="250">
        <f t="shared" si="277"/>
        <v>332683.18855000002</v>
      </c>
      <c r="M967" s="250">
        <v>0</v>
      </c>
      <c r="N967" s="250">
        <f t="shared" si="278"/>
        <v>332683.18855000002</v>
      </c>
      <c r="O967" s="252">
        <v>45673</v>
      </c>
      <c r="P967" s="252">
        <f t="shared" si="279"/>
        <v>45673</v>
      </c>
      <c r="Q967" s="259" t="s">
        <v>2192</v>
      </c>
      <c r="R967" s="277">
        <v>329750.23</v>
      </c>
      <c r="S967" s="250">
        <f t="shared" si="280"/>
        <v>7999.2000000000116</v>
      </c>
      <c r="T967" s="255" t="s">
        <v>1991</v>
      </c>
      <c r="U967" s="256"/>
      <c r="V967" s="255"/>
      <c r="W967" s="255" t="s">
        <v>29</v>
      </c>
      <c r="X967" s="258" t="s">
        <v>30</v>
      </c>
      <c r="Y967" s="283" t="s">
        <v>2196</v>
      </c>
    </row>
    <row r="968" spans="1:25" x14ac:dyDescent="0.25">
      <c r="A968" s="7">
        <f t="shared" si="274"/>
        <v>151</v>
      </c>
      <c r="B968" s="25" t="s">
        <v>2074</v>
      </c>
      <c r="C968" s="9">
        <v>45658</v>
      </c>
      <c r="D968" s="25" t="s">
        <v>253</v>
      </c>
      <c r="E968" s="9">
        <v>45657</v>
      </c>
      <c r="F968" s="276" t="s">
        <v>2153</v>
      </c>
      <c r="G968" s="253">
        <v>45678</v>
      </c>
      <c r="H968" s="249">
        <v>312775.42</v>
      </c>
      <c r="I968" s="250">
        <v>0</v>
      </c>
      <c r="J968" s="251">
        <f t="shared" si="275"/>
        <v>312775.42</v>
      </c>
      <c r="K968" s="250">
        <f t="shared" si="276"/>
        <v>4691.6313</v>
      </c>
      <c r="L968" s="250">
        <f t="shared" si="277"/>
        <v>308083.78869999998</v>
      </c>
      <c r="M968" s="250">
        <v>0</v>
      </c>
      <c r="N968" s="250">
        <f t="shared" si="278"/>
        <v>308083.78869999998</v>
      </c>
      <c r="O968" s="252">
        <v>45673</v>
      </c>
      <c r="P968" s="252">
        <f t="shared" si="279"/>
        <v>45673</v>
      </c>
      <c r="Q968" s="259" t="s">
        <v>2192</v>
      </c>
      <c r="R968" s="277">
        <v>304775.73</v>
      </c>
      <c r="S968" s="250">
        <f t="shared" si="280"/>
        <v>7999.6900000000023</v>
      </c>
      <c r="T968" s="255" t="s">
        <v>1991</v>
      </c>
      <c r="U968" s="256"/>
      <c r="V968" s="255"/>
      <c r="W968" s="255" t="s">
        <v>29</v>
      </c>
      <c r="X968" s="258" t="s">
        <v>30</v>
      </c>
      <c r="Y968" s="283" t="s">
        <v>2196</v>
      </c>
    </row>
    <row r="969" spans="1:25" x14ac:dyDescent="0.25">
      <c r="A969" s="7">
        <f t="shared" si="274"/>
        <v>152</v>
      </c>
      <c r="B969" s="25" t="s">
        <v>2074</v>
      </c>
      <c r="C969" s="9">
        <v>45658</v>
      </c>
      <c r="D969" s="25" t="s">
        <v>264</v>
      </c>
      <c r="E969" s="9">
        <v>45657</v>
      </c>
      <c r="F969" s="276" t="s">
        <v>2154</v>
      </c>
      <c r="G969" s="253">
        <v>45678</v>
      </c>
      <c r="H969" s="249">
        <v>312775.42</v>
      </c>
      <c r="I969" s="250">
        <v>0</v>
      </c>
      <c r="J969" s="251">
        <f t="shared" si="275"/>
        <v>312775.42</v>
      </c>
      <c r="K969" s="250">
        <f t="shared" si="276"/>
        <v>4691.6313</v>
      </c>
      <c r="L969" s="250">
        <f t="shared" si="277"/>
        <v>308083.78869999998</v>
      </c>
      <c r="M969" s="250">
        <v>0</v>
      </c>
      <c r="N969" s="250">
        <f t="shared" si="278"/>
        <v>308083.78869999998</v>
      </c>
      <c r="O969" s="252">
        <v>45673</v>
      </c>
      <c r="P969" s="252">
        <f t="shared" si="279"/>
        <v>45673</v>
      </c>
      <c r="Q969" s="259" t="s">
        <v>2192</v>
      </c>
      <c r="R969" s="277">
        <v>304775.73</v>
      </c>
      <c r="S969" s="250">
        <f t="shared" si="280"/>
        <v>7999.6900000000023</v>
      </c>
      <c r="T969" s="255" t="s">
        <v>1991</v>
      </c>
      <c r="U969" s="256"/>
      <c r="V969" s="255"/>
      <c r="W969" s="255" t="s">
        <v>29</v>
      </c>
      <c r="X969" s="258" t="s">
        <v>30</v>
      </c>
      <c r="Y969" s="283" t="s">
        <v>2196</v>
      </c>
    </row>
    <row r="970" spans="1:25" x14ac:dyDescent="0.25">
      <c r="A970" s="7">
        <f t="shared" si="274"/>
        <v>153</v>
      </c>
      <c r="B970" s="25" t="s">
        <v>2074</v>
      </c>
      <c r="C970" s="9">
        <v>45658</v>
      </c>
      <c r="D970" s="25" t="s">
        <v>269</v>
      </c>
      <c r="E970" s="9">
        <v>45657</v>
      </c>
      <c r="F970" s="276" t="s">
        <v>2155</v>
      </c>
      <c r="G970" s="253">
        <v>45678</v>
      </c>
      <c r="H970" s="249">
        <v>305963.77</v>
      </c>
      <c r="I970" s="250">
        <v>0</v>
      </c>
      <c r="J970" s="251">
        <f t="shared" si="275"/>
        <v>305963.77</v>
      </c>
      <c r="K970" s="250">
        <f t="shared" si="276"/>
        <v>4589.4565499999999</v>
      </c>
      <c r="L970" s="250">
        <f t="shared" si="277"/>
        <v>301374.31345000002</v>
      </c>
      <c r="M970" s="250">
        <v>0</v>
      </c>
      <c r="N970" s="250">
        <f t="shared" si="278"/>
        <v>301374.31345000002</v>
      </c>
      <c r="O970" s="252">
        <v>45673</v>
      </c>
      <c r="P970" s="252">
        <f t="shared" si="279"/>
        <v>45673</v>
      </c>
      <c r="Q970" s="259" t="s">
        <v>2192</v>
      </c>
      <c r="R970" s="277">
        <v>297964.5</v>
      </c>
      <c r="S970" s="250">
        <f t="shared" si="280"/>
        <v>7999.2700000000186</v>
      </c>
      <c r="T970" s="255" t="s">
        <v>1991</v>
      </c>
      <c r="U970" s="256"/>
      <c r="V970" s="255"/>
      <c r="W970" s="255" t="s">
        <v>29</v>
      </c>
      <c r="X970" s="258" t="s">
        <v>30</v>
      </c>
      <c r="Y970" s="283" t="s">
        <v>2196</v>
      </c>
    </row>
    <row r="971" spans="1:25" x14ac:dyDescent="0.25">
      <c r="A971" s="7">
        <f t="shared" si="274"/>
        <v>154</v>
      </c>
      <c r="B971" s="25" t="s">
        <v>2074</v>
      </c>
      <c r="C971" s="9">
        <v>45658</v>
      </c>
      <c r="D971" s="25" t="s">
        <v>271</v>
      </c>
      <c r="E971" s="9">
        <v>45657</v>
      </c>
      <c r="F971" s="276" t="s">
        <v>2156</v>
      </c>
      <c r="G971" s="253">
        <v>45678</v>
      </c>
      <c r="H971" s="249">
        <v>330938.68</v>
      </c>
      <c r="I971" s="250">
        <v>0</v>
      </c>
      <c r="J971" s="251">
        <f t="shared" si="275"/>
        <v>330938.68</v>
      </c>
      <c r="K971" s="250">
        <f t="shared" si="276"/>
        <v>4964.0801999999994</v>
      </c>
      <c r="L971" s="250">
        <f t="shared" si="277"/>
        <v>325974.59979999997</v>
      </c>
      <c r="M971" s="250">
        <v>0</v>
      </c>
      <c r="N971" s="250">
        <f t="shared" si="278"/>
        <v>325974.59979999997</v>
      </c>
      <c r="O971" s="252">
        <v>45673</v>
      </c>
      <c r="P971" s="252">
        <f t="shared" si="279"/>
        <v>45673</v>
      </c>
      <c r="Q971" s="259" t="s">
        <v>2192</v>
      </c>
      <c r="R971" s="277">
        <v>322939</v>
      </c>
      <c r="S971" s="250">
        <f t="shared" si="280"/>
        <v>7999.679999999993</v>
      </c>
      <c r="T971" s="255" t="s">
        <v>1991</v>
      </c>
      <c r="U971" s="256"/>
      <c r="V971" s="255"/>
      <c r="W971" s="255" t="s">
        <v>29</v>
      </c>
      <c r="X971" s="258" t="s">
        <v>30</v>
      </c>
      <c r="Y971" s="283" t="s">
        <v>2196</v>
      </c>
    </row>
    <row r="972" spans="1:25" x14ac:dyDescent="0.25">
      <c r="A972" s="7">
        <f t="shared" si="274"/>
        <v>155</v>
      </c>
      <c r="B972" s="25" t="s">
        <v>2074</v>
      </c>
      <c r="C972" s="9">
        <v>45658</v>
      </c>
      <c r="D972" s="25" t="s">
        <v>255</v>
      </c>
      <c r="E972" s="9">
        <v>45657</v>
      </c>
      <c r="F972" s="276" t="s">
        <v>2157</v>
      </c>
      <c r="G972" s="253">
        <v>45678</v>
      </c>
      <c r="H972" s="249">
        <v>185632.6</v>
      </c>
      <c r="I972" s="250">
        <f>H972*18%</f>
        <v>33413.868000000002</v>
      </c>
      <c r="J972" s="251">
        <f t="shared" si="275"/>
        <v>219046.46799999999</v>
      </c>
      <c r="K972" s="250">
        <f t="shared" si="276"/>
        <v>2784.489</v>
      </c>
      <c r="L972" s="250">
        <f t="shared" si="277"/>
        <v>216261.97899999999</v>
      </c>
      <c r="M972" s="250">
        <v>0</v>
      </c>
      <c r="N972" s="250">
        <f t="shared" si="278"/>
        <v>216261.97899999999</v>
      </c>
      <c r="O972" s="252">
        <v>45673</v>
      </c>
      <c r="P972" s="252">
        <f t="shared" si="279"/>
        <v>45673</v>
      </c>
      <c r="Q972" s="259" t="s">
        <v>2192</v>
      </c>
      <c r="R972" s="277">
        <v>177632.78</v>
      </c>
      <c r="S972" s="250">
        <f t="shared" si="280"/>
        <v>7999.820000000007</v>
      </c>
      <c r="T972" s="255" t="s">
        <v>1991</v>
      </c>
      <c r="U972" s="256"/>
      <c r="V972" s="255"/>
      <c r="W972" s="255" t="s">
        <v>29</v>
      </c>
      <c r="X972" s="258" t="s">
        <v>30</v>
      </c>
      <c r="Y972" s="283" t="s">
        <v>2196</v>
      </c>
    </row>
    <row r="973" spans="1:25" x14ac:dyDescent="0.25">
      <c r="A973" s="7">
        <f t="shared" si="274"/>
        <v>156</v>
      </c>
      <c r="B973" s="25" t="s">
        <v>2074</v>
      </c>
      <c r="C973" s="9">
        <v>45658</v>
      </c>
      <c r="D973" s="25" t="s">
        <v>266</v>
      </c>
      <c r="E973" s="9">
        <v>45657</v>
      </c>
      <c r="F973" s="276" t="s">
        <v>2158</v>
      </c>
      <c r="G973" s="253">
        <v>45678</v>
      </c>
      <c r="H973" s="249">
        <v>273610.57</v>
      </c>
      <c r="I973" s="250">
        <v>0</v>
      </c>
      <c r="J973" s="251">
        <f t="shared" si="275"/>
        <v>273610.57</v>
      </c>
      <c r="K973" s="250">
        <f t="shared" si="276"/>
        <v>4104.1585500000001</v>
      </c>
      <c r="L973" s="250">
        <f t="shared" si="277"/>
        <v>269506.41145000001</v>
      </c>
      <c r="M973" s="250">
        <v>0</v>
      </c>
      <c r="N973" s="250">
        <f t="shared" si="278"/>
        <v>269506.41145000001</v>
      </c>
      <c r="O973" s="252">
        <v>45673</v>
      </c>
      <c r="P973" s="252">
        <f t="shared" si="279"/>
        <v>45673</v>
      </c>
      <c r="Q973" s="259" t="s">
        <v>2192</v>
      </c>
      <c r="R973" s="277">
        <v>265611.15999999997</v>
      </c>
      <c r="S973" s="250">
        <f t="shared" si="280"/>
        <v>7999.4100000000326</v>
      </c>
      <c r="T973" s="255" t="s">
        <v>1991</v>
      </c>
      <c r="U973" s="256"/>
      <c r="V973" s="255"/>
      <c r="W973" s="255" t="s">
        <v>29</v>
      </c>
      <c r="X973" s="258" t="s">
        <v>30</v>
      </c>
      <c r="Y973" s="283" t="s">
        <v>2196</v>
      </c>
    </row>
    <row r="974" spans="1:25" x14ac:dyDescent="0.25">
      <c r="A974" s="7">
        <f t="shared" si="274"/>
        <v>157</v>
      </c>
      <c r="B974" s="25" t="s">
        <v>2074</v>
      </c>
      <c r="C974" s="9">
        <v>45658</v>
      </c>
      <c r="D974" s="25" t="s">
        <v>273</v>
      </c>
      <c r="E974" s="9">
        <v>45657</v>
      </c>
      <c r="F974" s="276" t="s">
        <v>2159</v>
      </c>
      <c r="G974" s="253">
        <v>45678</v>
      </c>
      <c r="H974" s="249">
        <v>258285.28</v>
      </c>
      <c r="I974" s="250">
        <f>H974*18%</f>
        <v>46491.350399999996</v>
      </c>
      <c r="J974" s="251">
        <f t="shared" si="275"/>
        <v>304776.63040000002</v>
      </c>
      <c r="K974" s="250">
        <f t="shared" si="276"/>
        <v>3874.2791999999999</v>
      </c>
      <c r="L974" s="250">
        <f t="shared" si="277"/>
        <v>300902.35120000003</v>
      </c>
      <c r="M974" s="250">
        <v>0</v>
      </c>
      <c r="N974" s="250">
        <f t="shared" si="278"/>
        <v>300902.35120000003</v>
      </c>
      <c r="O974" s="252">
        <v>45673</v>
      </c>
      <c r="P974" s="252">
        <f t="shared" si="279"/>
        <v>45673</v>
      </c>
      <c r="Q974" s="259" t="s">
        <v>2192</v>
      </c>
      <c r="R974" s="277">
        <v>250285.89</v>
      </c>
      <c r="S974" s="250">
        <f t="shared" si="280"/>
        <v>7999.3899999999849</v>
      </c>
      <c r="T974" s="255" t="s">
        <v>1991</v>
      </c>
      <c r="U974" s="256"/>
      <c r="V974" s="255"/>
      <c r="W974" s="255" t="s">
        <v>29</v>
      </c>
      <c r="X974" s="258" t="s">
        <v>30</v>
      </c>
      <c r="Y974" s="283" t="s">
        <v>2196</v>
      </c>
    </row>
    <row r="975" spans="1:25" x14ac:dyDescent="0.25">
      <c r="A975" s="7">
        <f t="shared" si="274"/>
        <v>158</v>
      </c>
      <c r="B975" s="25" t="s">
        <v>2074</v>
      </c>
      <c r="C975" s="9">
        <v>45658</v>
      </c>
      <c r="D975" s="25" t="s">
        <v>257</v>
      </c>
      <c r="E975" s="9">
        <v>45657</v>
      </c>
      <c r="F975" s="276" t="s">
        <v>2160</v>
      </c>
      <c r="G975" s="253">
        <v>45678</v>
      </c>
      <c r="H975" s="249">
        <v>504625.09</v>
      </c>
      <c r="I975" s="250">
        <v>0</v>
      </c>
      <c r="J975" s="251">
        <f t="shared" si="275"/>
        <v>504625.09</v>
      </c>
      <c r="K975" s="250">
        <f t="shared" si="276"/>
        <v>7569.3763500000005</v>
      </c>
      <c r="L975" s="250">
        <f t="shared" si="277"/>
        <v>497055.71365000005</v>
      </c>
      <c r="M975" s="250">
        <v>0</v>
      </c>
      <c r="N975" s="250">
        <f t="shared" si="278"/>
        <v>497055.71365000005</v>
      </c>
      <c r="O975" s="252">
        <v>45673</v>
      </c>
      <c r="P975" s="252">
        <f t="shared" si="279"/>
        <v>45673</v>
      </c>
      <c r="Q975" s="259" t="s">
        <v>2192</v>
      </c>
      <c r="R975" s="277">
        <v>496625.35</v>
      </c>
      <c r="S975" s="250">
        <f t="shared" si="280"/>
        <v>7999.7400000000489</v>
      </c>
      <c r="T975" s="255" t="s">
        <v>1991</v>
      </c>
      <c r="U975" s="256"/>
      <c r="V975" s="255"/>
      <c r="W975" s="255" t="s">
        <v>29</v>
      </c>
      <c r="X975" s="258" t="s">
        <v>30</v>
      </c>
      <c r="Y975" s="283" t="s">
        <v>2196</v>
      </c>
    </row>
    <row r="976" spans="1:25" x14ac:dyDescent="0.25">
      <c r="A976" s="7">
        <f t="shared" si="274"/>
        <v>159</v>
      </c>
      <c r="B976" s="25" t="s">
        <v>2074</v>
      </c>
      <c r="C976" s="9">
        <v>45658</v>
      </c>
      <c r="D976" s="25" t="s">
        <v>276</v>
      </c>
      <c r="E976" s="9">
        <v>45657</v>
      </c>
      <c r="F976" s="276" t="s">
        <v>2161</v>
      </c>
      <c r="G976" s="253">
        <v>45678</v>
      </c>
      <c r="H976" s="249">
        <v>316180.65999999997</v>
      </c>
      <c r="I976" s="250">
        <v>0</v>
      </c>
      <c r="J976" s="251">
        <f t="shared" si="275"/>
        <v>316180.65999999997</v>
      </c>
      <c r="K976" s="250">
        <f t="shared" si="276"/>
        <v>4742.7098999999998</v>
      </c>
      <c r="L976" s="250">
        <f t="shared" si="277"/>
        <v>311437.95009999996</v>
      </c>
      <c r="M976" s="250">
        <v>0</v>
      </c>
      <c r="N976" s="250">
        <f t="shared" si="278"/>
        <v>311437.95009999996</v>
      </c>
      <c r="O976" s="252">
        <v>45673</v>
      </c>
      <c r="P976" s="252">
        <f t="shared" si="279"/>
        <v>45673</v>
      </c>
      <c r="Q976" s="259" t="s">
        <v>2192</v>
      </c>
      <c r="R976" s="277">
        <v>308181.34000000003</v>
      </c>
      <c r="S976" s="250">
        <f t="shared" si="280"/>
        <v>7999.3199999999488</v>
      </c>
      <c r="T976" s="255" t="s">
        <v>1991</v>
      </c>
      <c r="U976" s="256"/>
      <c r="V976" s="255"/>
      <c r="W976" s="255" t="s">
        <v>29</v>
      </c>
      <c r="X976" s="258" t="s">
        <v>30</v>
      </c>
      <c r="Y976" s="283" t="s">
        <v>2196</v>
      </c>
    </row>
    <row r="977" spans="1:25" x14ac:dyDescent="0.25">
      <c r="A977" s="7">
        <f t="shared" si="274"/>
        <v>160</v>
      </c>
      <c r="B977" s="25" t="s">
        <v>2074</v>
      </c>
      <c r="C977" s="9">
        <v>45658</v>
      </c>
      <c r="D977" s="25" t="s">
        <v>279</v>
      </c>
      <c r="E977" s="9">
        <v>45657</v>
      </c>
      <c r="F977" s="276" t="s">
        <v>2162</v>
      </c>
      <c r="G977" s="253">
        <v>45678</v>
      </c>
      <c r="H977" s="249">
        <v>210606.79</v>
      </c>
      <c r="I977" s="250">
        <v>0</v>
      </c>
      <c r="J977" s="251">
        <f t="shared" si="275"/>
        <v>210606.79</v>
      </c>
      <c r="K977" s="250">
        <f t="shared" si="276"/>
        <v>3159.10185</v>
      </c>
      <c r="L977" s="250">
        <f t="shared" si="277"/>
        <v>207447.68815</v>
      </c>
      <c r="M977" s="250">
        <v>0</v>
      </c>
      <c r="N977" s="250">
        <f t="shared" si="278"/>
        <v>207447.68815</v>
      </c>
      <c r="O977" s="252">
        <v>45673</v>
      </c>
      <c r="P977" s="252">
        <f t="shared" si="279"/>
        <v>45673</v>
      </c>
      <c r="Q977" s="259" t="s">
        <v>2192</v>
      </c>
      <c r="R977" s="277">
        <v>202607.29</v>
      </c>
      <c r="S977" s="250">
        <f t="shared" si="280"/>
        <v>7999.5</v>
      </c>
      <c r="T977" s="255" t="s">
        <v>1991</v>
      </c>
      <c r="U977" s="256"/>
      <c r="V977" s="255"/>
      <c r="W977" s="255" t="s">
        <v>29</v>
      </c>
      <c r="X977" s="258" t="s">
        <v>30</v>
      </c>
      <c r="Y977" s="283" t="s">
        <v>2196</v>
      </c>
    </row>
    <row r="978" spans="1:25" x14ac:dyDescent="0.25">
      <c r="A978" s="7">
        <f t="shared" si="274"/>
        <v>161</v>
      </c>
      <c r="B978" s="25" t="s">
        <v>2074</v>
      </c>
      <c r="C978" s="9">
        <v>45658</v>
      </c>
      <c r="D978" s="25" t="s">
        <v>275</v>
      </c>
      <c r="E978" s="9">
        <v>45657</v>
      </c>
      <c r="F978" s="276" t="s">
        <v>2163</v>
      </c>
      <c r="G978" s="253">
        <v>45678</v>
      </c>
      <c r="H978" s="249">
        <v>392240.11</v>
      </c>
      <c r="I978" s="250">
        <v>0</v>
      </c>
      <c r="J978" s="251">
        <f t="shared" si="275"/>
        <v>392240.11</v>
      </c>
      <c r="K978" s="250">
        <f t="shared" si="276"/>
        <v>5883.6016499999996</v>
      </c>
      <c r="L978" s="250">
        <f t="shared" si="277"/>
        <v>386356.50834999996</v>
      </c>
      <c r="M978" s="250">
        <v>0</v>
      </c>
      <c r="N978" s="250">
        <f t="shared" si="278"/>
        <v>386356.50834999996</v>
      </c>
      <c r="O978" s="252">
        <v>45673</v>
      </c>
      <c r="P978" s="252">
        <f t="shared" si="279"/>
        <v>45673</v>
      </c>
      <c r="Q978" s="259" t="s">
        <v>2192</v>
      </c>
      <c r="R978" s="277">
        <v>384240.07</v>
      </c>
      <c r="S978" s="250">
        <f t="shared" si="280"/>
        <v>8000.039999999979</v>
      </c>
      <c r="T978" s="255" t="s">
        <v>1991</v>
      </c>
      <c r="U978" s="256"/>
      <c r="V978" s="255"/>
      <c r="W978" s="255" t="s">
        <v>29</v>
      </c>
      <c r="X978" s="258" t="s">
        <v>30</v>
      </c>
      <c r="Y978" s="283" t="s">
        <v>2196</v>
      </c>
    </row>
    <row r="979" spans="1:25" x14ac:dyDescent="0.25">
      <c r="A979" s="7">
        <f t="shared" si="274"/>
        <v>162</v>
      </c>
      <c r="B979" s="25" t="s">
        <v>2074</v>
      </c>
      <c r="C979" s="9">
        <v>45658</v>
      </c>
      <c r="D979" s="25" t="s">
        <v>280</v>
      </c>
      <c r="E979" s="9">
        <v>45657</v>
      </c>
      <c r="F979" s="276" t="s">
        <v>2164</v>
      </c>
      <c r="G979" s="253">
        <v>45678</v>
      </c>
      <c r="H979" s="249">
        <v>476812.84</v>
      </c>
      <c r="I979" s="250">
        <v>0</v>
      </c>
      <c r="J979" s="251">
        <f t="shared" si="275"/>
        <v>476812.84</v>
      </c>
      <c r="K979" s="250">
        <f t="shared" si="276"/>
        <v>7152.1926000000003</v>
      </c>
      <c r="L979" s="250">
        <f t="shared" si="277"/>
        <v>469660.64740000002</v>
      </c>
      <c r="M979" s="250">
        <v>0</v>
      </c>
      <c r="N979" s="250">
        <f t="shared" si="278"/>
        <v>469660.64740000002</v>
      </c>
      <c r="O979" s="252">
        <v>45673</v>
      </c>
      <c r="P979" s="252">
        <f t="shared" si="279"/>
        <v>45673</v>
      </c>
      <c r="Q979" s="259" t="s">
        <v>2192</v>
      </c>
      <c r="R979" s="277">
        <v>468812.83</v>
      </c>
      <c r="S979" s="250">
        <f t="shared" si="280"/>
        <v>8000.0100000000093</v>
      </c>
      <c r="T979" s="255" t="s">
        <v>1991</v>
      </c>
      <c r="U979" s="256"/>
      <c r="V979" s="255"/>
      <c r="W979" s="255" t="s">
        <v>29</v>
      </c>
      <c r="X979" s="258" t="s">
        <v>30</v>
      </c>
      <c r="Y979" s="283" t="s">
        <v>2196</v>
      </c>
    </row>
    <row r="980" spans="1:25" x14ac:dyDescent="0.25">
      <c r="A980" s="7">
        <f t="shared" si="274"/>
        <v>163</v>
      </c>
      <c r="B980" s="25" t="s">
        <v>2074</v>
      </c>
      <c r="C980" s="9">
        <v>45658</v>
      </c>
      <c r="D980" s="25" t="s">
        <v>277</v>
      </c>
      <c r="E980" s="9">
        <v>45657</v>
      </c>
      <c r="F980" s="276" t="s">
        <v>2165</v>
      </c>
      <c r="G980" s="253">
        <v>45678</v>
      </c>
      <c r="H980" s="249">
        <v>401321.2</v>
      </c>
      <c r="I980" s="250">
        <v>0</v>
      </c>
      <c r="J980" s="251">
        <f t="shared" si="275"/>
        <v>401321.2</v>
      </c>
      <c r="K980" s="250">
        <f t="shared" si="276"/>
        <v>6019.8180000000002</v>
      </c>
      <c r="L980" s="250">
        <f t="shared" si="277"/>
        <v>395301.38199999998</v>
      </c>
      <c r="M980" s="250">
        <v>0</v>
      </c>
      <c r="N980" s="250">
        <f t="shared" si="278"/>
        <v>395301.38199999998</v>
      </c>
      <c r="O980" s="252">
        <v>45673</v>
      </c>
      <c r="P980" s="252">
        <f t="shared" si="279"/>
        <v>45673</v>
      </c>
      <c r="Q980" s="259" t="s">
        <v>2192</v>
      </c>
      <c r="R980" s="277">
        <v>393321.71</v>
      </c>
      <c r="S980" s="250">
        <f t="shared" si="280"/>
        <v>7999.4899999999907</v>
      </c>
      <c r="T980" s="255" t="s">
        <v>1991</v>
      </c>
      <c r="U980" s="256"/>
      <c r="V980" s="255"/>
      <c r="W980" s="255" t="s">
        <v>29</v>
      </c>
      <c r="X980" s="258" t="s">
        <v>30</v>
      </c>
      <c r="Y980" s="283" t="s">
        <v>2196</v>
      </c>
    </row>
    <row r="981" spans="1:25" x14ac:dyDescent="0.25">
      <c r="A981" s="7">
        <f t="shared" si="274"/>
        <v>164</v>
      </c>
      <c r="B981" s="25" t="s">
        <v>2074</v>
      </c>
      <c r="C981" s="9">
        <v>45658</v>
      </c>
      <c r="D981" s="25" t="s">
        <v>465</v>
      </c>
      <c r="E981" s="9">
        <v>45657</v>
      </c>
      <c r="F981" s="276" t="s">
        <v>2166</v>
      </c>
      <c r="G981" s="253">
        <v>45678</v>
      </c>
      <c r="H981" s="249">
        <v>258285.28</v>
      </c>
      <c r="I981" s="250">
        <v>0</v>
      </c>
      <c r="J981" s="251">
        <f t="shared" si="275"/>
        <v>258285.28</v>
      </c>
      <c r="K981" s="250">
        <f t="shared" si="276"/>
        <v>3874.2791999999999</v>
      </c>
      <c r="L981" s="250">
        <f t="shared" si="277"/>
        <v>254411.00080000001</v>
      </c>
      <c r="M981" s="250">
        <v>0</v>
      </c>
      <c r="N981" s="250">
        <f t="shared" si="278"/>
        <v>254411.00080000001</v>
      </c>
      <c r="O981" s="252">
        <v>45673</v>
      </c>
      <c r="P981" s="252">
        <f t="shared" si="279"/>
        <v>45673</v>
      </c>
      <c r="Q981" s="259" t="s">
        <v>2192</v>
      </c>
      <c r="R981" s="277">
        <v>250285.89</v>
      </c>
      <c r="S981" s="250">
        <f t="shared" si="280"/>
        <v>7999.3899999999849</v>
      </c>
      <c r="T981" s="255" t="s">
        <v>1991</v>
      </c>
      <c r="U981" s="256"/>
      <c r="V981" s="255"/>
      <c r="W981" s="255" t="s">
        <v>29</v>
      </c>
      <c r="X981" s="258" t="s">
        <v>30</v>
      </c>
      <c r="Y981" s="283" t="s">
        <v>2196</v>
      </c>
    </row>
    <row r="982" spans="1:25" x14ac:dyDescent="0.25">
      <c r="A982" s="7">
        <f t="shared" si="274"/>
        <v>165</v>
      </c>
      <c r="B982" s="25" t="s">
        <v>2074</v>
      </c>
      <c r="C982" s="9">
        <v>45658</v>
      </c>
      <c r="D982" s="25" t="s">
        <v>468</v>
      </c>
      <c r="E982" s="9">
        <v>45657</v>
      </c>
      <c r="F982" s="276" t="s">
        <v>2167</v>
      </c>
      <c r="G982" s="253">
        <v>45678</v>
      </c>
      <c r="H982" s="249">
        <v>242392.45</v>
      </c>
      <c r="I982" s="250">
        <v>0</v>
      </c>
      <c r="J982" s="251">
        <f t="shared" si="275"/>
        <v>242392.45</v>
      </c>
      <c r="K982" s="250">
        <f t="shared" si="276"/>
        <v>3635.8867500000001</v>
      </c>
      <c r="L982" s="250">
        <f t="shared" si="277"/>
        <v>238756.56325000001</v>
      </c>
      <c r="M982" s="250">
        <v>0</v>
      </c>
      <c r="N982" s="250">
        <f t="shared" si="278"/>
        <v>238756.56325000001</v>
      </c>
      <c r="O982" s="252">
        <v>45673</v>
      </c>
      <c r="P982" s="252">
        <f t="shared" si="279"/>
        <v>45673</v>
      </c>
      <c r="Q982" s="259" t="s">
        <v>2192</v>
      </c>
      <c r="R982" s="277">
        <v>234393.02</v>
      </c>
      <c r="S982" s="250">
        <f t="shared" si="280"/>
        <v>7999.4300000000221</v>
      </c>
      <c r="T982" s="255" t="s">
        <v>1991</v>
      </c>
      <c r="U982" s="256"/>
      <c r="V982" s="255"/>
      <c r="W982" s="255" t="s">
        <v>29</v>
      </c>
      <c r="X982" s="258" t="s">
        <v>30</v>
      </c>
      <c r="Y982" s="283" t="s">
        <v>2196</v>
      </c>
    </row>
    <row r="983" spans="1:25" x14ac:dyDescent="0.25">
      <c r="A983" s="7">
        <f t="shared" si="274"/>
        <v>166</v>
      </c>
      <c r="B983" s="25" t="s">
        <v>2074</v>
      </c>
      <c r="C983" s="9">
        <v>45658</v>
      </c>
      <c r="D983" s="25" t="s">
        <v>469</v>
      </c>
      <c r="E983" s="9">
        <v>45657</v>
      </c>
      <c r="F983" s="276" t="s">
        <v>2168</v>
      </c>
      <c r="G983" s="253">
        <v>45678</v>
      </c>
      <c r="H983" s="249">
        <v>328668.63</v>
      </c>
      <c r="I983" s="250">
        <v>0</v>
      </c>
      <c r="J983" s="251">
        <f t="shared" si="275"/>
        <v>328668.63</v>
      </c>
      <c r="K983" s="250">
        <f t="shared" si="276"/>
        <v>4930.02945</v>
      </c>
      <c r="L983" s="250">
        <f t="shared" si="277"/>
        <v>323738.60055000003</v>
      </c>
      <c r="M983" s="250">
        <v>0</v>
      </c>
      <c r="N983" s="250">
        <f t="shared" si="278"/>
        <v>323738.60055000003</v>
      </c>
      <c r="O983" s="252">
        <v>45673</v>
      </c>
      <c r="P983" s="252">
        <f t="shared" si="279"/>
        <v>45673</v>
      </c>
      <c r="Q983" s="259" t="s">
        <v>2192</v>
      </c>
      <c r="R983" s="277">
        <v>320668.59000000003</v>
      </c>
      <c r="S983" s="250">
        <f t="shared" si="280"/>
        <v>8000.039999999979</v>
      </c>
      <c r="T983" s="255" t="s">
        <v>1991</v>
      </c>
      <c r="U983" s="256"/>
      <c r="V983" s="255"/>
      <c r="W983" s="255" t="s">
        <v>29</v>
      </c>
      <c r="X983" s="258" t="s">
        <v>30</v>
      </c>
      <c r="Y983" s="283" t="s">
        <v>2196</v>
      </c>
    </row>
    <row r="984" spans="1:25" x14ac:dyDescent="0.25">
      <c r="A984" s="7">
        <f t="shared" si="274"/>
        <v>167</v>
      </c>
      <c r="B984" s="25" t="s">
        <v>2074</v>
      </c>
      <c r="C984" s="9">
        <v>45658</v>
      </c>
      <c r="D984" s="25" t="s">
        <v>281</v>
      </c>
      <c r="E984" s="9">
        <v>45657</v>
      </c>
      <c r="F984" s="276" t="s">
        <v>2169</v>
      </c>
      <c r="G984" s="253">
        <v>45678</v>
      </c>
      <c r="H984" s="249">
        <v>131142.82</v>
      </c>
      <c r="I984" s="250">
        <v>0</v>
      </c>
      <c r="J984" s="251">
        <f t="shared" si="275"/>
        <v>131142.82</v>
      </c>
      <c r="K984" s="250">
        <f t="shared" si="276"/>
        <v>1967.1423</v>
      </c>
      <c r="L984" s="250">
        <f t="shared" si="277"/>
        <v>129175.6777</v>
      </c>
      <c r="M984" s="250">
        <v>0</v>
      </c>
      <c r="N984" s="250">
        <f t="shared" si="278"/>
        <v>129175.6777</v>
      </c>
      <c r="O984" s="252">
        <v>45673</v>
      </c>
      <c r="P984" s="252">
        <f t="shared" si="279"/>
        <v>45673</v>
      </c>
      <c r="Q984" s="259" t="s">
        <v>2192</v>
      </c>
      <c r="R984" s="277">
        <v>123142.95</v>
      </c>
      <c r="S984" s="250">
        <f t="shared" si="280"/>
        <v>7999.8700000000099</v>
      </c>
      <c r="T984" s="255" t="s">
        <v>1991</v>
      </c>
      <c r="U984" s="256"/>
      <c r="V984" s="255"/>
      <c r="W984" s="255" t="s">
        <v>29</v>
      </c>
      <c r="X984" s="258" t="s">
        <v>30</v>
      </c>
      <c r="Y984" s="283" t="s">
        <v>2196</v>
      </c>
    </row>
    <row r="985" spans="1:25" x14ac:dyDescent="0.25">
      <c r="A985" s="7">
        <f t="shared" si="274"/>
        <v>168</v>
      </c>
      <c r="B985" s="25" t="s">
        <v>2074</v>
      </c>
      <c r="C985" s="9">
        <v>45658</v>
      </c>
      <c r="D985" s="25" t="s">
        <v>471</v>
      </c>
      <c r="E985" s="9">
        <v>45657</v>
      </c>
      <c r="F985" s="276" t="s">
        <v>2170</v>
      </c>
      <c r="G985" s="253">
        <v>45678</v>
      </c>
      <c r="H985" s="249">
        <v>321856.59999999998</v>
      </c>
      <c r="I985" s="250">
        <f>H985*18%</f>
        <v>57934.187999999995</v>
      </c>
      <c r="J985" s="251">
        <f t="shared" si="275"/>
        <v>379790.78799999994</v>
      </c>
      <c r="K985" s="250">
        <f t="shared" si="276"/>
        <v>4827.8489999999993</v>
      </c>
      <c r="L985" s="250">
        <f t="shared" si="277"/>
        <v>374962.93899999995</v>
      </c>
      <c r="M985" s="250">
        <v>0</v>
      </c>
      <c r="N985" s="250">
        <f t="shared" si="278"/>
        <v>374962.93899999995</v>
      </c>
      <c r="O985" s="252">
        <v>45673</v>
      </c>
      <c r="P985" s="252">
        <f t="shared" si="279"/>
        <v>45673</v>
      </c>
      <c r="Q985" s="259" t="s">
        <v>2192</v>
      </c>
      <c r="R985" s="277">
        <v>313857.37</v>
      </c>
      <c r="S985" s="250">
        <f t="shared" si="280"/>
        <v>7999.2299999999814</v>
      </c>
      <c r="T985" s="255" t="s">
        <v>1991</v>
      </c>
      <c r="U985" s="256"/>
      <c r="V985" s="255"/>
      <c r="W985" s="255" t="s">
        <v>29</v>
      </c>
      <c r="X985" s="258" t="s">
        <v>30</v>
      </c>
      <c r="Y985" s="283" t="s">
        <v>2196</v>
      </c>
    </row>
    <row r="986" spans="1:25" x14ac:dyDescent="0.25">
      <c r="A986" s="7">
        <f t="shared" si="274"/>
        <v>169</v>
      </c>
      <c r="B986" s="25" t="s">
        <v>2074</v>
      </c>
      <c r="C986" s="9">
        <v>45658</v>
      </c>
      <c r="D986" s="25" t="s">
        <v>267</v>
      </c>
      <c r="E986" s="9">
        <v>45657</v>
      </c>
      <c r="F986" s="276" t="s">
        <v>2171</v>
      </c>
      <c r="G986" s="253">
        <v>45678</v>
      </c>
      <c r="H986" s="249">
        <v>290070.94</v>
      </c>
      <c r="I986" s="250">
        <f t="shared" ref="I986:I989" si="281">H986*18%</f>
        <v>52212.769199999995</v>
      </c>
      <c r="J986" s="251">
        <f t="shared" si="275"/>
        <v>342283.70919999998</v>
      </c>
      <c r="K986" s="250">
        <f t="shared" si="276"/>
        <v>4351.0640999999996</v>
      </c>
      <c r="L986" s="250">
        <f t="shared" si="277"/>
        <v>337932.64509999997</v>
      </c>
      <c r="M986" s="250">
        <v>0</v>
      </c>
      <c r="N986" s="250">
        <f t="shared" si="278"/>
        <v>337932.64509999997</v>
      </c>
      <c r="O986" s="252">
        <v>45673</v>
      </c>
      <c r="P986" s="252">
        <f t="shared" si="279"/>
        <v>45673</v>
      </c>
      <c r="Q986" s="259" t="s">
        <v>2192</v>
      </c>
      <c r="R986" s="277">
        <v>282071.63</v>
      </c>
      <c r="S986" s="250">
        <f t="shared" si="280"/>
        <v>7999.3099999999977</v>
      </c>
      <c r="T986" s="255" t="s">
        <v>1991</v>
      </c>
      <c r="U986" s="256"/>
      <c r="V986" s="255"/>
      <c r="W986" s="255" t="s">
        <v>29</v>
      </c>
      <c r="X986" s="258" t="s">
        <v>30</v>
      </c>
      <c r="Y986" s="283" t="s">
        <v>2196</v>
      </c>
    </row>
    <row r="987" spans="1:25" x14ac:dyDescent="0.25">
      <c r="A987" s="7">
        <f t="shared" si="274"/>
        <v>170</v>
      </c>
      <c r="B987" s="25" t="s">
        <v>2074</v>
      </c>
      <c r="C987" s="9">
        <v>45658</v>
      </c>
      <c r="D987" s="25" t="s">
        <v>256</v>
      </c>
      <c r="E987" s="9">
        <v>45657</v>
      </c>
      <c r="F987" s="276" t="s">
        <v>2172</v>
      </c>
      <c r="G987" s="253">
        <v>45678</v>
      </c>
      <c r="H987" s="249">
        <v>330938.68</v>
      </c>
      <c r="I987" s="250">
        <f t="shared" si="281"/>
        <v>59568.962399999997</v>
      </c>
      <c r="J987" s="251">
        <f t="shared" si="275"/>
        <v>390507.64240000001</v>
      </c>
      <c r="K987" s="250">
        <f t="shared" si="276"/>
        <v>4964.0801999999994</v>
      </c>
      <c r="L987" s="250">
        <f t="shared" si="277"/>
        <v>385543.56219999999</v>
      </c>
      <c r="M987" s="250">
        <v>0</v>
      </c>
      <c r="N987" s="250">
        <f t="shared" si="278"/>
        <v>385543.56219999999</v>
      </c>
      <c r="O987" s="252">
        <v>45673</v>
      </c>
      <c r="P987" s="252">
        <f t="shared" si="279"/>
        <v>45673</v>
      </c>
      <c r="Q987" s="259" t="s">
        <v>2192</v>
      </c>
      <c r="R987" s="277">
        <v>322939</v>
      </c>
      <c r="S987" s="250">
        <f t="shared" si="280"/>
        <v>7999.679999999993</v>
      </c>
      <c r="T987" s="255" t="s">
        <v>1991</v>
      </c>
      <c r="U987" s="256"/>
      <c r="V987" s="255"/>
      <c r="W987" s="255" t="s">
        <v>29</v>
      </c>
      <c r="X987" s="258" t="s">
        <v>30</v>
      </c>
      <c r="Y987" s="283" t="s">
        <v>2196</v>
      </c>
    </row>
    <row r="988" spans="1:25" x14ac:dyDescent="0.25">
      <c r="A988" s="7">
        <f t="shared" si="274"/>
        <v>171</v>
      </c>
      <c r="B988" s="25" t="s">
        <v>2074</v>
      </c>
      <c r="C988" s="9">
        <v>45658</v>
      </c>
      <c r="D988" s="25" t="s">
        <v>263</v>
      </c>
      <c r="E988" s="9">
        <v>45657</v>
      </c>
      <c r="F988" s="276" t="s">
        <v>2173</v>
      </c>
      <c r="G988" s="253">
        <v>45678</v>
      </c>
      <c r="H988" s="249">
        <v>433107.49</v>
      </c>
      <c r="I988" s="250">
        <f t="shared" si="281"/>
        <v>77959.348199999993</v>
      </c>
      <c r="J988" s="251">
        <f t="shared" si="275"/>
        <v>511066.8382</v>
      </c>
      <c r="K988" s="250">
        <f t="shared" si="276"/>
        <v>6496.6123499999994</v>
      </c>
      <c r="L988" s="250">
        <f t="shared" si="277"/>
        <v>504570.22584999999</v>
      </c>
      <c r="M988" s="250">
        <v>0</v>
      </c>
      <c r="N988" s="250">
        <f t="shared" si="278"/>
        <v>504570.22584999999</v>
      </c>
      <c r="O988" s="252">
        <v>45673</v>
      </c>
      <c r="P988" s="252">
        <f t="shared" si="279"/>
        <v>45673</v>
      </c>
      <c r="Q988" s="259" t="s">
        <v>2192</v>
      </c>
      <c r="R988" s="277">
        <v>425107.44</v>
      </c>
      <c r="S988" s="250">
        <f t="shared" si="280"/>
        <v>8000.0499999999884</v>
      </c>
      <c r="T988" s="255" t="s">
        <v>1991</v>
      </c>
      <c r="U988" s="256"/>
      <c r="V988" s="255"/>
      <c r="W988" s="255" t="s">
        <v>29</v>
      </c>
      <c r="X988" s="258" t="s">
        <v>30</v>
      </c>
      <c r="Y988" s="283" t="s">
        <v>2196</v>
      </c>
    </row>
    <row r="989" spans="1:25" x14ac:dyDescent="0.25">
      <c r="A989" s="7">
        <f t="shared" si="274"/>
        <v>172</v>
      </c>
      <c r="B989" s="25" t="s">
        <v>2074</v>
      </c>
      <c r="C989" s="9">
        <v>45658</v>
      </c>
      <c r="D989" s="25" t="s">
        <v>259</v>
      </c>
      <c r="E989" s="9">
        <v>45657</v>
      </c>
      <c r="F989" s="276" t="s">
        <v>2174</v>
      </c>
      <c r="G989" s="253">
        <v>45678</v>
      </c>
      <c r="H989" s="249">
        <v>456946.51</v>
      </c>
      <c r="I989" s="250">
        <f t="shared" si="281"/>
        <v>82250.371799999994</v>
      </c>
      <c r="J989" s="251">
        <f t="shared" si="275"/>
        <v>539196.88179999997</v>
      </c>
      <c r="K989" s="250">
        <f t="shared" si="276"/>
        <v>6854.1976500000001</v>
      </c>
      <c r="L989" s="250">
        <f t="shared" si="277"/>
        <v>532342.68414999999</v>
      </c>
      <c r="M989" s="250">
        <v>0</v>
      </c>
      <c r="N989" s="250">
        <f t="shared" si="278"/>
        <v>532342.68414999999</v>
      </c>
      <c r="O989" s="252">
        <v>45673</v>
      </c>
      <c r="P989" s="252">
        <f t="shared" si="279"/>
        <v>45673</v>
      </c>
      <c r="Q989" s="259" t="s">
        <v>2192</v>
      </c>
      <c r="R989" s="277">
        <v>448946.75</v>
      </c>
      <c r="S989" s="250">
        <f t="shared" si="280"/>
        <v>7999.7600000000093</v>
      </c>
      <c r="T989" s="255" t="s">
        <v>1991</v>
      </c>
      <c r="U989" s="256"/>
      <c r="V989" s="255"/>
      <c r="W989" s="255" t="s">
        <v>29</v>
      </c>
      <c r="X989" s="258" t="s">
        <v>30</v>
      </c>
      <c r="Y989" s="283" t="s">
        <v>2196</v>
      </c>
    </row>
    <row r="990" spans="1:25" x14ac:dyDescent="0.25">
      <c r="A990" s="7">
        <f t="shared" si="274"/>
        <v>173</v>
      </c>
      <c r="B990" s="25" t="s">
        <v>2074</v>
      </c>
      <c r="C990" s="9">
        <v>45658</v>
      </c>
      <c r="D990" s="25" t="s">
        <v>466</v>
      </c>
      <c r="E990" s="9">
        <v>45657</v>
      </c>
      <c r="F990" s="276" t="s">
        <v>2175</v>
      </c>
      <c r="G990" s="253">
        <v>45678</v>
      </c>
      <c r="H990" s="249">
        <v>258285.28</v>
      </c>
      <c r="I990" s="250">
        <v>0</v>
      </c>
      <c r="J990" s="251">
        <f t="shared" si="275"/>
        <v>258285.28</v>
      </c>
      <c r="K990" s="250">
        <f t="shared" si="276"/>
        <v>3874.2791999999999</v>
      </c>
      <c r="L990" s="250">
        <f t="shared" si="277"/>
        <v>254411.00080000001</v>
      </c>
      <c r="M990" s="250">
        <v>0</v>
      </c>
      <c r="N990" s="250">
        <f t="shared" si="278"/>
        <v>254411.00080000001</v>
      </c>
      <c r="O990" s="252">
        <v>45673</v>
      </c>
      <c r="P990" s="252">
        <f t="shared" si="279"/>
        <v>45673</v>
      </c>
      <c r="Q990" s="259" t="s">
        <v>2192</v>
      </c>
      <c r="R990" s="277">
        <v>250285.28</v>
      </c>
      <c r="S990" s="250">
        <f t="shared" si="280"/>
        <v>8000</v>
      </c>
      <c r="T990" s="255" t="s">
        <v>1991</v>
      </c>
      <c r="U990" s="256"/>
      <c r="V990" s="255"/>
      <c r="W990" s="255" t="s">
        <v>29</v>
      </c>
      <c r="X990" s="258" t="s">
        <v>30</v>
      </c>
      <c r="Y990" s="283" t="s">
        <v>2196</v>
      </c>
    </row>
    <row r="991" spans="1:25" x14ac:dyDescent="0.25">
      <c r="A991" s="7">
        <f t="shared" si="274"/>
        <v>174</v>
      </c>
      <c r="B991" s="25" t="s">
        <v>2074</v>
      </c>
      <c r="C991" s="9">
        <v>45658</v>
      </c>
      <c r="D991" s="25" t="s">
        <v>518</v>
      </c>
      <c r="E991" s="9">
        <v>45657</v>
      </c>
      <c r="F991" s="276" t="s">
        <v>2176</v>
      </c>
      <c r="G991" s="253">
        <v>45678</v>
      </c>
      <c r="H991" s="249">
        <v>330938.68</v>
      </c>
      <c r="I991" s="250">
        <v>0</v>
      </c>
      <c r="J991" s="251">
        <f t="shared" si="275"/>
        <v>330938.68</v>
      </c>
      <c r="K991" s="250">
        <f t="shared" si="276"/>
        <v>4964.0801999999994</v>
      </c>
      <c r="L991" s="250">
        <f t="shared" si="277"/>
        <v>325974.59979999997</v>
      </c>
      <c r="M991" s="250">
        <v>0</v>
      </c>
      <c r="N991" s="250">
        <f t="shared" si="278"/>
        <v>325974.59979999997</v>
      </c>
      <c r="O991" s="252">
        <v>45673</v>
      </c>
      <c r="P991" s="252">
        <f t="shared" si="279"/>
        <v>45673</v>
      </c>
      <c r="Q991" s="259" t="s">
        <v>2192</v>
      </c>
      <c r="R991" s="277">
        <v>322939</v>
      </c>
      <c r="S991" s="250">
        <f t="shared" si="280"/>
        <v>7999.679999999993</v>
      </c>
      <c r="T991" s="255" t="s">
        <v>1991</v>
      </c>
      <c r="U991" s="256"/>
      <c r="V991" s="255"/>
      <c r="W991" s="255" t="s">
        <v>29</v>
      </c>
      <c r="X991" s="258" t="s">
        <v>30</v>
      </c>
      <c r="Y991" s="283" t="s">
        <v>2196</v>
      </c>
    </row>
    <row r="992" spans="1:25" x14ac:dyDescent="0.25">
      <c r="A992" s="7">
        <f t="shared" si="274"/>
        <v>175</v>
      </c>
      <c r="B992" s="25" t="s">
        <v>2074</v>
      </c>
      <c r="C992" s="9">
        <v>45658</v>
      </c>
      <c r="D992" s="25" t="s">
        <v>285</v>
      </c>
      <c r="E992" s="9">
        <v>45657</v>
      </c>
      <c r="F992" s="276" t="s">
        <v>2177</v>
      </c>
      <c r="G992" s="253">
        <v>45678</v>
      </c>
      <c r="H992" s="249">
        <v>167469.34</v>
      </c>
      <c r="I992" s="250">
        <v>0</v>
      </c>
      <c r="J992" s="251">
        <f t="shared" si="275"/>
        <v>167469.34</v>
      </c>
      <c r="K992" s="250">
        <f t="shared" si="276"/>
        <v>2512.0400999999997</v>
      </c>
      <c r="L992" s="250">
        <f t="shared" si="277"/>
        <v>164957.29989999998</v>
      </c>
      <c r="M992" s="250">
        <v>0</v>
      </c>
      <c r="N992" s="250">
        <f t="shared" si="278"/>
        <v>164957.29989999998</v>
      </c>
      <c r="O992" s="252">
        <v>45673</v>
      </c>
      <c r="P992" s="252">
        <f t="shared" si="279"/>
        <v>45673</v>
      </c>
      <c r="Q992" s="259" t="s">
        <v>2192</v>
      </c>
      <c r="R992" s="277">
        <v>159469.5</v>
      </c>
      <c r="S992" s="250">
        <f t="shared" si="280"/>
        <v>7999.8399999999965</v>
      </c>
      <c r="T992" s="255" t="s">
        <v>1991</v>
      </c>
      <c r="U992" s="256"/>
      <c r="V992" s="255"/>
      <c r="W992" s="255" t="s">
        <v>29</v>
      </c>
      <c r="X992" s="258" t="s">
        <v>30</v>
      </c>
      <c r="Y992" s="283" t="s">
        <v>2196</v>
      </c>
    </row>
    <row r="993" spans="1:28" x14ac:dyDescent="0.25">
      <c r="A993" s="7">
        <f t="shared" si="274"/>
        <v>176</v>
      </c>
      <c r="B993" s="25" t="s">
        <v>2074</v>
      </c>
      <c r="C993" s="9">
        <v>45658</v>
      </c>
      <c r="D993" s="25" t="s">
        <v>519</v>
      </c>
      <c r="E993" s="9">
        <v>45657</v>
      </c>
      <c r="F993" s="276" t="s">
        <v>2178</v>
      </c>
      <c r="G993" s="253">
        <v>45678</v>
      </c>
      <c r="H993" s="249">
        <v>226499.62</v>
      </c>
      <c r="I993" s="250">
        <v>0</v>
      </c>
      <c r="J993" s="251">
        <f t="shared" si="275"/>
        <v>226499.62</v>
      </c>
      <c r="K993" s="250">
        <f t="shared" si="276"/>
        <v>3397.4942999999998</v>
      </c>
      <c r="L993" s="250">
        <f t="shared" si="277"/>
        <v>223102.1257</v>
      </c>
      <c r="M993" s="250">
        <v>0</v>
      </c>
      <c r="N993" s="250">
        <f t="shared" si="278"/>
        <v>223102.1257</v>
      </c>
      <c r="O993" s="252">
        <v>45673</v>
      </c>
      <c r="P993" s="252">
        <f t="shared" si="279"/>
        <v>45673</v>
      </c>
      <c r="Q993" s="259" t="s">
        <v>2192</v>
      </c>
      <c r="R993" s="277">
        <v>218500.16</v>
      </c>
      <c r="S993" s="250">
        <f t="shared" si="280"/>
        <v>7999.4599999999919</v>
      </c>
      <c r="T993" s="255" t="s">
        <v>1991</v>
      </c>
      <c r="U993" s="256"/>
      <c r="V993" s="255"/>
      <c r="W993" s="255" t="s">
        <v>29</v>
      </c>
      <c r="X993" s="258" t="s">
        <v>30</v>
      </c>
      <c r="Y993" s="283" t="s">
        <v>2196</v>
      </c>
    </row>
    <row r="994" spans="1:28" x14ac:dyDescent="0.25">
      <c r="A994" s="7">
        <f t="shared" si="274"/>
        <v>177</v>
      </c>
      <c r="B994" s="25" t="s">
        <v>2074</v>
      </c>
      <c r="C994" s="9">
        <v>45658</v>
      </c>
      <c r="D994" s="25" t="s">
        <v>283</v>
      </c>
      <c r="E994" s="9">
        <v>45657</v>
      </c>
      <c r="F994" s="276" t="s">
        <v>2179</v>
      </c>
      <c r="G994" s="253">
        <v>45678</v>
      </c>
      <c r="H994" s="249">
        <v>367265.2</v>
      </c>
      <c r="I994" s="250">
        <v>0</v>
      </c>
      <c r="J994" s="251">
        <f t="shared" si="275"/>
        <v>367265.2</v>
      </c>
      <c r="K994" s="250">
        <f t="shared" si="276"/>
        <v>5508.9780000000001</v>
      </c>
      <c r="L994" s="250">
        <f t="shared" si="277"/>
        <v>361756.22200000001</v>
      </c>
      <c r="M994" s="250">
        <v>0</v>
      </c>
      <c r="N994" s="250">
        <f t="shared" si="278"/>
        <v>361756.22200000001</v>
      </c>
      <c r="O994" s="252">
        <v>45673</v>
      </c>
      <c r="P994" s="252">
        <f t="shared" si="279"/>
        <v>45673</v>
      </c>
      <c r="Q994" s="259" t="s">
        <v>2192</v>
      </c>
      <c r="R994" s="277">
        <v>359265.56</v>
      </c>
      <c r="S994" s="250">
        <f t="shared" si="280"/>
        <v>7999.640000000014</v>
      </c>
      <c r="T994" s="255" t="s">
        <v>1991</v>
      </c>
      <c r="U994" s="256"/>
      <c r="V994" s="255"/>
      <c r="W994" s="255" t="s">
        <v>29</v>
      </c>
      <c r="X994" s="258" t="s">
        <v>30</v>
      </c>
      <c r="Y994" s="283" t="s">
        <v>2196</v>
      </c>
    </row>
    <row r="995" spans="1:28" x14ac:dyDescent="0.25">
      <c r="A995" s="7">
        <f t="shared" si="274"/>
        <v>178</v>
      </c>
      <c r="B995" s="25" t="s">
        <v>2074</v>
      </c>
      <c r="C995" s="9">
        <v>45658</v>
      </c>
      <c r="D995" s="25" t="s">
        <v>467</v>
      </c>
      <c r="E995" s="9">
        <v>45566</v>
      </c>
      <c r="F995" s="276" t="s">
        <v>2180</v>
      </c>
      <c r="G995" s="253">
        <v>45679</v>
      </c>
      <c r="H995" s="249">
        <v>385428.46</v>
      </c>
      <c r="I995" s="250">
        <v>0</v>
      </c>
      <c r="J995" s="251">
        <f t="shared" si="275"/>
        <v>385428.46</v>
      </c>
      <c r="K995" s="250">
        <f t="shared" si="276"/>
        <v>5781.4269000000004</v>
      </c>
      <c r="L995" s="250">
        <f t="shared" si="277"/>
        <v>379647.0331</v>
      </c>
      <c r="M995" s="250">
        <v>0</v>
      </c>
      <c r="N995" s="250">
        <f t="shared" si="278"/>
        <v>379647.0331</v>
      </c>
      <c r="O995" s="252">
        <v>45673</v>
      </c>
      <c r="P995" s="252">
        <f t="shared" si="279"/>
        <v>45673</v>
      </c>
      <c r="Q995" s="259" t="s">
        <v>2187</v>
      </c>
      <c r="R995" s="277">
        <v>377428.46</v>
      </c>
      <c r="S995" s="250">
        <f t="shared" si="280"/>
        <v>8000</v>
      </c>
      <c r="T995" s="255" t="s">
        <v>1991</v>
      </c>
      <c r="U995" s="256">
        <v>45691</v>
      </c>
      <c r="V995" s="255">
        <v>464232</v>
      </c>
      <c r="W995" s="255" t="s">
        <v>29</v>
      </c>
      <c r="X995" s="258" t="s">
        <v>368</v>
      </c>
      <c r="Y995" s="283" t="s">
        <v>2196</v>
      </c>
    </row>
    <row r="996" spans="1:28" x14ac:dyDescent="0.25">
      <c r="A996" s="7">
        <f t="shared" si="274"/>
        <v>179</v>
      </c>
      <c r="B996" s="25" t="s">
        <v>2074</v>
      </c>
      <c r="C996" s="9">
        <v>45658</v>
      </c>
      <c r="D996" s="25" t="s">
        <v>467</v>
      </c>
      <c r="E996" s="9">
        <v>45597</v>
      </c>
      <c r="F996" s="276" t="s">
        <v>2181</v>
      </c>
      <c r="G996" s="253">
        <v>45679</v>
      </c>
      <c r="H996" s="249">
        <v>349101.94</v>
      </c>
      <c r="I996" s="250">
        <v>0</v>
      </c>
      <c r="J996" s="251">
        <f t="shared" si="275"/>
        <v>349101.94</v>
      </c>
      <c r="K996" s="250">
        <f t="shared" si="276"/>
        <v>5236.5290999999997</v>
      </c>
      <c r="L996" s="250">
        <f t="shared" si="277"/>
        <v>343865.41090000002</v>
      </c>
      <c r="M996" s="250">
        <v>0</v>
      </c>
      <c r="N996" s="250">
        <f t="shared" si="278"/>
        <v>343865.41090000002</v>
      </c>
      <c r="O996" s="252">
        <v>45673</v>
      </c>
      <c r="P996" s="252">
        <f t="shared" si="279"/>
        <v>45673</v>
      </c>
      <c r="Q996" s="259" t="s">
        <v>2189</v>
      </c>
      <c r="R996" s="277">
        <v>341101.94</v>
      </c>
      <c r="S996" s="250">
        <f t="shared" si="280"/>
        <v>8000</v>
      </c>
      <c r="T996" s="255" t="s">
        <v>1991</v>
      </c>
      <c r="U996" s="256">
        <v>45691</v>
      </c>
      <c r="V996" s="255">
        <v>464232</v>
      </c>
      <c r="W996" s="255" t="s">
        <v>29</v>
      </c>
      <c r="X996" s="258" t="s">
        <v>368</v>
      </c>
      <c r="Y996" s="283" t="s">
        <v>2196</v>
      </c>
    </row>
    <row r="997" spans="1:28" x14ac:dyDescent="0.25">
      <c r="A997" s="7">
        <f t="shared" si="274"/>
        <v>180</v>
      </c>
      <c r="B997" s="25" t="s">
        <v>2074</v>
      </c>
      <c r="C997" s="9">
        <v>45658</v>
      </c>
      <c r="D997" s="25" t="s">
        <v>467</v>
      </c>
      <c r="E997" s="9">
        <v>45627</v>
      </c>
      <c r="F997" s="276" t="s">
        <v>2182</v>
      </c>
      <c r="G997" s="253">
        <v>45679</v>
      </c>
      <c r="H997" s="249">
        <v>294612.15999999997</v>
      </c>
      <c r="I997" s="250">
        <v>0</v>
      </c>
      <c r="J997" s="251">
        <f t="shared" si="275"/>
        <v>294612.15999999997</v>
      </c>
      <c r="K997" s="250">
        <f t="shared" si="276"/>
        <v>4419.1823999999997</v>
      </c>
      <c r="L997" s="250">
        <f t="shared" si="277"/>
        <v>290192.97759999998</v>
      </c>
      <c r="M997" s="250">
        <v>0</v>
      </c>
      <c r="N997" s="250">
        <f t="shared" si="278"/>
        <v>290192.97759999998</v>
      </c>
      <c r="O997" s="252">
        <v>45673</v>
      </c>
      <c r="P997" s="252">
        <f t="shared" si="279"/>
        <v>45673</v>
      </c>
      <c r="Q997" s="259" t="s">
        <v>2192</v>
      </c>
      <c r="R997" s="277">
        <v>286612.15999999997</v>
      </c>
      <c r="S997" s="250">
        <f t="shared" si="280"/>
        <v>8000</v>
      </c>
      <c r="T997" s="255" t="s">
        <v>1991</v>
      </c>
      <c r="U997" s="256"/>
      <c r="V997" s="255"/>
      <c r="W997" s="255" t="s">
        <v>29</v>
      </c>
      <c r="X997" s="258" t="s">
        <v>30</v>
      </c>
      <c r="Y997" s="283" t="s">
        <v>2196</v>
      </c>
    </row>
    <row r="998" spans="1:28" x14ac:dyDescent="0.25">
      <c r="A998" s="7">
        <f t="shared" si="274"/>
        <v>181</v>
      </c>
      <c r="B998" s="25" t="s">
        <v>2074</v>
      </c>
      <c r="C998" s="9">
        <v>45658</v>
      </c>
      <c r="D998" s="25" t="s">
        <v>523</v>
      </c>
      <c r="E998" s="9">
        <v>45627</v>
      </c>
      <c r="F998" s="276" t="s">
        <v>2183</v>
      </c>
      <c r="G998" s="253">
        <v>45679</v>
      </c>
      <c r="H998" s="249">
        <v>392240.11</v>
      </c>
      <c r="I998" s="250">
        <v>0</v>
      </c>
      <c r="J998" s="251">
        <f t="shared" si="275"/>
        <v>392240.11</v>
      </c>
      <c r="K998" s="250">
        <f t="shared" si="276"/>
        <v>5883.6016499999996</v>
      </c>
      <c r="L998" s="250">
        <f t="shared" si="277"/>
        <v>386356.50834999996</v>
      </c>
      <c r="M998" s="250">
        <v>0</v>
      </c>
      <c r="N998" s="250">
        <f t="shared" si="278"/>
        <v>386356.50834999996</v>
      </c>
      <c r="O998" s="252">
        <v>45673</v>
      </c>
      <c r="P998" s="252">
        <f t="shared" si="279"/>
        <v>45673</v>
      </c>
      <c r="Q998" s="259" t="s">
        <v>2192</v>
      </c>
      <c r="R998" s="277">
        <v>363806.42</v>
      </c>
      <c r="S998" s="250">
        <f t="shared" si="280"/>
        <v>28433.690000000002</v>
      </c>
      <c r="T998" s="255" t="s">
        <v>1991</v>
      </c>
      <c r="U998" s="256"/>
      <c r="V998" s="255"/>
      <c r="W998" s="255" t="s">
        <v>29</v>
      </c>
      <c r="X998" s="258" t="s">
        <v>30</v>
      </c>
      <c r="Y998" s="283" t="s">
        <v>2196</v>
      </c>
    </row>
    <row r="999" spans="1:28" x14ac:dyDescent="0.25">
      <c r="A999" s="212">
        <f t="shared" si="274"/>
        <v>182</v>
      </c>
      <c r="B999" s="43" t="s">
        <v>2074</v>
      </c>
      <c r="C999" s="9">
        <v>45658</v>
      </c>
      <c r="D999" s="25" t="s">
        <v>262</v>
      </c>
      <c r="E999" s="9">
        <v>45597</v>
      </c>
      <c r="F999" s="276" t="s">
        <v>2145</v>
      </c>
      <c r="G999" s="253">
        <v>45677</v>
      </c>
      <c r="H999" s="249">
        <v>112979</v>
      </c>
      <c r="I999" s="250">
        <v>0</v>
      </c>
      <c r="J999" s="251">
        <f t="shared" si="275"/>
        <v>112979</v>
      </c>
      <c r="K999" s="250">
        <f t="shared" si="276"/>
        <v>1694.6849999999999</v>
      </c>
      <c r="L999" s="250">
        <f t="shared" si="277"/>
        <v>111284.315</v>
      </c>
      <c r="M999" s="250">
        <v>0</v>
      </c>
      <c r="N999" s="250">
        <f t="shared" si="278"/>
        <v>111284.315</v>
      </c>
      <c r="O999" s="252">
        <v>45680</v>
      </c>
      <c r="P999" s="252">
        <f t="shared" si="279"/>
        <v>45680</v>
      </c>
      <c r="Q999" s="259" t="s">
        <v>2193</v>
      </c>
      <c r="R999" s="277">
        <v>20433.689999999999</v>
      </c>
      <c r="S999" s="250">
        <f t="shared" si="280"/>
        <v>92545.31</v>
      </c>
      <c r="T999" s="255" t="s">
        <v>1991</v>
      </c>
      <c r="U999" s="256">
        <v>45691</v>
      </c>
      <c r="V999" s="255">
        <v>464232</v>
      </c>
      <c r="W999" s="255" t="s">
        <v>29</v>
      </c>
      <c r="X999" s="258" t="s">
        <v>368</v>
      </c>
      <c r="Y999" s="255" t="s">
        <v>2199</v>
      </c>
    </row>
    <row r="1000" spans="1:28" x14ac:dyDescent="0.25">
      <c r="A1000" s="7">
        <f t="shared" si="274"/>
        <v>183</v>
      </c>
      <c r="B1000" s="25" t="s">
        <v>2074</v>
      </c>
      <c r="C1000" s="9">
        <v>45658</v>
      </c>
      <c r="D1000" s="25" t="s">
        <v>270</v>
      </c>
      <c r="E1000" s="9">
        <v>45627</v>
      </c>
      <c r="F1000" s="276" t="s">
        <v>2184</v>
      </c>
      <c r="G1000" s="253">
        <v>45679</v>
      </c>
      <c r="H1000" s="249">
        <v>367265.2</v>
      </c>
      <c r="I1000" s="250">
        <v>0</v>
      </c>
      <c r="J1000" s="251">
        <f t="shared" si="275"/>
        <v>367265.2</v>
      </c>
      <c r="K1000" s="250">
        <f t="shared" si="276"/>
        <v>5508.9780000000001</v>
      </c>
      <c r="L1000" s="250">
        <f t="shared" si="277"/>
        <v>361756.22200000001</v>
      </c>
      <c r="M1000" s="250">
        <v>0</v>
      </c>
      <c r="N1000" s="250">
        <f t="shared" si="278"/>
        <v>361756.22200000001</v>
      </c>
      <c r="O1000" s="252">
        <v>45673</v>
      </c>
      <c r="P1000" s="252">
        <f t="shared" si="279"/>
        <v>45673</v>
      </c>
      <c r="Q1000" s="259" t="s">
        <v>2192</v>
      </c>
      <c r="R1000" s="277">
        <v>359265.56</v>
      </c>
      <c r="S1000" s="250">
        <f t="shared" si="280"/>
        <v>7999.640000000014</v>
      </c>
      <c r="T1000" s="255" t="s">
        <v>1991</v>
      </c>
      <c r="U1000" s="256"/>
      <c r="V1000" s="255"/>
      <c r="W1000" s="255" t="s">
        <v>29</v>
      </c>
      <c r="X1000" s="258" t="s">
        <v>30</v>
      </c>
      <c r="Y1000" s="283" t="s">
        <v>2196</v>
      </c>
    </row>
    <row r="1001" spans="1:28" x14ac:dyDescent="0.25">
      <c r="A1001" s="7">
        <f t="shared" si="274"/>
        <v>184</v>
      </c>
      <c r="B1001" s="25" t="s">
        <v>2074</v>
      </c>
      <c r="C1001" s="9">
        <v>45658</v>
      </c>
      <c r="D1001" s="25" t="s">
        <v>524</v>
      </c>
      <c r="E1001" s="9">
        <v>45566</v>
      </c>
      <c r="F1001" s="276" t="s">
        <v>2185</v>
      </c>
      <c r="G1001" s="253">
        <v>45679</v>
      </c>
      <c r="H1001" s="249">
        <v>162928.29999999999</v>
      </c>
      <c r="I1001" s="250">
        <v>0</v>
      </c>
      <c r="J1001" s="251">
        <f t="shared" si="275"/>
        <v>162928.29999999999</v>
      </c>
      <c r="K1001" s="250">
        <f t="shared" si="276"/>
        <v>2443.9244999999996</v>
      </c>
      <c r="L1001" s="250">
        <f t="shared" si="277"/>
        <v>160484.37549999999</v>
      </c>
      <c r="M1001" s="250">
        <v>0</v>
      </c>
      <c r="N1001" s="250">
        <f t="shared" si="278"/>
        <v>160484.37549999999</v>
      </c>
      <c r="O1001" s="252">
        <v>45673</v>
      </c>
      <c r="P1001" s="252">
        <f t="shared" si="279"/>
        <v>45673</v>
      </c>
      <c r="Q1001" s="259" t="s">
        <v>2187</v>
      </c>
      <c r="R1001" s="277">
        <v>154928.29999999999</v>
      </c>
      <c r="S1001" s="250">
        <f t="shared" si="280"/>
        <v>8000</v>
      </c>
      <c r="T1001" s="255" t="s">
        <v>1991</v>
      </c>
      <c r="U1001" s="256">
        <v>45691</v>
      </c>
      <c r="V1001" s="255">
        <v>464232</v>
      </c>
      <c r="W1001" s="255" t="s">
        <v>29</v>
      </c>
      <c r="X1001" s="258" t="s">
        <v>368</v>
      </c>
      <c r="Y1001" s="283" t="s">
        <v>2196</v>
      </c>
    </row>
    <row r="1002" spans="1:28" x14ac:dyDescent="0.25">
      <c r="A1002" s="7">
        <v>1</v>
      </c>
      <c r="B1002" s="35" t="s">
        <v>24</v>
      </c>
      <c r="C1002" s="9">
        <v>45689</v>
      </c>
      <c r="D1002" s="35" t="s">
        <v>26</v>
      </c>
      <c r="E1002" s="20">
        <v>45657</v>
      </c>
      <c r="F1002" s="289" t="s">
        <v>2267</v>
      </c>
      <c r="G1002" s="253">
        <v>45701</v>
      </c>
      <c r="H1002" s="290">
        <v>279545.80645161291</v>
      </c>
      <c r="I1002" s="290">
        <v>0</v>
      </c>
      <c r="J1002" s="291">
        <f t="shared" ref="J1002" si="282">H1002+I1002</f>
        <v>279545.80645161291</v>
      </c>
      <c r="K1002" s="290">
        <f t="shared" ref="K1002" si="283">H1002*1.5%</f>
        <v>4193.1870967741934</v>
      </c>
      <c r="L1002" s="290">
        <f t="shared" ref="L1002" si="284">J1002-K1002</f>
        <v>275352.61935483874</v>
      </c>
      <c r="M1002" s="290">
        <v>0</v>
      </c>
      <c r="N1002" s="290">
        <f t="shared" ref="N1002" si="285">L1002-M1002</f>
        <v>275352.61935483874</v>
      </c>
      <c r="O1002" s="252">
        <v>45708</v>
      </c>
      <c r="P1002" s="252">
        <f>O1002</f>
        <v>45708</v>
      </c>
      <c r="Q1002" s="292" t="s">
        <v>2391</v>
      </c>
      <c r="R1002" s="293">
        <v>274900.65000000002</v>
      </c>
      <c r="S1002" s="294">
        <f>H1002-R1002</f>
        <v>4645.1564516128856</v>
      </c>
      <c r="T1002" s="255" t="s">
        <v>91</v>
      </c>
      <c r="U1002" s="295"/>
      <c r="V1002" s="295"/>
      <c r="W1002" s="255" t="s">
        <v>29</v>
      </c>
      <c r="X1002" s="255" t="s">
        <v>30</v>
      </c>
      <c r="Y1002" s="255" t="s">
        <v>1979</v>
      </c>
      <c r="AB1002" s="17"/>
    </row>
    <row r="1003" spans="1:28" x14ac:dyDescent="0.25">
      <c r="A1003" s="7">
        <v>2</v>
      </c>
      <c r="B1003" s="35" t="s">
        <v>24</v>
      </c>
      <c r="C1003" s="9">
        <v>45689</v>
      </c>
      <c r="D1003" s="35" t="s">
        <v>510</v>
      </c>
      <c r="E1003" s="20">
        <v>45657</v>
      </c>
      <c r="F1003" s="289" t="s">
        <v>2268</v>
      </c>
      <c r="G1003" s="253">
        <v>45701</v>
      </c>
      <c r="H1003" s="290">
        <v>289052.90322580643</v>
      </c>
      <c r="I1003" s="290">
        <f>H1003*18%</f>
        <v>52029.522580645156</v>
      </c>
      <c r="J1003" s="291">
        <f t="shared" ref="J1003:J1066" si="286">H1003+I1003</f>
        <v>341082.42580645159</v>
      </c>
      <c r="K1003" s="290">
        <f t="shared" ref="K1003:K1066" si="287">H1003*1.5%</f>
        <v>4335.7935483870961</v>
      </c>
      <c r="L1003" s="290">
        <f t="shared" ref="L1003:L1066" si="288">J1003-K1003</f>
        <v>336746.63225806452</v>
      </c>
      <c r="M1003" s="290">
        <v>0</v>
      </c>
      <c r="N1003" s="290">
        <f t="shared" ref="N1003:N1066" si="289">L1003-M1003</f>
        <v>336746.63225806452</v>
      </c>
      <c r="O1003" s="252">
        <v>45708</v>
      </c>
      <c r="P1003" s="252">
        <f t="shared" ref="P1003:P1066" si="290">O1003</f>
        <v>45708</v>
      </c>
      <c r="Q1003" s="292" t="s">
        <v>2392</v>
      </c>
      <c r="R1003" s="293">
        <v>284407.74</v>
      </c>
      <c r="S1003" s="294">
        <f t="shared" ref="S1003:S1066" si="291">H1003-R1003</f>
        <v>4645.1632258064346</v>
      </c>
      <c r="T1003" s="255" t="s">
        <v>91</v>
      </c>
      <c r="U1003" s="295"/>
      <c r="V1003" s="295"/>
      <c r="W1003" s="255" t="s">
        <v>29</v>
      </c>
      <c r="X1003" s="255" t="s">
        <v>30</v>
      </c>
      <c r="Y1003" s="255" t="s">
        <v>1979</v>
      </c>
    </row>
    <row r="1004" spans="1:28" x14ac:dyDescent="0.25">
      <c r="A1004" s="7">
        <v>3</v>
      </c>
      <c r="B1004" s="35" t="s">
        <v>24</v>
      </c>
      <c r="C1004" s="9">
        <v>45689</v>
      </c>
      <c r="D1004" s="35" t="s">
        <v>25</v>
      </c>
      <c r="E1004" s="20">
        <v>45688</v>
      </c>
      <c r="F1004" s="289" t="s">
        <v>2269</v>
      </c>
      <c r="G1004" s="253">
        <v>45706</v>
      </c>
      <c r="H1004" s="290">
        <v>361080</v>
      </c>
      <c r="I1004" s="290">
        <f>H1004*18%</f>
        <v>64994.399999999994</v>
      </c>
      <c r="J1004" s="291">
        <f t="shared" si="286"/>
        <v>426074.4</v>
      </c>
      <c r="K1004" s="290">
        <f t="shared" si="287"/>
        <v>5416.2</v>
      </c>
      <c r="L1004" s="290">
        <f t="shared" si="288"/>
        <v>420658.2</v>
      </c>
      <c r="M1004" s="290">
        <v>0</v>
      </c>
      <c r="N1004" s="290">
        <f t="shared" si="289"/>
        <v>420658.2</v>
      </c>
      <c r="O1004" s="252">
        <v>45707</v>
      </c>
      <c r="P1004" s="252">
        <f t="shared" si="290"/>
        <v>45707</v>
      </c>
      <c r="Q1004" s="292" t="s">
        <v>2393</v>
      </c>
      <c r="R1004" s="293">
        <v>355080</v>
      </c>
      <c r="S1004" s="294">
        <f t="shared" si="291"/>
        <v>6000</v>
      </c>
      <c r="T1004" s="255" t="s">
        <v>91</v>
      </c>
      <c r="U1004" s="295"/>
      <c r="V1004" s="295"/>
      <c r="W1004" s="255" t="s">
        <v>29</v>
      </c>
      <c r="X1004" s="255" t="s">
        <v>30</v>
      </c>
      <c r="Y1004" s="255" t="s">
        <v>1979</v>
      </c>
    </row>
    <row r="1005" spans="1:28" x14ac:dyDescent="0.25">
      <c r="A1005" s="7">
        <v>4</v>
      </c>
      <c r="B1005" s="35" t="s">
        <v>24</v>
      </c>
      <c r="C1005" s="9">
        <v>45689</v>
      </c>
      <c r="D1005" s="35" t="s">
        <v>26</v>
      </c>
      <c r="E1005" s="20">
        <v>45688</v>
      </c>
      <c r="F1005" s="289" t="s">
        <v>2270</v>
      </c>
      <c r="G1005" s="253">
        <v>45706</v>
      </c>
      <c r="H1005" s="290">
        <v>361080</v>
      </c>
      <c r="I1005" s="290">
        <v>0</v>
      </c>
      <c r="J1005" s="291">
        <f t="shared" si="286"/>
        <v>361080</v>
      </c>
      <c r="K1005" s="290">
        <f t="shared" si="287"/>
        <v>5416.2</v>
      </c>
      <c r="L1005" s="290">
        <f t="shared" si="288"/>
        <v>355663.8</v>
      </c>
      <c r="M1005" s="290">
        <v>0</v>
      </c>
      <c r="N1005" s="290">
        <f t="shared" si="289"/>
        <v>355663.8</v>
      </c>
      <c r="O1005" s="252">
        <v>45707</v>
      </c>
      <c r="P1005" s="252">
        <f t="shared" si="290"/>
        <v>45707</v>
      </c>
      <c r="Q1005" s="292" t="s">
        <v>2394</v>
      </c>
      <c r="R1005" s="293">
        <v>355080</v>
      </c>
      <c r="S1005" s="294">
        <f t="shared" si="291"/>
        <v>6000</v>
      </c>
      <c r="T1005" s="255" t="s">
        <v>91</v>
      </c>
      <c r="U1005" s="295"/>
      <c r="V1005" s="295"/>
      <c r="W1005" s="255" t="s">
        <v>29</v>
      </c>
      <c r="X1005" s="255" t="s">
        <v>30</v>
      </c>
      <c r="Y1005" s="255" t="s">
        <v>1979</v>
      </c>
    </row>
    <row r="1006" spans="1:28" x14ac:dyDescent="0.25">
      <c r="A1006" s="7">
        <v>5</v>
      </c>
      <c r="B1006" s="35" t="s">
        <v>24</v>
      </c>
      <c r="C1006" s="9">
        <v>45689</v>
      </c>
      <c r="D1006" s="35" t="s">
        <v>31</v>
      </c>
      <c r="E1006" s="20">
        <v>45688</v>
      </c>
      <c r="F1006" s="289" t="s">
        <v>2271</v>
      </c>
      <c r="G1006" s="253">
        <v>45706</v>
      </c>
      <c r="H1006" s="290">
        <v>248423.22580645161</v>
      </c>
      <c r="I1006" s="290">
        <f>H1006*18%</f>
        <v>44716.180645161287</v>
      </c>
      <c r="J1006" s="291">
        <f t="shared" si="286"/>
        <v>293139.40645161289</v>
      </c>
      <c r="K1006" s="290">
        <f t="shared" si="287"/>
        <v>3726.3483870967739</v>
      </c>
      <c r="L1006" s="290">
        <f t="shared" si="288"/>
        <v>289413.05806451611</v>
      </c>
      <c r="M1006" s="290">
        <v>0</v>
      </c>
      <c r="N1006" s="290">
        <f t="shared" si="289"/>
        <v>289413.05806451611</v>
      </c>
      <c r="O1006" s="252">
        <v>45707</v>
      </c>
      <c r="P1006" s="252">
        <f t="shared" si="290"/>
        <v>45707</v>
      </c>
      <c r="Q1006" s="292" t="s">
        <v>2395</v>
      </c>
      <c r="R1006" s="293">
        <v>243778.06</v>
      </c>
      <c r="S1006" s="294">
        <f t="shared" si="291"/>
        <v>4645.1658064516087</v>
      </c>
      <c r="T1006" s="255" t="s">
        <v>91</v>
      </c>
      <c r="U1006" s="295"/>
      <c r="V1006" s="295"/>
      <c r="W1006" s="255" t="s">
        <v>29</v>
      </c>
      <c r="X1006" s="255" t="s">
        <v>30</v>
      </c>
      <c r="Y1006" s="255" t="s">
        <v>1979</v>
      </c>
    </row>
    <row r="1007" spans="1:28" x14ac:dyDescent="0.25">
      <c r="A1007" s="7">
        <v>6</v>
      </c>
      <c r="B1007" s="35" t="s">
        <v>24</v>
      </c>
      <c r="C1007" s="9">
        <v>45689</v>
      </c>
      <c r="D1007" s="35" t="s">
        <v>32</v>
      </c>
      <c r="E1007" s="20">
        <v>45688</v>
      </c>
      <c r="F1007" s="289" t="s">
        <v>2272</v>
      </c>
      <c r="G1007" s="253">
        <v>45706</v>
      </c>
      <c r="H1007" s="290">
        <v>335922.58064516127</v>
      </c>
      <c r="I1007" s="290">
        <v>0</v>
      </c>
      <c r="J1007" s="291">
        <f t="shared" si="286"/>
        <v>335922.58064516127</v>
      </c>
      <c r="K1007" s="290">
        <f t="shared" si="287"/>
        <v>5038.8387096774186</v>
      </c>
      <c r="L1007" s="290">
        <f t="shared" si="288"/>
        <v>330883.74193548388</v>
      </c>
      <c r="M1007" s="290">
        <v>0</v>
      </c>
      <c r="N1007" s="290">
        <f t="shared" si="289"/>
        <v>330883.74193548388</v>
      </c>
      <c r="O1007" s="252">
        <v>45707</v>
      </c>
      <c r="P1007" s="252">
        <f t="shared" si="290"/>
        <v>45707</v>
      </c>
      <c r="Q1007" s="292" t="s">
        <v>2396</v>
      </c>
      <c r="R1007" s="293">
        <v>330116.13</v>
      </c>
      <c r="S1007" s="294">
        <f t="shared" si="291"/>
        <v>5806.4506451612688</v>
      </c>
      <c r="T1007" s="255" t="s">
        <v>91</v>
      </c>
      <c r="U1007" s="295"/>
      <c r="V1007" s="295"/>
      <c r="W1007" s="255" t="s">
        <v>29</v>
      </c>
      <c r="X1007" s="255" t="s">
        <v>30</v>
      </c>
      <c r="Y1007" s="255" t="s">
        <v>1979</v>
      </c>
    </row>
    <row r="1008" spans="1:28" x14ac:dyDescent="0.25">
      <c r="A1008" s="7">
        <v>7</v>
      </c>
      <c r="B1008" s="35" t="s">
        <v>24</v>
      </c>
      <c r="C1008" s="9">
        <v>45689</v>
      </c>
      <c r="D1008" s="35" t="s">
        <v>2477</v>
      </c>
      <c r="E1008" s="20">
        <v>45688</v>
      </c>
      <c r="F1008" s="289" t="s">
        <v>2273</v>
      </c>
      <c r="G1008" s="253">
        <v>45706</v>
      </c>
      <c r="H1008" s="290">
        <v>347120</v>
      </c>
      <c r="I1008" s="290">
        <v>0</v>
      </c>
      <c r="J1008" s="291">
        <f t="shared" si="286"/>
        <v>347120</v>
      </c>
      <c r="K1008" s="290">
        <f t="shared" si="287"/>
        <v>5206.8</v>
      </c>
      <c r="L1008" s="290">
        <f t="shared" si="288"/>
        <v>341913.2</v>
      </c>
      <c r="M1008" s="290">
        <v>0</v>
      </c>
      <c r="N1008" s="290">
        <f t="shared" si="289"/>
        <v>341913.2</v>
      </c>
      <c r="O1008" s="252">
        <v>45707</v>
      </c>
      <c r="P1008" s="252">
        <f t="shared" si="290"/>
        <v>45707</v>
      </c>
      <c r="Q1008" s="292" t="s">
        <v>2397</v>
      </c>
      <c r="R1008" s="293">
        <v>341120</v>
      </c>
      <c r="S1008" s="294">
        <f t="shared" si="291"/>
        <v>6000</v>
      </c>
      <c r="T1008" s="255" t="s">
        <v>91</v>
      </c>
      <c r="U1008" s="295"/>
      <c r="V1008" s="295"/>
      <c r="W1008" s="255" t="s">
        <v>29</v>
      </c>
      <c r="X1008" s="255" t="s">
        <v>30</v>
      </c>
      <c r="Y1008" s="255" t="s">
        <v>1979</v>
      </c>
    </row>
    <row r="1009" spans="1:25" x14ac:dyDescent="0.25">
      <c r="A1009" s="7">
        <v>8</v>
      </c>
      <c r="B1009" s="35" t="s">
        <v>24</v>
      </c>
      <c r="C1009" s="9">
        <v>45689</v>
      </c>
      <c r="D1009" s="35" t="s">
        <v>2478</v>
      </c>
      <c r="E1009" s="20">
        <v>45688</v>
      </c>
      <c r="F1009" s="289" t="s">
        <v>2274</v>
      </c>
      <c r="G1009" s="253">
        <v>45706</v>
      </c>
      <c r="H1009" s="290">
        <v>365488</v>
      </c>
      <c r="I1009" s="290">
        <v>0</v>
      </c>
      <c r="J1009" s="291">
        <f t="shared" si="286"/>
        <v>365488</v>
      </c>
      <c r="K1009" s="290">
        <f t="shared" si="287"/>
        <v>5482.32</v>
      </c>
      <c r="L1009" s="290">
        <f t="shared" si="288"/>
        <v>360005.68</v>
      </c>
      <c r="M1009" s="290">
        <v>0</v>
      </c>
      <c r="N1009" s="290">
        <f t="shared" si="289"/>
        <v>360005.68</v>
      </c>
      <c r="O1009" s="252">
        <v>45707</v>
      </c>
      <c r="P1009" s="252">
        <f t="shared" si="290"/>
        <v>45707</v>
      </c>
      <c r="Q1009" s="292" t="s">
        <v>2398</v>
      </c>
      <c r="R1009" s="293">
        <v>359488</v>
      </c>
      <c r="S1009" s="294">
        <f t="shared" si="291"/>
        <v>6000</v>
      </c>
      <c r="T1009" s="255" t="s">
        <v>91</v>
      </c>
      <c r="U1009" s="295"/>
      <c r="V1009" s="295"/>
      <c r="W1009" s="255" t="s">
        <v>29</v>
      </c>
      <c r="X1009" s="255" t="s">
        <v>30</v>
      </c>
      <c r="Y1009" s="255" t="s">
        <v>1979</v>
      </c>
    </row>
    <row r="1010" spans="1:25" x14ac:dyDescent="0.25">
      <c r="A1010" s="7">
        <v>9</v>
      </c>
      <c r="B1010" s="35" t="s">
        <v>24</v>
      </c>
      <c r="C1010" s="9">
        <v>45689</v>
      </c>
      <c r="D1010" s="35" t="s">
        <v>2479</v>
      </c>
      <c r="E1010" s="20">
        <v>45688</v>
      </c>
      <c r="F1010" s="289" t="s">
        <v>2275</v>
      </c>
      <c r="G1010" s="253">
        <v>45706</v>
      </c>
      <c r="H1010" s="290">
        <v>326128</v>
      </c>
      <c r="I1010" s="290">
        <f>H1010*18%</f>
        <v>58703.040000000001</v>
      </c>
      <c r="J1010" s="291">
        <f t="shared" si="286"/>
        <v>384831.04</v>
      </c>
      <c r="K1010" s="290">
        <f t="shared" si="287"/>
        <v>4891.92</v>
      </c>
      <c r="L1010" s="290">
        <f t="shared" si="288"/>
        <v>379939.12</v>
      </c>
      <c r="M1010" s="290">
        <v>0</v>
      </c>
      <c r="N1010" s="290">
        <f t="shared" si="289"/>
        <v>379939.12</v>
      </c>
      <c r="O1010" s="252">
        <v>45707</v>
      </c>
      <c r="P1010" s="252">
        <f t="shared" si="290"/>
        <v>45707</v>
      </c>
      <c r="Q1010" s="292" t="s">
        <v>2399</v>
      </c>
      <c r="R1010" s="293">
        <v>320128</v>
      </c>
      <c r="S1010" s="294">
        <f t="shared" si="291"/>
        <v>6000</v>
      </c>
      <c r="T1010" s="255" t="s">
        <v>91</v>
      </c>
      <c r="U1010" s="295"/>
      <c r="V1010" s="295"/>
      <c r="W1010" s="255" t="s">
        <v>29</v>
      </c>
      <c r="X1010" s="255" t="s">
        <v>30</v>
      </c>
      <c r="Y1010" s="255" t="s">
        <v>1979</v>
      </c>
    </row>
    <row r="1011" spans="1:25" x14ac:dyDescent="0.25">
      <c r="A1011" s="7">
        <v>10</v>
      </c>
      <c r="B1011" s="35" t="s">
        <v>24</v>
      </c>
      <c r="C1011" s="9">
        <v>45689</v>
      </c>
      <c r="D1011" s="35" t="s">
        <v>2480</v>
      </c>
      <c r="E1011" s="20">
        <v>45688</v>
      </c>
      <c r="F1011" s="289" t="s">
        <v>2276</v>
      </c>
      <c r="G1011" s="253">
        <v>45706</v>
      </c>
      <c r="H1011" s="290">
        <v>339096.77419354842</v>
      </c>
      <c r="I1011" s="290">
        <f>H1011*18%</f>
        <v>61037.419354838712</v>
      </c>
      <c r="J1011" s="291">
        <f t="shared" si="286"/>
        <v>400134.19354838715</v>
      </c>
      <c r="K1011" s="290">
        <f t="shared" si="287"/>
        <v>5086.4516129032263</v>
      </c>
      <c r="L1011" s="290">
        <f t="shared" si="288"/>
        <v>395047.74193548394</v>
      </c>
      <c r="M1011" s="290">
        <v>0</v>
      </c>
      <c r="N1011" s="290">
        <f t="shared" si="289"/>
        <v>395047.74193548394</v>
      </c>
      <c r="O1011" s="252">
        <v>45707</v>
      </c>
      <c r="P1011" s="252">
        <f t="shared" si="290"/>
        <v>45707</v>
      </c>
      <c r="Q1011" s="292" t="s">
        <v>2400</v>
      </c>
      <c r="R1011" s="293">
        <v>333290.32</v>
      </c>
      <c r="S1011" s="294">
        <f t="shared" si="291"/>
        <v>5806.4541935484158</v>
      </c>
      <c r="T1011" s="255" t="s">
        <v>91</v>
      </c>
      <c r="U1011" s="295"/>
      <c r="V1011" s="295"/>
      <c r="W1011" s="255" t="s">
        <v>29</v>
      </c>
      <c r="X1011" s="255" t="s">
        <v>30</v>
      </c>
      <c r="Y1011" s="255" t="s">
        <v>1979</v>
      </c>
    </row>
    <row r="1012" spans="1:25" x14ac:dyDescent="0.25">
      <c r="A1012" s="7">
        <v>11</v>
      </c>
      <c r="B1012" s="35" t="s">
        <v>24</v>
      </c>
      <c r="C1012" s="9">
        <v>45689</v>
      </c>
      <c r="D1012" s="35" t="s">
        <v>2481</v>
      </c>
      <c r="E1012" s="20">
        <v>45688</v>
      </c>
      <c r="F1012" s="289" t="s">
        <v>2277</v>
      </c>
      <c r="G1012" s="253">
        <v>45706</v>
      </c>
      <c r="H1012" s="290">
        <v>346070.4</v>
      </c>
      <c r="I1012" s="290">
        <v>0</v>
      </c>
      <c r="J1012" s="291">
        <f t="shared" si="286"/>
        <v>346070.4</v>
      </c>
      <c r="K1012" s="290">
        <f t="shared" si="287"/>
        <v>5191.0560000000005</v>
      </c>
      <c r="L1012" s="290">
        <f t="shared" si="288"/>
        <v>340879.34400000004</v>
      </c>
      <c r="M1012" s="290">
        <v>0</v>
      </c>
      <c r="N1012" s="290">
        <f t="shared" si="289"/>
        <v>340879.34400000004</v>
      </c>
      <c r="O1012" s="252">
        <v>45707</v>
      </c>
      <c r="P1012" s="252">
        <f t="shared" si="290"/>
        <v>45707</v>
      </c>
      <c r="Q1012" s="292" t="s">
        <v>2401</v>
      </c>
      <c r="R1012" s="293">
        <v>340070</v>
      </c>
      <c r="S1012" s="294">
        <f t="shared" si="291"/>
        <v>6000.4000000000233</v>
      </c>
      <c r="T1012" s="255" t="s">
        <v>91</v>
      </c>
      <c r="U1012" s="295"/>
      <c r="V1012" s="295"/>
      <c r="W1012" s="255" t="s">
        <v>29</v>
      </c>
      <c r="X1012" s="255" t="s">
        <v>30</v>
      </c>
      <c r="Y1012" s="255" t="s">
        <v>1979</v>
      </c>
    </row>
    <row r="1013" spans="1:25" x14ac:dyDescent="0.25">
      <c r="A1013" s="7">
        <v>12</v>
      </c>
      <c r="B1013" s="35" t="s">
        <v>24</v>
      </c>
      <c r="C1013" s="9">
        <v>45689</v>
      </c>
      <c r="D1013" s="35" t="s">
        <v>2482</v>
      </c>
      <c r="E1013" s="20">
        <v>45688</v>
      </c>
      <c r="F1013" s="289" t="s">
        <v>2278</v>
      </c>
      <c r="G1013" s="253">
        <v>45706</v>
      </c>
      <c r="H1013" s="290">
        <v>350400</v>
      </c>
      <c r="I1013" s="290">
        <v>0</v>
      </c>
      <c r="J1013" s="291">
        <f t="shared" si="286"/>
        <v>350400</v>
      </c>
      <c r="K1013" s="290">
        <f t="shared" si="287"/>
        <v>5256</v>
      </c>
      <c r="L1013" s="290">
        <f t="shared" si="288"/>
        <v>345144</v>
      </c>
      <c r="M1013" s="290">
        <v>0</v>
      </c>
      <c r="N1013" s="290">
        <f t="shared" si="289"/>
        <v>345144</v>
      </c>
      <c r="O1013" s="252">
        <v>45707</v>
      </c>
      <c r="P1013" s="252">
        <f t="shared" si="290"/>
        <v>45707</v>
      </c>
      <c r="Q1013" s="292" t="s">
        <v>2402</v>
      </c>
      <c r="R1013" s="293">
        <v>344400</v>
      </c>
      <c r="S1013" s="294">
        <f t="shared" si="291"/>
        <v>6000</v>
      </c>
      <c r="T1013" s="255" t="s">
        <v>91</v>
      </c>
      <c r="U1013" s="295"/>
      <c r="V1013" s="295"/>
      <c r="W1013" s="255" t="s">
        <v>29</v>
      </c>
      <c r="X1013" s="255" t="s">
        <v>30</v>
      </c>
      <c r="Y1013" s="255" t="s">
        <v>1979</v>
      </c>
    </row>
    <row r="1014" spans="1:25" x14ac:dyDescent="0.25">
      <c r="A1014" s="7">
        <v>13</v>
      </c>
      <c r="B1014" s="35" t="s">
        <v>24</v>
      </c>
      <c r="C1014" s="9">
        <v>45689</v>
      </c>
      <c r="D1014" s="35" t="s">
        <v>510</v>
      </c>
      <c r="E1014" s="20">
        <v>45688</v>
      </c>
      <c r="F1014" s="289" t="s">
        <v>2279</v>
      </c>
      <c r="G1014" s="253">
        <v>45706</v>
      </c>
      <c r="H1014" s="290">
        <v>373360</v>
      </c>
      <c r="I1014" s="290">
        <f>H1014*18%</f>
        <v>67204.800000000003</v>
      </c>
      <c r="J1014" s="291">
        <f t="shared" si="286"/>
        <v>440564.8</v>
      </c>
      <c r="K1014" s="290">
        <f t="shared" si="287"/>
        <v>5600.4</v>
      </c>
      <c r="L1014" s="290">
        <f t="shared" si="288"/>
        <v>434964.39999999997</v>
      </c>
      <c r="M1014" s="290">
        <v>0</v>
      </c>
      <c r="N1014" s="290">
        <f t="shared" si="289"/>
        <v>434964.39999999997</v>
      </c>
      <c r="O1014" s="252">
        <v>45707</v>
      </c>
      <c r="P1014" s="252">
        <f t="shared" si="290"/>
        <v>45707</v>
      </c>
      <c r="Q1014" s="292" t="s">
        <v>2403</v>
      </c>
      <c r="R1014" s="293">
        <v>367360</v>
      </c>
      <c r="S1014" s="294">
        <f t="shared" si="291"/>
        <v>6000</v>
      </c>
      <c r="T1014" s="255" t="s">
        <v>91</v>
      </c>
      <c r="U1014" s="295"/>
      <c r="V1014" s="295"/>
      <c r="W1014" s="255" t="s">
        <v>29</v>
      </c>
      <c r="X1014" s="255" t="s">
        <v>30</v>
      </c>
      <c r="Y1014" s="255" t="s">
        <v>1979</v>
      </c>
    </row>
    <row r="1015" spans="1:25" x14ac:dyDescent="0.25">
      <c r="A1015" s="7">
        <v>14</v>
      </c>
      <c r="B1015" s="35" t="s">
        <v>24</v>
      </c>
      <c r="C1015" s="9">
        <v>45689</v>
      </c>
      <c r="D1015" s="35" t="s">
        <v>2483</v>
      </c>
      <c r="E1015" s="20">
        <v>45688</v>
      </c>
      <c r="F1015" s="289" t="s">
        <v>2280</v>
      </c>
      <c r="G1015" s="253">
        <v>45706</v>
      </c>
      <c r="H1015" s="290">
        <v>293188.6451612903</v>
      </c>
      <c r="I1015" s="290">
        <v>0</v>
      </c>
      <c r="J1015" s="291">
        <f t="shared" si="286"/>
        <v>293188.6451612903</v>
      </c>
      <c r="K1015" s="290">
        <f t="shared" si="287"/>
        <v>4397.8296774193541</v>
      </c>
      <c r="L1015" s="290">
        <f t="shared" si="288"/>
        <v>288790.81548387097</v>
      </c>
      <c r="M1015" s="290">
        <v>0</v>
      </c>
      <c r="N1015" s="290">
        <f t="shared" si="289"/>
        <v>288790.81548387097</v>
      </c>
      <c r="O1015" s="252">
        <v>45707</v>
      </c>
      <c r="P1015" s="252">
        <f t="shared" si="290"/>
        <v>45707</v>
      </c>
      <c r="Q1015" s="292" t="s">
        <v>2404</v>
      </c>
      <c r="R1015" s="293">
        <v>287962.84000000003</v>
      </c>
      <c r="S1015" s="294">
        <f t="shared" si="291"/>
        <v>5225.8051612902782</v>
      </c>
      <c r="T1015" s="255" t="s">
        <v>91</v>
      </c>
      <c r="U1015" s="295"/>
      <c r="V1015" s="295"/>
      <c r="W1015" s="255" t="s">
        <v>29</v>
      </c>
      <c r="X1015" s="255" t="s">
        <v>30</v>
      </c>
      <c r="Y1015" s="255" t="s">
        <v>1979</v>
      </c>
    </row>
    <row r="1016" spans="1:25" x14ac:dyDescent="0.25">
      <c r="A1016" s="7">
        <v>15</v>
      </c>
      <c r="B1016" s="35" t="s">
        <v>24</v>
      </c>
      <c r="C1016" s="9">
        <v>45689</v>
      </c>
      <c r="D1016" s="35" t="s">
        <v>513</v>
      </c>
      <c r="E1016" s="20">
        <v>45688</v>
      </c>
      <c r="F1016" s="289" t="s">
        <v>2281</v>
      </c>
      <c r="G1016" s="253">
        <v>45706</v>
      </c>
      <c r="H1016" s="290">
        <v>307760</v>
      </c>
      <c r="I1016" s="290">
        <f>H1016*18%</f>
        <v>55396.799999999996</v>
      </c>
      <c r="J1016" s="291">
        <f t="shared" si="286"/>
        <v>363156.8</v>
      </c>
      <c r="K1016" s="290">
        <f t="shared" si="287"/>
        <v>4616.3999999999996</v>
      </c>
      <c r="L1016" s="290">
        <f t="shared" si="288"/>
        <v>358540.39999999997</v>
      </c>
      <c r="M1016" s="290">
        <v>0</v>
      </c>
      <c r="N1016" s="290">
        <f t="shared" si="289"/>
        <v>358540.39999999997</v>
      </c>
      <c r="O1016" s="252">
        <v>45707</v>
      </c>
      <c r="P1016" s="252">
        <f t="shared" si="290"/>
        <v>45707</v>
      </c>
      <c r="Q1016" s="292" t="s">
        <v>2405</v>
      </c>
      <c r="R1016" s="293">
        <v>301760</v>
      </c>
      <c r="S1016" s="294">
        <f t="shared" si="291"/>
        <v>6000</v>
      </c>
      <c r="T1016" s="255" t="s">
        <v>91</v>
      </c>
      <c r="U1016" s="295"/>
      <c r="V1016" s="295"/>
      <c r="W1016" s="255" t="s">
        <v>29</v>
      </c>
      <c r="X1016" s="255" t="s">
        <v>30</v>
      </c>
      <c r="Y1016" s="255" t="s">
        <v>1979</v>
      </c>
    </row>
    <row r="1017" spans="1:25" x14ac:dyDescent="0.25">
      <c r="A1017" s="7">
        <v>16</v>
      </c>
      <c r="B1017" s="35" t="s">
        <v>24</v>
      </c>
      <c r="C1017" s="9">
        <v>45689</v>
      </c>
      <c r="D1017" s="35" t="s">
        <v>514</v>
      </c>
      <c r="E1017" s="20">
        <v>45688</v>
      </c>
      <c r="F1017" s="289" t="s">
        <v>2282</v>
      </c>
      <c r="G1017" s="253">
        <v>45706</v>
      </c>
      <c r="H1017" s="290">
        <v>325765.16129032261</v>
      </c>
      <c r="I1017" s="290">
        <f>H1017*18%</f>
        <v>58637.729032258067</v>
      </c>
      <c r="J1017" s="291">
        <f t="shared" si="286"/>
        <v>384402.8903225807</v>
      </c>
      <c r="K1017" s="290">
        <f t="shared" si="287"/>
        <v>4886.4774193548392</v>
      </c>
      <c r="L1017" s="290">
        <f t="shared" si="288"/>
        <v>379516.41290322586</v>
      </c>
      <c r="M1017" s="290">
        <v>0</v>
      </c>
      <c r="N1017" s="290">
        <f t="shared" si="289"/>
        <v>379516.41290322586</v>
      </c>
      <c r="O1017" s="252">
        <v>45707</v>
      </c>
      <c r="P1017" s="252">
        <f t="shared" si="290"/>
        <v>45707</v>
      </c>
      <c r="Q1017" s="292" t="s">
        <v>2406</v>
      </c>
      <c r="R1017" s="293">
        <v>319958.71000000002</v>
      </c>
      <c r="S1017" s="294">
        <f t="shared" si="291"/>
        <v>5806.4512903225841</v>
      </c>
      <c r="T1017" s="255" t="s">
        <v>91</v>
      </c>
      <c r="U1017" s="295"/>
      <c r="V1017" s="295"/>
      <c r="W1017" s="255" t="s">
        <v>29</v>
      </c>
      <c r="X1017" s="255" t="s">
        <v>30</v>
      </c>
      <c r="Y1017" s="255" t="s">
        <v>1979</v>
      </c>
    </row>
    <row r="1018" spans="1:25" x14ac:dyDescent="0.25">
      <c r="A1018" s="7">
        <v>17</v>
      </c>
      <c r="B1018" s="35" t="s">
        <v>24</v>
      </c>
      <c r="C1018" s="9">
        <v>45689</v>
      </c>
      <c r="D1018" s="35" t="s">
        <v>516</v>
      </c>
      <c r="E1018" s="20">
        <v>45688</v>
      </c>
      <c r="F1018" s="289" t="s">
        <v>2283</v>
      </c>
      <c r="G1018" s="253">
        <v>45706</v>
      </c>
      <c r="H1018" s="290">
        <v>336624</v>
      </c>
      <c r="I1018" s="290">
        <f>H1018*18%</f>
        <v>60592.32</v>
      </c>
      <c r="J1018" s="291">
        <f t="shared" si="286"/>
        <v>397216.32</v>
      </c>
      <c r="K1018" s="290">
        <f t="shared" si="287"/>
        <v>5049.3599999999997</v>
      </c>
      <c r="L1018" s="290">
        <f t="shared" si="288"/>
        <v>392166.96</v>
      </c>
      <c r="M1018" s="290">
        <v>0</v>
      </c>
      <c r="N1018" s="290">
        <f t="shared" si="289"/>
        <v>392166.96</v>
      </c>
      <c r="O1018" s="252">
        <v>45707</v>
      </c>
      <c r="P1018" s="252">
        <f t="shared" si="290"/>
        <v>45707</v>
      </c>
      <c r="Q1018" s="292" t="s">
        <v>2407</v>
      </c>
      <c r="R1018" s="293">
        <v>330624</v>
      </c>
      <c r="S1018" s="294">
        <f t="shared" si="291"/>
        <v>6000</v>
      </c>
      <c r="T1018" s="255" t="s">
        <v>91</v>
      </c>
      <c r="U1018" s="295"/>
      <c r="V1018" s="295"/>
      <c r="W1018" s="255" t="s">
        <v>29</v>
      </c>
      <c r="X1018" s="255" t="s">
        <v>30</v>
      </c>
      <c r="Y1018" s="255" t="s">
        <v>1979</v>
      </c>
    </row>
    <row r="1019" spans="1:25" x14ac:dyDescent="0.25">
      <c r="A1019" s="7">
        <v>18</v>
      </c>
      <c r="B1019" s="35" t="s">
        <v>24</v>
      </c>
      <c r="C1019" s="9">
        <v>45689</v>
      </c>
      <c r="D1019" s="35" t="s">
        <v>511</v>
      </c>
      <c r="E1019" s="20">
        <v>45688</v>
      </c>
      <c r="F1019" s="289" t="s">
        <v>2284</v>
      </c>
      <c r="G1019" s="253">
        <v>45706</v>
      </c>
      <c r="H1019" s="290">
        <v>336624</v>
      </c>
      <c r="I1019" s="290">
        <f>H1019*18%</f>
        <v>60592.32</v>
      </c>
      <c r="J1019" s="291">
        <f t="shared" si="286"/>
        <v>397216.32</v>
      </c>
      <c r="K1019" s="290">
        <f t="shared" si="287"/>
        <v>5049.3599999999997</v>
      </c>
      <c r="L1019" s="290">
        <f t="shared" si="288"/>
        <v>392166.96</v>
      </c>
      <c r="M1019" s="290">
        <v>0</v>
      </c>
      <c r="N1019" s="290">
        <f t="shared" si="289"/>
        <v>392166.96</v>
      </c>
      <c r="O1019" s="252">
        <v>45707</v>
      </c>
      <c r="P1019" s="252">
        <f t="shared" si="290"/>
        <v>45707</v>
      </c>
      <c r="Q1019" s="292" t="s">
        <v>2408</v>
      </c>
      <c r="R1019" s="293">
        <v>330624</v>
      </c>
      <c r="S1019" s="294">
        <f t="shared" si="291"/>
        <v>6000</v>
      </c>
      <c r="T1019" s="255" t="s">
        <v>91</v>
      </c>
      <c r="U1019" s="295"/>
      <c r="V1019" s="295"/>
      <c r="W1019" s="255" t="s">
        <v>29</v>
      </c>
      <c r="X1019" s="255" t="s">
        <v>30</v>
      </c>
      <c r="Y1019" s="255" t="s">
        <v>1979</v>
      </c>
    </row>
    <row r="1020" spans="1:25" ht="15" x14ac:dyDescent="0.25">
      <c r="A1020" s="7">
        <v>19</v>
      </c>
      <c r="B1020" s="35" t="s">
        <v>24</v>
      </c>
      <c r="C1020" s="9">
        <v>45689</v>
      </c>
      <c r="D1020" s="35" t="s">
        <v>517</v>
      </c>
      <c r="E1020" s="20">
        <v>45688</v>
      </c>
      <c r="F1020" s="289" t="s">
        <v>2285</v>
      </c>
      <c r="G1020" s="253">
        <v>45706</v>
      </c>
      <c r="H1020" s="290">
        <v>343951.48387096776</v>
      </c>
      <c r="I1020" s="296">
        <v>30955.633548387097</v>
      </c>
      <c r="J1020" s="291">
        <f t="shared" si="286"/>
        <v>374907.11741935485</v>
      </c>
      <c r="K1020" s="290">
        <f t="shared" si="287"/>
        <v>5159.2722580645159</v>
      </c>
      <c r="L1020" s="290">
        <f t="shared" si="288"/>
        <v>369747.84516129032</v>
      </c>
      <c r="M1020" s="290">
        <v>0</v>
      </c>
      <c r="N1020" s="290">
        <f t="shared" si="289"/>
        <v>369747.84516129032</v>
      </c>
      <c r="O1020" s="252">
        <v>45707</v>
      </c>
      <c r="P1020" s="252">
        <f t="shared" si="290"/>
        <v>45707</v>
      </c>
      <c r="Q1020" s="292" t="s">
        <v>2409</v>
      </c>
      <c r="R1020" s="293">
        <v>338919.23</v>
      </c>
      <c r="S1020" s="294">
        <f t="shared" si="291"/>
        <v>5032.2538709677756</v>
      </c>
      <c r="T1020" s="255" t="s">
        <v>91</v>
      </c>
      <c r="U1020" s="295"/>
      <c r="V1020" s="295"/>
      <c r="W1020" s="255" t="s">
        <v>29</v>
      </c>
      <c r="X1020" s="255" t="s">
        <v>30</v>
      </c>
      <c r="Y1020" s="255" t="s">
        <v>1979</v>
      </c>
    </row>
    <row r="1021" spans="1:25" ht="15" x14ac:dyDescent="0.25">
      <c r="A1021" s="7">
        <v>20</v>
      </c>
      <c r="B1021" s="35" t="s">
        <v>24</v>
      </c>
      <c r="C1021" s="9">
        <v>45689</v>
      </c>
      <c r="D1021" s="35" t="s">
        <v>2484</v>
      </c>
      <c r="E1021" s="20">
        <v>45688</v>
      </c>
      <c r="F1021" s="289" t="s">
        <v>2286</v>
      </c>
      <c r="G1021" s="253">
        <v>45706</v>
      </c>
      <c r="H1021" s="290">
        <v>176560</v>
      </c>
      <c r="I1021" s="296">
        <v>30955.633548387097</v>
      </c>
      <c r="J1021" s="291">
        <f t="shared" si="286"/>
        <v>207515.63354838709</v>
      </c>
      <c r="K1021" s="290">
        <f t="shared" si="287"/>
        <v>2648.4</v>
      </c>
      <c r="L1021" s="290">
        <f t="shared" si="288"/>
        <v>204867.2335483871</v>
      </c>
      <c r="M1021" s="290">
        <v>0</v>
      </c>
      <c r="N1021" s="290">
        <f t="shared" si="289"/>
        <v>204867.2335483871</v>
      </c>
      <c r="O1021" s="252">
        <v>45707</v>
      </c>
      <c r="P1021" s="252">
        <f t="shared" si="290"/>
        <v>45707</v>
      </c>
      <c r="Q1021" s="292" t="s">
        <v>2410</v>
      </c>
      <c r="R1021" s="293">
        <v>170560</v>
      </c>
      <c r="S1021" s="294">
        <f t="shared" si="291"/>
        <v>6000</v>
      </c>
      <c r="T1021" s="255" t="s">
        <v>91</v>
      </c>
      <c r="U1021" s="295"/>
      <c r="V1021" s="295"/>
      <c r="W1021" s="255" t="s">
        <v>29</v>
      </c>
      <c r="X1021" s="255" t="s">
        <v>30</v>
      </c>
      <c r="Y1021" s="255" t="s">
        <v>1979</v>
      </c>
    </row>
    <row r="1022" spans="1:25" x14ac:dyDescent="0.25">
      <c r="A1022" s="7">
        <v>21</v>
      </c>
      <c r="B1022" s="35" t="s">
        <v>24</v>
      </c>
      <c r="C1022" s="9">
        <v>45689</v>
      </c>
      <c r="D1022" s="35" t="s">
        <v>1651</v>
      </c>
      <c r="E1022" s="20">
        <v>45688</v>
      </c>
      <c r="F1022" s="289" t="s">
        <v>2287</v>
      </c>
      <c r="G1022" s="253">
        <v>45706</v>
      </c>
      <c r="H1022" s="290">
        <v>343951.48387096776</v>
      </c>
      <c r="I1022" s="290">
        <v>0</v>
      </c>
      <c r="J1022" s="291">
        <f t="shared" si="286"/>
        <v>343951.48387096776</v>
      </c>
      <c r="K1022" s="290">
        <f t="shared" si="287"/>
        <v>5159.2722580645159</v>
      </c>
      <c r="L1022" s="290">
        <f t="shared" si="288"/>
        <v>338792.21161290322</v>
      </c>
      <c r="M1022" s="290">
        <v>0</v>
      </c>
      <c r="N1022" s="290">
        <f t="shared" si="289"/>
        <v>338792.21161290322</v>
      </c>
      <c r="O1022" s="252">
        <v>45707</v>
      </c>
      <c r="P1022" s="252">
        <f t="shared" si="290"/>
        <v>45707</v>
      </c>
      <c r="Q1022" s="292" t="s">
        <v>2411</v>
      </c>
      <c r="R1022" s="293">
        <v>338919.23</v>
      </c>
      <c r="S1022" s="294">
        <f t="shared" si="291"/>
        <v>5032.2538709677756</v>
      </c>
      <c r="T1022" s="255" t="s">
        <v>91</v>
      </c>
      <c r="U1022" s="295"/>
      <c r="V1022" s="295"/>
      <c r="W1022" s="255" t="s">
        <v>29</v>
      </c>
      <c r="X1022" s="255" t="s">
        <v>30</v>
      </c>
      <c r="Y1022" s="255" t="s">
        <v>1979</v>
      </c>
    </row>
    <row r="1023" spans="1:25" ht="15" x14ac:dyDescent="0.25">
      <c r="A1023" s="7">
        <v>22</v>
      </c>
      <c r="B1023" s="35" t="s">
        <v>24</v>
      </c>
      <c r="C1023" s="9">
        <v>45689</v>
      </c>
      <c r="D1023" s="35" t="s">
        <v>1654</v>
      </c>
      <c r="E1023" s="20">
        <v>45688</v>
      </c>
      <c r="F1023" s="289" t="s">
        <v>2288</v>
      </c>
      <c r="G1023" s="253">
        <v>45706</v>
      </c>
      <c r="H1023" s="290">
        <v>396867.09677419357</v>
      </c>
      <c r="I1023" s="296">
        <v>0</v>
      </c>
      <c r="J1023" s="291">
        <f t="shared" si="286"/>
        <v>396867.09677419357</v>
      </c>
      <c r="K1023" s="290">
        <f t="shared" si="287"/>
        <v>5953.0064516129032</v>
      </c>
      <c r="L1023" s="290">
        <f t="shared" si="288"/>
        <v>390914.09032258065</v>
      </c>
      <c r="M1023" s="290">
        <v>0</v>
      </c>
      <c r="N1023" s="290">
        <f t="shared" si="289"/>
        <v>390914.09032258065</v>
      </c>
      <c r="O1023" s="252">
        <v>45707</v>
      </c>
      <c r="P1023" s="252">
        <f t="shared" si="290"/>
        <v>45707</v>
      </c>
      <c r="Q1023" s="292" t="s">
        <v>2412</v>
      </c>
      <c r="R1023" s="293">
        <v>391060.65</v>
      </c>
      <c r="S1023" s="294">
        <f t="shared" si="291"/>
        <v>5806.4467741935514</v>
      </c>
      <c r="T1023" s="255" t="s">
        <v>91</v>
      </c>
      <c r="U1023" s="295"/>
      <c r="V1023" s="295"/>
      <c r="W1023" s="255" t="s">
        <v>29</v>
      </c>
      <c r="X1023" s="255" t="s">
        <v>30</v>
      </c>
      <c r="Y1023" s="255" t="s">
        <v>1979</v>
      </c>
    </row>
    <row r="1024" spans="1:25" ht="15" x14ac:dyDescent="0.25">
      <c r="A1024" s="7">
        <v>23</v>
      </c>
      <c r="B1024" s="35" t="s">
        <v>24</v>
      </c>
      <c r="C1024" s="9">
        <v>45689</v>
      </c>
      <c r="D1024" s="35" t="s">
        <v>1657</v>
      </c>
      <c r="E1024" s="20">
        <v>45688</v>
      </c>
      <c r="F1024" s="289" t="s">
        <v>2289</v>
      </c>
      <c r="G1024" s="253">
        <v>45706</v>
      </c>
      <c r="H1024" s="290">
        <v>373360</v>
      </c>
      <c r="I1024" s="296">
        <v>30955.633548387097</v>
      </c>
      <c r="J1024" s="291">
        <f t="shared" si="286"/>
        <v>404315.63354838709</v>
      </c>
      <c r="K1024" s="290">
        <f t="shared" si="287"/>
        <v>5600.4</v>
      </c>
      <c r="L1024" s="290">
        <f t="shared" si="288"/>
        <v>398715.23354838707</v>
      </c>
      <c r="M1024" s="290">
        <v>0</v>
      </c>
      <c r="N1024" s="290">
        <f t="shared" si="289"/>
        <v>398715.23354838707</v>
      </c>
      <c r="O1024" s="252">
        <v>45707</v>
      </c>
      <c r="P1024" s="252">
        <f t="shared" si="290"/>
        <v>45707</v>
      </c>
      <c r="Q1024" s="292" t="s">
        <v>2413</v>
      </c>
      <c r="R1024" s="293">
        <v>367360</v>
      </c>
      <c r="S1024" s="294">
        <f t="shared" si="291"/>
        <v>6000</v>
      </c>
      <c r="T1024" s="255" t="s">
        <v>91</v>
      </c>
      <c r="U1024" s="295"/>
      <c r="V1024" s="295"/>
      <c r="W1024" s="255" t="s">
        <v>29</v>
      </c>
      <c r="X1024" s="255" t="s">
        <v>30</v>
      </c>
      <c r="Y1024" s="255" t="s">
        <v>1979</v>
      </c>
    </row>
    <row r="1025" spans="1:25" ht="15" x14ac:dyDescent="0.25">
      <c r="A1025" s="7">
        <v>24</v>
      </c>
      <c r="B1025" s="35" t="s">
        <v>24</v>
      </c>
      <c r="C1025" s="9">
        <v>45689</v>
      </c>
      <c r="D1025" s="35" t="s">
        <v>392</v>
      </c>
      <c r="E1025" s="20">
        <v>45688</v>
      </c>
      <c r="F1025" s="289" t="s">
        <v>2290</v>
      </c>
      <c r="G1025" s="253">
        <v>45706</v>
      </c>
      <c r="H1025" s="290">
        <v>346070.4</v>
      </c>
      <c r="I1025" s="296">
        <v>30955.633548387097</v>
      </c>
      <c r="J1025" s="291">
        <f t="shared" si="286"/>
        <v>377026.03354838712</v>
      </c>
      <c r="K1025" s="290">
        <f t="shared" si="287"/>
        <v>5191.0560000000005</v>
      </c>
      <c r="L1025" s="290">
        <f t="shared" si="288"/>
        <v>371834.97754838713</v>
      </c>
      <c r="M1025" s="290">
        <v>0</v>
      </c>
      <c r="N1025" s="290">
        <f t="shared" si="289"/>
        <v>371834.97754838713</v>
      </c>
      <c r="O1025" s="252">
        <v>45707</v>
      </c>
      <c r="P1025" s="252">
        <f t="shared" si="290"/>
        <v>45707</v>
      </c>
      <c r="Q1025" s="292" t="s">
        <v>2414</v>
      </c>
      <c r="R1025" s="293">
        <v>340070</v>
      </c>
      <c r="S1025" s="294">
        <f t="shared" si="291"/>
        <v>6000.4000000000233</v>
      </c>
      <c r="T1025" s="255" t="s">
        <v>91</v>
      </c>
      <c r="U1025" s="295"/>
      <c r="V1025" s="295"/>
      <c r="W1025" s="255" t="s">
        <v>29</v>
      </c>
      <c r="X1025" s="255" t="s">
        <v>30</v>
      </c>
      <c r="Y1025" s="255" t="s">
        <v>1979</v>
      </c>
    </row>
    <row r="1026" spans="1:25" ht="15" x14ac:dyDescent="0.25">
      <c r="A1026" s="7">
        <v>25</v>
      </c>
      <c r="B1026" s="35" t="s">
        <v>24</v>
      </c>
      <c r="C1026" s="9">
        <v>45689</v>
      </c>
      <c r="D1026" s="35" t="s">
        <v>393</v>
      </c>
      <c r="E1026" s="20">
        <v>45688</v>
      </c>
      <c r="F1026" s="289" t="s">
        <v>2291</v>
      </c>
      <c r="G1026" s="253">
        <v>45706</v>
      </c>
      <c r="H1026" s="290">
        <v>346070.4</v>
      </c>
      <c r="I1026" s="296">
        <v>30955.633548387097</v>
      </c>
      <c r="J1026" s="291">
        <f t="shared" si="286"/>
        <v>377026.03354838712</v>
      </c>
      <c r="K1026" s="290">
        <f t="shared" si="287"/>
        <v>5191.0560000000005</v>
      </c>
      <c r="L1026" s="290">
        <f t="shared" si="288"/>
        <v>371834.97754838713</v>
      </c>
      <c r="M1026" s="290">
        <v>0</v>
      </c>
      <c r="N1026" s="290">
        <f t="shared" si="289"/>
        <v>371834.97754838713</v>
      </c>
      <c r="O1026" s="252">
        <v>45707</v>
      </c>
      <c r="P1026" s="252">
        <f t="shared" si="290"/>
        <v>45707</v>
      </c>
      <c r="Q1026" s="292" t="s">
        <v>2415</v>
      </c>
      <c r="R1026" s="293">
        <v>340070</v>
      </c>
      <c r="S1026" s="294">
        <f t="shared" si="291"/>
        <v>6000.4000000000233</v>
      </c>
      <c r="T1026" s="255" t="s">
        <v>91</v>
      </c>
      <c r="U1026" s="295"/>
      <c r="V1026" s="295"/>
      <c r="W1026" s="255" t="s">
        <v>29</v>
      </c>
      <c r="X1026" s="255" t="s">
        <v>30</v>
      </c>
      <c r="Y1026" s="255" t="s">
        <v>1979</v>
      </c>
    </row>
    <row r="1027" spans="1:25" x14ac:dyDescent="0.25">
      <c r="A1027" s="7">
        <v>26</v>
      </c>
      <c r="B1027" s="35" t="s">
        <v>24</v>
      </c>
      <c r="C1027" s="9">
        <v>45689</v>
      </c>
      <c r="D1027" s="35" t="s">
        <v>1901</v>
      </c>
      <c r="E1027" s="20">
        <v>45688</v>
      </c>
      <c r="F1027" s="289" t="s">
        <v>2292</v>
      </c>
      <c r="G1027" s="253">
        <v>45706</v>
      </c>
      <c r="H1027" s="290">
        <v>410096</v>
      </c>
      <c r="I1027" s="290">
        <v>0</v>
      </c>
      <c r="J1027" s="291">
        <f t="shared" si="286"/>
        <v>410096</v>
      </c>
      <c r="K1027" s="290">
        <f t="shared" si="287"/>
        <v>6151.44</v>
      </c>
      <c r="L1027" s="290">
        <f t="shared" si="288"/>
        <v>403944.56</v>
      </c>
      <c r="M1027" s="290">
        <v>0</v>
      </c>
      <c r="N1027" s="290">
        <f t="shared" si="289"/>
        <v>403944.56</v>
      </c>
      <c r="O1027" s="252">
        <v>45707</v>
      </c>
      <c r="P1027" s="252">
        <f t="shared" si="290"/>
        <v>45707</v>
      </c>
      <c r="Q1027" s="292" t="s">
        <v>2416</v>
      </c>
      <c r="R1027" s="293">
        <v>404096</v>
      </c>
      <c r="S1027" s="294">
        <f t="shared" si="291"/>
        <v>6000</v>
      </c>
      <c r="T1027" s="255" t="s">
        <v>91</v>
      </c>
      <c r="U1027" s="295"/>
      <c r="V1027" s="295"/>
      <c r="W1027" s="255" t="s">
        <v>29</v>
      </c>
      <c r="X1027" s="255" t="s">
        <v>30</v>
      </c>
      <c r="Y1027" s="255" t="s">
        <v>1979</v>
      </c>
    </row>
    <row r="1028" spans="1:25" x14ac:dyDescent="0.25">
      <c r="A1028" s="44">
        <v>27</v>
      </c>
      <c r="B1028" s="37" t="s">
        <v>2251</v>
      </c>
      <c r="C1028" s="85">
        <v>45689</v>
      </c>
      <c r="D1028" s="37" t="s">
        <v>2485</v>
      </c>
      <c r="E1028" s="85">
        <v>45566</v>
      </c>
      <c r="F1028" s="297" t="s">
        <v>2293</v>
      </c>
      <c r="G1028" s="271">
        <v>45691</v>
      </c>
      <c r="H1028" s="298">
        <v>18000</v>
      </c>
      <c r="I1028" s="298">
        <v>0</v>
      </c>
      <c r="J1028" s="299">
        <f t="shared" si="286"/>
        <v>18000</v>
      </c>
      <c r="K1028" s="298">
        <f t="shared" si="287"/>
        <v>270</v>
      </c>
      <c r="L1028" s="298">
        <f t="shared" si="288"/>
        <v>17730</v>
      </c>
      <c r="M1028" s="298">
        <v>0</v>
      </c>
      <c r="N1028" s="298">
        <f t="shared" si="289"/>
        <v>17730</v>
      </c>
      <c r="O1028" s="256">
        <v>0</v>
      </c>
      <c r="P1028" s="256">
        <f t="shared" si="290"/>
        <v>0</v>
      </c>
      <c r="Q1028" s="300" t="s">
        <v>2417</v>
      </c>
      <c r="R1028" s="301">
        <v>0</v>
      </c>
      <c r="S1028" s="302">
        <f t="shared" si="291"/>
        <v>18000</v>
      </c>
      <c r="T1028" s="255" t="s">
        <v>1457</v>
      </c>
      <c r="U1028" s="273"/>
      <c r="V1028" s="273"/>
      <c r="W1028" s="255" t="s">
        <v>29</v>
      </c>
      <c r="X1028" s="255" t="s">
        <v>30</v>
      </c>
      <c r="Y1028" s="255" t="s">
        <v>1979</v>
      </c>
    </row>
    <row r="1029" spans="1:25" x14ac:dyDescent="0.25">
      <c r="A1029" s="44">
        <v>28</v>
      </c>
      <c r="B1029" s="37" t="s">
        <v>2251</v>
      </c>
      <c r="C1029" s="85">
        <v>45689</v>
      </c>
      <c r="D1029" s="37" t="s">
        <v>2486</v>
      </c>
      <c r="E1029" s="85">
        <v>45566</v>
      </c>
      <c r="F1029" s="297" t="s">
        <v>2294</v>
      </c>
      <c r="G1029" s="271">
        <v>45691</v>
      </c>
      <c r="H1029" s="298">
        <v>33000</v>
      </c>
      <c r="I1029" s="298">
        <f>H1029*18%</f>
        <v>5940</v>
      </c>
      <c r="J1029" s="299">
        <f t="shared" si="286"/>
        <v>38940</v>
      </c>
      <c r="K1029" s="298">
        <f t="shared" si="287"/>
        <v>495</v>
      </c>
      <c r="L1029" s="298">
        <f t="shared" si="288"/>
        <v>38445</v>
      </c>
      <c r="M1029" s="298">
        <v>0</v>
      </c>
      <c r="N1029" s="298">
        <f t="shared" si="289"/>
        <v>38445</v>
      </c>
      <c r="O1029" s="256">
        <v>0</v>
      </c>
      <c r="P1029" s="256">
        <f t="shared" si="290"/>
        <v>0</v>
      </c>
      <c r="Q1029" s="300" t="s">
        <v>2417</v>
      </c>
      <c r="R1029" s="301">
        <v>0</v>
      </c>
      <c r="S1029" s="302">
        <f t="shared" si="291"/>
        <v>33000</v>
      </c>
      <c r="T1029" s="255" t="s">
        <v>1457</v>
      </c>
      <c r="U1029" s="273"/>
      <c r="V1029" s="273"/>
      <c r="W1029" s="255" t="s">
        <v>29</v>
      </c>
      <c r="X1029" s="255" t="s">
        <v>30</v>
      </c>
      <c r="Y1029" s="255" t="s">
        <v>1979</v>
      </c>
    </row>
    <row r="1030" spans="1:25" x14ac:dyDescent="0.25">
      <c r="A1030" s="7">
        <v>29</v>
      </c>
      <c r="B1030" s="35" t="s">
        <v>2074</v>
      </c>
      <c r="C1030" s="9">
        <v>45689</v>
      </c>
      <c r="D1030" s="35" t="s">
        <v>2487</v>
      </c>
      <c r="E1030" s="20">
        <v>45412</v>
      </c>
      <c r="F1030" s="289" t="s">
        <v>2295</v>
      </c>
      <c r="G1030" s="253">
        <v>45695</v>
      </c>
      <c r="H1030" s="290">
        <v>108468</v>
      </c>
      <c r="I1030" s="290">
        <v>0</v>
      </c>
      <c r="J1030" s="291">
        <f t="shared" si="286"/>
        <v>108468</v>
      </c>
      <c r="K1030" s="290">
        <f t="shared" si="287"/>
        <v>1627.02</v>
      </c>
      <c r="L1030" s="290">
        <f t="shared" si="288"/>
        <v>106840.98</v>
      </c>
      <c r="M1030" s="290">
        <v>0</v>
      </c>
      <c r="N1030" s="290">
        <f t="shared" si="289"/>
        <v>106840.98</v>
      </c>
      <c r="O1030" s="252">
        <v>45700</v>
      </c>
      <c r="P1030" s="252">
        <f t="shared" si="290"/>
        <v>45700</v>
      </c>
      <c r="Q1030" s="292" t="s">
        <v>2418</v>
      </c>
      <c r="R1030" s="293">
        <v>100465.2</v>
      </c>
      <c r="S1030" s="294">
        <f t="shared" si="291"/>
        <v>8002.8000000000029</v>
      </c>
      <c r="T1030" s="255" t="s">
        <v>2510</v>
      </c>
      <c r="U1030" s="295"/>
      <c r="V1030" s="295"/>
      <c r="W1030" s="255" t="s">
        <v>29</v>
      </c>
      <c r="X1030" s="255" t="s">
        <v>30</v>
      </c>
      <c r="Y1030" s="255" t="s">
        <v>1979</v>
      </c>
    </row>
    <row r="1031" spans="1:25" x14ac:dyDescent="0.25">
      <c r="A1031" s="7">
        <v>30</v>
      </c>
      <c r="B1031" s="35" t="s">
        <v>2074</v>
      </c>
      <c r="C1031" s="9">
        <v>45689</v>
      </c>
      <c r="D1031" s="35" t="s">
        <v>521</v>
      </c>
      <c r="E1031" s="20">
        <v>45596</v>
      </c>
      <c r="F1031" s="289" t="s">
        <v>2296</v>
      </c>
      <c r="G1031" s="253">
        <v>45695</v>
      </c>
      <c r="H1031" s="290">
        <v>162928.29999999999</v>
      </c>
      <c r="I1031" s="290">
        <v>0</v>
      </c>
      <c r="J1031" s="291">
        <f t="shared" si="286"/>
        <v>162928.29999999999</v>
      </c>
      <c r="K1031" s="290">
        <f t="shared" si="287"/>
        <v>2443.9244999999996</v>
      </c>
      <c r="L1031" s="290">
        <f t="shared" si="288"/>
        <v>160484.37549999999</v>
      </c>
      <c r="M1031" s="290">
        <v>0</v>
      </c>
      <c r="N1031" s="290">
        <f t="shared" si="289"/>
        <v>160484.37549999999</v>
      </c>
      <c r="O1031" s="252">
        <v>45695</v>
      </c>
      <c r="P1031" s="252">
        <f t="shared" si="290"/>
        <v>45695</v>
      </c>
      <c r="Q1031" s="292" t="s">
        <v>2419</v>
      </c>
      <c r="R1031" s="293">
        <v>154928.29999999999</v>
      </c>
      <c r="S1031" s="294">
        <f t="shared" si="291"/>
        <v>8000</v>
      </c>
      <c r="T1031" s="255" t="s">
        <v>2510</v>
      </c>
      <c r="U1031" s="295"/>
      <c r="V1031" s="295"/>
      <c r="W1031" s="255" t="s">
        <v>29</v>
      </c>
      <c r="X1031" s="255" t="s">
        <v>30</v>
      </c>
      <c r="Y1031" s="255" t="s">
        <v>1979</v>
      </c>
    </row>
    <row r="1032" spans="1:25" x14ac:dyDescent="0.25">
      <c r="A1032" s="7">
        <v>31</v>
      </c>
      <c r="B1032" s="35" t="s">
        <v>2074</v>
      </c>
      <c r="C1032" s="9">
        <v>45689</v>
      </c>
      <c r="D1032" s="35" t="s">
        <v>522</v>
      </c>
      <c r="E1032" s="20">
        <v>45596</v>
      </c>
      <c r="F1032" s="289" t="s">
        <v>2297</v>
      </c>
      <c r="G1032" s="253">
        <v>45695</v>
      </c>
      <c r="H1032" s="290">
        <v>162928.29999999999</v>
      </c>
      <c r="I1032" s="290">
        <v>0</v>
      </c>
      <c r="J1032" s="291">
        <f t="shared" si="286"/>
        <v>162928.29999999999</v>
      </c>
      <c r="K1032" s="290">
        <f t="shared" si="287"/>
        <v>2443.9244999999996</v>
      </c>
      <c r="L1032" s="290">
        <f t="shared" si="288"/>
        <v>160484.37549999999</v>
      </c>
      <c r="M1032" s="290">
        <v>0</v>
      </c>
      <c r="N1032" s="290">
        <f t="shared" si="289"/>
        <v>160484.37549999999</v>
      </c>
      <c r="O1032" s="252">
        <v>45695</v>
      </c>
      <c r="P1032" s="252">
        <f t="shared" si="290"/>
        <v>45695</v>
      </c>
      <c r="Q1032" s="292" t="s">
        <v>2419</v>
      </c>
      <c r="R1032" s="293">
        <v>154928.29999999999</v>
      </c>
      <c r="S1032" s="294">
        <f t="shared" si="291"/>
        <v>8000</v>
      </c>
      <c r="T1032" s="255" t="s">
        <v>2510</v>
      </c>
      <c r="U1032" s="295"/>
      <c r="V1032" s="295"/>
      <c r="W1032" s="255" t="s">
        <v>29</v>
      </c>
      <c r="X1032" s="255" t="s">
        <v>30</v>
      </c>
      <c r="Y1032" s="255" t="s">
        <v>1979</v>
      </c>
    </row>
    <row r="1033" spans="1:25" x14ac:dyDescent="0.25">
      <c r="A1033" s="7">
        <v>32</v>
      </c>
      <c r="B1033" s="35" t="s">
        <v>2074</v>
      </c>
      <c r="C1033" s="9">
        <v>45689</v>
      </c>
      <c r="D1033" s="35" t="s">
        <v>2488</v>
      </c>
      <c r="E1033" s="20">
        <v>45657</v>
      </c>
      <c r="F1033" s="289" t="s">
        <v>2298</v>
      </c>
      <c r="G1033" s="253">
        <v>45695</v>
      </c>
      <c r="H1033" s="290">
        <v>287800.60000000003</v>
      </c>
      <c r="I1033" s="290">
        <v>0</v>
      </c>
      <c r="J1033" s="291">
        <f t="shared" si="286"/>
        <v>287800.60000000003</v>
      </c>
      <c r="K1033" s="290">
        <f t="shared" si="287"/>
        <v>4317.009</v>
      </c>
      <c r="L1033" s="290">
        <f t="shared" si="288"/>
        <v>283483.59100000001</v>
      </c>
      <c r="M1033" s="290">
        <v>0</v>
      </c>
      <c r="N1033" s="290">
        <f t="shared" si="289"/>
        <v>283483.59100000001</v>
      </c>
      <c r="O1033" s="252">
        <v>45695</v>
      </c>
      <c r="P1033" s="252">
        <f t="shared" si="290"/>
        <v>45695</v>
      </c>
      <c r="Q1033" s="292" t="s">
        <v>2420</v>
      </c>
      <c r="R1033" s="293">
        <v>279800.59999999998</v>
      </c>
      <c r="S1033" s="294">
        <f t="shared" si="291"/>
        <v>8000.0000000000582</v>
      </c>
      <c r="T1033" s="255" t="s">
        <v>2510</v>
      </c>
      <c r="U1033" s="295"/>
      <c r="V1033" s="295"/>
      <c r="W1033" s="255" t="s">
        <v>29</v>
      </c>
      <c r="X1033" s="255" t="s">
        <v>30</v>
      </c>
      <c r="Y1033" s="255" t="s">
        <v>1979</v>
      </c>
    </row>
    <row r="1034" spans="1:25" x14ac:dyDescent="0.25">
      <c r="A1034" s="7">
        <v>33</v>
      </c>
      <c r="B1034" s="35" t="s">
        <v>2074</v>
      </c>
      <c r="C1034" s="9">
        <v>45689</v>
      </c>
      <c r="D1034" s="35" t="s">
        <v>2489</v>
      </c>
      <c r="E1034" s="20">
        <v>45657</v>
      </c>
      <c r="F1034" s="289" t="s">
        <v>2299</v>
      </c>
      <c r="G1034" s="253">
        <v>45695</v>
      </c>
      <c r="H1034" s="290">
        <v>349101.94</v>
      </c>
      <c r="I1034" s="290">
        <v>0</v>
      </c>
      <c r="J1034" s="291">
        <f t="shared" si="286"/>
        <v>349101.94</v>
      </c>
      <c r="K1034" s="290">
        <f t="shared" si="287"/>
        <v>5236.5290999999997</v>
      </c>
      <c r="L1034" s="290">
        <f t="shared" si="288"/>
        <v>343865.41090000002</v>
      </c>
      <c r="M1034" s="290">
        <v>0</v>
      </c>
      <c r="N1034" s="290">
        <f t="shared" si="289"/>
        <v>343865.41090000002</v>
      </c>
      <c r="O1034" s="252">
        <v>45695</v>
      </c>
      <c r="P1034" s="252">
        <f t="shared" si="290"/>
        <v>45695</v>
      </c>
      <c r="Q1034" s="292" t="s">
        <v>2420</v>
      </c>
      <c r="R1034" s="293">
        <v>341101.94</v>
      </c>
      <c r="S1034" s="294">
        <f t="shared" si="291"/>
        <v>8000</v>
      </c>
      <c r="T1034" s="255" t="s">
        <v>2510</v>
      </c>
      <c r="U1034" s="295"/>
      <c r="V1034" s="295"/>
      <c r="W1034" s="255" t="s">
        <v>29</v>
      </c>
      <c r="X1034" s="255" t="s">
        <v>30</v>
      </c>
      <c r="Y1034" s="255" t="s">
        <v>1979</v>
      </c>
    </row>
    <row r="1035" spans="1:25" x14ac:dyDescent="0.25">
      <c r="A1035" s="7">
        <v>34</v>
      </c>
      <c r="B1035" s="35" t="s">
        <v>2074</v>
      </c>
      <c r="C1035" s="9">
        <v>45689</v>
      </c>
      <c r="D1035" s="35" t="s">
        <v>2490</v>
      </c>
      <c r="E1035" s="20">
        <v>45657</v>
      </c>
      <c r="F1035" s="289" t="s">
        <v>2300</v>
      </c>
      <c r="G1035" s="253">
        <v>45695</v>
      </c>
      <c r="H1035" s="290">
        <v>290070.94</v>
      </c>
      <c r="I1035" s="290">
        <v>0</v>
      </c>
      <c r="J1035" s="291">
        <f t="shared" si="286"/>
        <v>290070.94</v>
      </c>
      <c r="K1035" s="290">
        <f t="shared" si="287"/>
        <v>4351.0640999999996</v>
      </c>
      <c r="L1035" s="290">
        <f t="shared" si="288"/>
        <v>285719.87589999998</v>
      </c>
      <c r="M1035" s="290">
        <v>0</v>
      </c>
      <c r="N1035" s="290">
        <f t="shared" si="289"/>
        <v>285719.87589999998</v>
      </c>
      <c r="O1035" s="252">
        <v>45695</v>
      </c>
      <c r="P1035" s="252">
        <f t="shared" si="290"/>
        <v>45695</v>
      </c>
      <c r="Q1035" s="292" t="s">
        <v>2420</v>
      </c>
      <c r="R1035" s="293">
        <v>282070.94</v>
      </c>
      <c r="S1035" s="294">
        <f t="shared" si="291"/>
        <v>8000</v>
      </c>
      <c r="T1035" s="255" t="s">
        <v>2510</v>
      </c>
      <c r="U1035" s="295"/>
      <c r="V1035" s="295"/>
      <c r="W1035" s="255" t="s">
        <v>29</v>
      </c>
      <c r="X1035" s="255" t="s">
        <v>30</v>
      </c>
      <c r="Y1035" s="255" t="s">
        <v>1979</v>
      </c>
    </row>
    <row r="1036" spans="1:25" x14ac:dyDescent="0.25">
      <c r="A1036" s="7">
        <v>35</v>
      </c>
      <c r="B1036" s="35" t="s">
        <v>2074</v>
      </c>
      <c r="C1036" s="9">
        <v>45689</v>
      </c>
      <c r="D1036" s="35" t="s">
        <v>2491</v>
      </c>
      <c r="E1036" s="20">
        <v>45657</v>
      </c>
      <c r="F1036" s="289" t="s">
        <v>2301</v>
      </c>
      <c r="G1036" s="253">
        <v>45695</v>
      </c>
      <c r="H1036" s="290">
        <v>337749.43</v>
      </c>
      <c r="I1036" s="290">
        <v>0</v>
      </c>
      <c r="J1036" s="291">
        <f t="shared" si="286"/>
        <v>337749.43</v>
      </c>
      <c r="K1036" s="290">
        <f t="shared" si="287"/>
        <v>5066.2414499999995</v>
      </c>
      <c r="L1036" s="290">
        <f t="shared" si="288"/>
        <v>332683.18855000002</v>
      </c>
      <c r="M1036" s="290">
        <v>0</v>
      </c>
      <c r="N1036" s="290">
        <f t="shared" si="289"/>
        <v>332683.18855000002</v>
      </c>
      <c r="O1036" s="252">
        <v>45700</v>
      </c>
      <c r="P1036" s="252">
        <f t="shared" si="290"/>
        <v>45700</v>
      </c>
      <c r="Q1036" s="292" t="s">
        <v>2421</v>
      </c>
      <c r="R1036" s="293">
        <v>329749.43</v>
      </c>
      <c r="S1036" s="294">
        <f t="shared" si="291"/>
        <v>8000</v>
      </c>
      <c r="T1036" s="255" t="s">
        <v>2510</v>
      </c>
      <c r="U1036" s="295"/>
      <c r="V1036" s="295"/>
      <c r="W1036" s="255" t="s">
        <v>29</v>
      </c>
      <c r="X1036" s="255" t="s">
        <v>30</v>
      </c>
      <c r="Y1036" s="255" t="s">
        <v>1979</v>
      </c>
    </row>
    <row r="1037" spans="1:25" x14ac:dyDescent="0.25">
      <c r="A1037" s="7">
        <v>36</v>
      </c>
      <c r="B1037" s="35" t="s">
        <v>2074</v>
      </c>
      <c r="C1037" s="9">
        <v>45689</v>
      </c>
      <c r="D1037" s="35" t="s">
        <v>2492</v>
      </c>
      <c r="E1037" s="20">
        <v>45596</v>
      </c>
      <c r="F1037" s="289" t="s">
        <v>2302</v>
      </c>
      <c r="G1037" s="253">
        <v>45695</v>
      </c>
      <c r="H1037" s="290">
        <v>131142.63999999998</v>
      </c>
      <c r="I1037" s="290">
        <v>0</v>
      </c>
      <c r="J1037" s="291">
        <f t="shared" si="286"/>
        <v>131142.63999999998</v>
      </c>
      <c r="K1037" s="290">
        <f t="shared" si="287"/>
        <v>1967.1395999999997</v>
      </c>
      <c r="L1037" s="290">
        <f t="shared" si="288"/>
        <v>129175.50039999999</v>
      </c>
      <c r="M1037" s="290">
        <v>0</v>
      </c>
      <c r="N1037" s="290">
        <f t="shared" si="289"/>
        <v>129175.50039999999</v>
      </c>
      <c r="O1037" s="252">
        <v>45700</v>
      </c>
      <c r="P1037" s="252">
        <f t="shared" si="290"/>
        <v>45700</v>
      </c>
      <c r="Q1037" s="292" t="s">
        <v>2422</v>
      </c>
      <c r="R1037" s="293">
        <v>123142.64</v>
      </c>
      <c r="S1037" s="294">
        <f t="shared" si="291"/>
        <v>7999.9999999999854</v>
      </c>
      <c r="T1037" s="255" t="s">
        <v>2510</v>
      </c>
      <c r="U1037" s="295"/>
      <c r="V1037" s="295"/>
      <c r="W1037" s="255" t="s">
        <v>29</v>
      </c>
      <c r="X1037" s="255" t="s">
        <v>30</v>
      </c>
      <c r="Y1037" s="255" t="s">
        <v>1979</v>
      </c>
    </row>
    <row r="1038" spans="1:25" x14ac:dyDescent="0.25">
      <c r="A1038" s="7">
        <v>37</v>
      </c>
      <c r="B1038" s="35" t="s">
        <v>2074</v>
      </c>
      <c r="C1038" s="9">
        <v>45689</v>
      </c>
      <c r="D1038" s="35" t="s">
        <v>2492</v>
      </c>
      <c r="E1038" s="20">
        <v>45626</v>
      </c>
      <c r="F1038" s="289" t="s">
        <v>2303</v>
      </c>
      <c r="G1038" s="253">
        <v>45695</v>
      </c>
      <c r="H1038" s="290">
        <v>305963.76999999996</v>
      </c>
      <c r="I1038" s="290">
        <v>0</v>
      </c>
      <c r="J1038" s="291">
        <f t="shared" si="286"/>
        <v>305963.76999999996</v>
      </c>
      <c r="K1038" s="290">
        <f t="shared" si="287"/>
        <v>4589.456549999999</v>
      </c>
      <c r="L1038" s="290">
        <f t="shared" si="288"/>
        <v>301374.31344999996</v>
      </c>
      <c r="M1038" s="290">
        <v>0</v>
      </c>
      <c r="N1038" s="290">
        <f t="shared" si="289"/>
        <v>301374.31344999996</v>
      </c>
      <c r="O1038" s="252">
        <v>45700</v>
      </c>
      <c r="P1038" s="252">
        <f t="shared" si="290"/>
        <v>45700</v>
      </c>
      <c r="Q1038" s="292" t="s">
        <v>2423</v>
      </c>
      <c r="R1038" s="293">
        <v>297963.77</v>
      </c>
      <c r="S1038" s="294">
        <f t="shared" si="291"/>
        <v>7999.9999999999418</v>
      </c>
      <c r="T1038" s="255" t="s">
        <v>2510</v>
      </c>
      <c r="U1038" s="295"/>
      <c r="V1038" s="295"/>
      <c r="W1038" s="255" t="s">
        <v>29</v>
      </c>
      <c r="X1038" s="255" t="s">
        <v>30</v>
      </c>
      <c r="Y1038" s="255" t="s">
        <v>1979</v>
      </c>
    </row>
    <row r="1039" spans="1:25" x14ac:dyDescent="0.25">
      <c r="A1039" s="7">
        <v>38</v>
      </c>
      <c r="B1039" s="35" t="s">
        <v>2074</v>
      </c>
      <c r="C1039" s="9">
        <v>45689</v>
      </c>
      <c r="D1039" s="35" t="s">
        <v>2492</v>
      </c>
      <c r="E1039" s="20">
        <v>45657</v>
      </c>
      <c r="F1039" s="289" t="s">
        <v>2304</v>
      </c>
      <c r="G1039" s="253">
        <v>45695</v>
      </c>
      <c r="H1039" s="290">
        <v>321856.59999999998</v>
      </c>
      <c r="I1039" s="290">
        <v>0</v>
      </c>
      <c r="J1039" s="291">
        <f t="shared" si="286"/>
        <v>321856.59999999998</v>
      </c>
      <c r="K1039" s="290">
        <f t="shared" si="287"/>
        <v>4827.8489999999993</v>
      </c>
      <c r="L1039" s="290">
        <f t="shared" si="288"/>
        <v>317028.75099999999</v>
      </c>
      <c r="M1039" s="290">
        <v>0</v>
      </c>
      <c r="N1039" s="290">
        <f t="shared" si="289"/>
        <v>317028.75099999999</v>
      </c>
      <c r="O1039" s="252">
        <v>45700</v>
      </c>
      <c r="P1039" s="252">
        <f t="shared" si="290"/>
        <v>45700</v>
      </c>
      <c r="Q1039" s="292" t="s">
        <v>2421</v>
      </c>
      <c r="R1039" s="293">
        <v>313856.59999999998</v>
      </c>
      <c r="S1039" s="294">
        <f t="shared" si="291"/>
        <v>8000</v>
      </c>
      <c r="T1039" s="255" t="s">
        <v>2510</v>
      </c>
      <c r="U1039" s="295"/>
      <c r="V1039" s="295"/>
      <c r="W1039" s="255" t="s">
        <v>29</v>
      </c>
      <c r="X1039" s="255" t="s">
        <v>30</v>
      </c>
      <c r="Y1039" s="255" t="s">
        <v>1979</v>
      </c>
    </row>
    <row r="1040" spans="1:25" x14ac:dyDescent="0.25">
      <c r="A1040" s="7">
        <v>39</v>
      </c>
      <c r="B1040" s="35" t="s">
        <v>2074</v>
      </c>
      <c r="C1040" s="9">
        <v>45689</v>
      </c>
      <c r="D1040" s="35" t="s">
        <v>268</v>
      </c>
      <c r="E1040" s="20">
        <v>45688</v>
      </c>
      <c r="F1040" s="289" t="s">
        <v>2305</v>
      </c>
      <c r="G1040" s="253">
        <v>45708</v>
      </c>
      <c r="H1040" s="290">
        <v>337749.43</v>
      </c>
      <c r="I1040" s="290">
        <v>0</v>
      </c>
      <c r="J1040" s="291">
        <f t="shared" si="286"/>
        <v>337749.43</v>
      </c>
      <c r="K1040" s="290">
        <f t="shared" si="287"/>
        <v>5066.2414499999995</v>
      </c>
      <c r="L1040" s="290">
        <f t="shared" si="288"/>
        <v>332683.18855000002</v>
      </c>
      <c r="M1040" s="290">
        <v>0</v>
      </c>
      <c r="N1040" s="290">
        <f t="shared" si="289"/>
        <v>332683.18855000002</v>
      </c>
      <c r="O1040" s="252">
        <v>45712</v>
      </c>
      <c r="P1040" s="252">
        <f t="shared" si="290"/>
        <v>45712</v>
      </c>
      <c r="Q1040" s="292" t="s">
        <v>2424</v>
      </c>
      <c r="R1040" s="293">
        <v>329750.23</v>
      </c>
      <c r="S1040" s="294">
        <f t="shared" si="291"/>
        <v>7999.2000000000116</v>
      </c>
      <c r="T1040" s="255" t="s">
        <v>91</v>
      </c>
      <c r="U1040" s="295"/>
      <c r="V1040" s="295"/>
      <c r="W1040" s="255" t="s">
        <v>29</v>
      </c>
      <c r="X1040" s="255" t="s">
        <v>30</v>
      </c>
      <c r="Y1040" s="255" t="s">
        <v>1979</v>
      </c>
    </row>
    <row r="1041" spans="1:25" x14ac:dyDescent="0.25">
      <c r="A1041" s="7">
        <v>40</v>
      </c>
      <c r="B1041" s="35" t="s">
        <v>2074</v>
      </c>
      <c r="C1041" s="9">
        <v>45689</v>
      </c>
      <c r="D1041" s="35" t="s">
        <v>253</v>
      </c>
      <c r="E1041" s="20">
        <v>45688</v>
      </c>
      <c r="F1041" s="289" t="s">
        <v>2306</v>
      </c>
      <c r="G1041" s="253">
        <v>45708</v>
      </c>
      <c r="H1041" s="290">
        <v>403591.72000000003</v>
      </c>
      <c r="I1041" s="290">
        <f>H1041*18%</f>
        <v>72646.509600000005</v>
      </c>
      <c r="J1041" s="291">
        <f t="shared" si="286"/>
        <v>476238.22960000002</v>
      </c>
      <c r="K1041" s="290">
        <f t="shared" si="287"/>
        <v>6053.8757999999998</v>
      </c>
      <c r="L1041" s="290">
        <f t="shared" si="288"/>
        <v>470184.35380000004</v>
      </c>
      <c r="M1041" s="290">
        <v>0</v>
      </c>
      <c r="N1041" s="290">
        <f t="shared" si="289"/>
        <v>470184.35380000004</v>
      </c>
      <c r="O1041" s="252">
        <v>45712</v>
      </c>
      <c r="P1041" s="252">
        <f t="shared" si="290"/>
        <v>45712</v>
      </c>
      <c r="Q1041" s="292" t="s">
        <v>2424</v>
      </c>
      <c r="R1041" s="293">
        <v>395592.12</v>
      </c>
      <c r="S1041" s="294">
        <f t="shared" si="291"/>
        <v>7999.6000000000349</v>
      </c>
      <c r="T1041" s="255" t="s">
        <v>91</v>
      </c>
      <c r="U1041" s="295"/>
      <c r="V1041" s="295"/>
      <c r="W1041" s="255" t="s">
        <v>29</v>
      </c>
      <c r="X1041" s="255" t="s">
        <v>30</v>
      </c>
      <c r="Y1041" s="255" t="s">
        <v>1979</v>
      </c>
    </row>
    <row r="1042" spans="1:25" x14ac:dyDescent="0.25">
      <c r="A1042" s="7">
        <v>41</v>
      </c>
      <c r="B1042" s="35" t="s">
        <v>2074</v>
      </c>
      <c r="C1042" s="9">
        <v>45689</v>
      </c>
      <c r="D1042" s="35" t="s">
        <v>264</v>
      </c>
      <c r="E1042" s="20">
        <v>45688</v>
      </c>
      <c r="F1042" s="289" t="s">
        <v>2307</v>
      </c>
      <c r="G1042" s="253">
        <v>45708</v>
      </c>
      <c r="H1042" s="290">
        <v>403591.72000000003</v>
      </c>
      <c r="I1042" s="290">
        <v>0</v>
      </c>
      <c r="J1042" s="291">
        <f t="shared" si="286"/>
        <v>403591.72000000003</v>
      </c>
      <c r="K1042" s="290">
        <f t="shared" si="287"/>
        <v>6053.8757999999998</v>
      </c>
      <c r="L1042" s="290">
        <f t="shared" si="288"/>
        <v>397537.84420000005</v>
      </c>
      <c r="M1042" s="290">
        <v>0</v>
      </c>
      <c r="N1042" s="290">
        <f t="shared" si="289"/>
        <v>397537.84420000005</v>
      </c>
      <c r="O1042" s="252">
        <v>45712</v>
      </c>
      <c r="P1042" s="252">
        <f t="shared" si="290"/>
        <v>45712</v>
      </c>
      <c r="Q1042" s="292" t="s">
        <v>2424</v>
      </c>
      <c r="R1042" s="293">
        <v>395592.12</v>
      </c>
      <c r="S1042" s="294">
        <f t="shared" si="291"/>
        <v>7999.6000000000349</v>
      </c>
      <c r="T1042" s="255" t="s">
        <v>91</v>
      </c>
      <c r="U1042" s="295"/>
      <c r="V1042" s="295"/>
      <c r="W1042" s="255" t="s">
        <v>29</v>
      </c>
      <c r="X1042" s="255" t="s">
        <v>30</v>
      </c>
      <c r="Y1042" s="255" t="s">
        <v>1979</v>
      </c>
    </row>
    <row r="1043" spans="1:25" x14ac:dyDescent="0.25">
      <c r="A1043" s="7">
        <v>42</v>
      </c>
      <c r="B1043" s="35" t="s">
        <v>2074</v>
      </c>
      <c r="C1043" s="9">
        <v>45689</v>
      </c>
      <c r="D1043" s="35" t="s">
        <v>269</v>
      </c>
      <c r="E1043" s="20">
        <v>45688</v>
      </c>
      <c r="F1043" s="289" t="s">
        <v>2308</v>
      </c>
      <c r="G1043" s="253">
        <v>45708</v>
      </c>
      <c r="H1043" s="290">
        <v>242392.44999999998</v>
      </c>
      <c r="I1043" s="290">
        <v>0</v>
      </c>
      <c r="J1043" s="291">
        <f t="shared" si="286"/>
        <v>242392.44999999998</v>
      </c>
      <c r="K1043" s="290">
        <f t="shared" si="287"/>
        <v>3635.8867499999997</v>
      </c>
      <c r="L1043" s="290">
        <f t="shared" si="288"/>
        <v>238756.56324999998</v>
      </c>
      <c r="M1043" s="290">
        <v>0</v>
      </c>
      <c r="N1043" s="290">
        <f t="shared" si="289"/>
        <v>238756.56324999998</v>
      </c>
      <c r="O1043" s="252">
        <v>45712</v>
      </c>
      <c r="P1043" s="252">
        <f t="shared" si="290"/>
        <v>45712</v>
      </c>
      <c r="Q1043" s="292" t="s">
        <v>2424</v>
      </c>
      <c r="R1043" s="293">
        <v>234393.02</v>
      </c>
      <c r="S1043" s="294">
        <f t="shared" si="291"/>
        <v>7999.429999999993</v>
      </c>
      <c r="T1043" s="255" t="s">
        <v>91</v>
      </c>
      <c r="U1043" s="295"/>
      <c r="V1043" s="295"/>
      <c r="W1043" s="255" t="s">
        <v>29</v>
      </c>
      <c r="X1043" s="255" t="s">
        <v>30</v>
      </c>
      <c r="Y1043" s="255" t="s">
        <v>1979</v>
      </c>
    </row>
    <row r="1044" spans="1:25" x14ac:dyDescent="0.25">
      <c r="A1044" s="7">
        <v>43</v>
      </c>
      <c r="B1044" s="35" t="s">
        <v>2074</v>
      </c>
      <c r="C1044" s="9">
        <v>45689</v>
      </c>
      <c r="D1044" s="35" t="s">
        <v>271</v>
      </c>
      <c r="E1044" s="20">
        <v>45688</v>
      </c>
      <c r="F1044" s="289" t="s">
        <v>2309</v>
      </c>
      <c r="G1044" s="253">
        <v>45708</v>
      </c>
      <c r="H1044" s="290">
        <v>367265.2</v>
      </c>
      <c r="I1044" s="290">
        <v>0</v>
      </c>
      <c r="J1044" s="291">
        <f t="shared" si="286"/>
        <v>367265.2</v>
      </c>
      <c r="K1044" s="290">
        <f t="shared" si="287"/>
        <v>5508.9780000000001</v>
      </c>
      <c r="L1044" s="290">
        <f t="shared" si="288"/>
        <v>361756.22200000001</v>
      </c>
      <c r="M1044" s="290">
        <v>0</v>
      </c>
      <c r="N1044" s="290">
        <f t="shared" si="289"/>
        <v>361756.22200000001</v>
      </c>
      <c r="O1044" s="252">
        <v>45712</v>
      </c>
      <c r="P1044" s="252">
        <f t="shared" si="290"/>
        <v>45712</v>
      </c>
      <c r="Q1044" s="292" t="s">
        <v>2424</v>
      </c>
      <c r="R1044" s="293">
        <v>359265.56</v>
      </c>
      <c r="S1044" s="294">
        <f t="shared" si="291"/>
        <v>7999.640000000014</v>
      </c>
      <c r="T1044" s="255" t="s">
        <v>91</v>
      </c>
      <c r="U1044" s="295"/>
      <c r="V1044" s="295"/>
      <c r="W1044" s="255" t="s">
        <v>29</v>
      </c>
      <c r="X1044" s="255" t="s">
        <v>30</v>
      </c>
      <c r="Y1044" s="255" t="s">
        <v>1979</v>
      </c>
    </row>
    <row r="1045" spans="1:25" x14ac:dyDescent="0.25">
      <c r="A1045" s="7">
        <v>44</v>
      </c>
      <c r="B1045" s="35" t="s">
        <v>2074</v>
      </c>
      <c r="C1045" s="9">
        <v>45689</v>
      </c>
      <c r="D1045" s="35" t="s">
        <v>255</v>
      </c>
      <c r="E1045" s="20">
        <v>45688</v>
      </c>
      <c r="F1045" s="289" t="s">
        <v>2310</v>
      </c>
      <c r="G1045" s="253">
        <v>45708</v>
      </c>
      <c r="H1045" s="290">
        <v>403591.72000000003</v>
      </c>
      <c r="I1045" s="290">
        <v>0</v>
      </c>
      <c r="J1045" s="291">
        <f t="shared" si="286"/>
        <v>403591.72000000003</v>
      </c>
      <c r="K1045" s="290">
        <f t="shared" si="287"/>
        <v>6053.8757999999998</v>
      </c>
      <c r="L1045" s="290">
        <f t="shared" si="288"/>
        <v>397537.84420000005</v>
      </c>
      <c r="M1045" s="290">
        <v>0</v>
      </c>
      <c r="N1045" s="290">
        <f t="shared" si="289"/>
        <v>397537.84420000005</v>
      </c>
      <c r="O1045" s="252">
        <v>45712</v>
      </c>
      <c r="P1045" s="252">
        <f t="shared" si="290"/>
        <v>45712</v>
      </c>
      <c r="Q1045" s="292" t="s">
        <v>2424</v>
      </c>
      <c r="R1045" s="293">
        <v>395592.12</v>
      </c>
      <c r="S1045" s="294">
        <f t="shared" si="291"/>
        <v>7999.6000000000349</v>
      </c>
      <c r="T1045" s="255" t="s">
        <v>91</v>
      </c>
      <c r="U1045" s="295"/>
      <c r="V1045" s="295"/>
      <c r="W1045" s="255" t="s">
        <v>29</v>
      </c>
      <c r="X1045" s="255" t="s">
        <v>30</v>
      </c>
      <c r="Y1045" s="255" t="s">
        <v>1979</v>
      </c>
    </row>
    <row r="1046" spans="1:25" x14ac:dyDescent="0.25">
      <c r="A1046" s="7">
        <v>45</v>
      </c>
      <c r="B1046" s="35" t="s">
        <v>2074</v>
      </c>
      <c r="C1046" s="9">
        <v>45689</v>
      </c>
      <c r="D1046" s="35" t="s">
        <v>266</v>
      </c>
      <c r="E1046" s="20">
        <v>45688</v>
      </c>
      <c r="F1046" s="289" t="s">
        <v>2311</v>
      </c>
      <c r="G1046" s="253">
        <v>45708</v>
      </c>
      <c r="H1046" s="290">
        <v>273610.57</v>
      </c>
      <c r="I1046" s="290">
        <v>0</v>
      </c>
      <c r="J1046" s="291">
        <f t="shared" si="286"/>
        <v>273610.57</v>
      </c>
      <c r="K1046" s="290">
        <f t="shared" si="287"/>
        <v>4104.1585500000001</v>
      </c>
      <c r="L1046" s="290">
        <f t="shared" si="288"/>
        <v>269506.41145000001</v>
      </c>
      <c r="M1046" s="290">
        <v>0</v>
      </c>
      <c r="N1046" s="290">
        <f t="shared" si="289"/>
        <v>269506.41145000001</v>
      </c>
      <c r="O1046" s="252">
        <v>45712</v>
      </c>
      <c r="P1046" s="252">
        <f t="shared" si="290"/>
        <v>45712</v>
      </c>
      <c r="Q1046" s="292" t="s">
        <v>2424</v>
      </c>
      <c r="R1046" s="293">
        <v>265611.15999999997</v>
      </c>
      <c r="S1046" s="294">
        <f t="shared" si="291"/>
        <v>7999.4100000000326</v>
      </c>
      <c r="T1046" s="255" t="s">
        <v>91</v>
      </c>
      <c r="U1046" s="295"/>
      <c r="V1046" s="295"/>
      <c r="W1046" s="255" t="s">
        <v>29</v>
      </c>
      <c r="X1046" s="255" t="s">
        <v>30</v>
      </c>
      <c r="Y1046" s="255" t="s">
        <v>1979</v>
      </c>
    </row>
    <row r="1047" spans="1:25" x14ac:dyDescent="0.25">
      <c r="A1047" s="7">
        <v>46</v>
      </c>
      <c r="B1047" s="35" t="s">
        <v>2074</v>
      </c>
      <c r="C1047" s="9">
        <v>45689</v>
      </c>
      <c r="D1047" s="35" t="s">
        <v>2493</v>
      </c>
      <c r="E1047" s="20">
        <v>45688</v>
      </c>
      <c r="F1047" s="289" t="s">
        <v>2312</v>
      </c>
      <c r="G1047" s="253">
        <v>45708</v>
      </c>
      <c r="H1047" s="290">
        <v>321856.59999999998</v>
      </c>
      <c r="I1047" s="290">
        <v>0</v>
      </c>
      <c r="J1047" s="291">
        <f t="shared" si="286"/>
        <v>321856.59999999998</v>
      </c>
      <c r="K1047" s="290">
        <f t="shared" si="287"/>
        <v>4827.8489999999993</v>
      </c>
      <c r="L1047" s="290">
        <f t="shared" si="288"/>
        <v>317028.75099999999</v>
      </c>
      <c r="M1047" s="290">
        <v>0</v>
      </c>
      <c r="N1047" s="290">
        <f t="shared" si="289"/>
        <v>317028.75099999999</v>
      </c>
      <c r="O1047" s="252">
        <v>45712</v>
      </c>
      <c r="P1047" s="252">
        <f t="shared" si="290"/>
        <v>45712</v>
      </c>
      <c r="Q1047" s="292" t="s">
        <v>2424</v>
      </c>
      <c r="R1047" s="293">
        <v>313857.37</v>
      </c>
      <c r="S1047" s="294">
        <f t="shared" si="291"/>
        <v>7999.2299999999814</v>
      </c>
      <c r="T1047" s="255" t="s">
        <v>91</v>
      </c>
      <c r="U1047" s="295"/>
      <c r="V1047" s="295"/>
      <c r="W1047" s="255" t="s">
        <v>29</v>
      </c>
      <c r="X1047" s="255" t="s">
        <v>30</v>
      </c>
      <c r="Y1047" s="255" t="s">
        <v>1979</v>
      </c>
    </row>
    <row r="1048" spans="1:25" x14ac:dyDescent="0.25">
      <c r="A1048" s="7">
        <v>47</v>
      </c>
      <c r="B1048" s="35" t="s">
        <v>2074</v>
      </c>
      <c r="C1048" s="9">
        <v>45689</v>
      </c>
      <c r="D1048" s="35" t="s">
        <v>263</v>
      </c>
      <c r="E1048" s="20">
        <v>45688</v>
      </c>
      <c r="F1048" s="289" t="s">
        <v>2313</v>
      </c>
      <c r="G1048" s="253">
        <v>45708</v>
      </c>
      <c r="H1048" s="290">
        <v>392240.11</v>
      </c>
      <c r="I1048" s="290">
        <f>H1048*18%</f>
        <v>70603.219799999992</v>
      </c>
      <c r="J1048" s="291">
        <f t="shared" si="286"/>
        <v>462843.32979999995</v>
      </c>
      <c r="K1048" s="290">
        <f t="shared" si="287"/>
        <v>5883.6016499999996</v>
      </c>
      <c r="L1048" s="290">
        <f t="shared" si="288"/>
        <v>456959.72814999992</v>
      </c>
      <c r="M1048" s="290">
        <v>0</v>
      </c>
      <c r="N1048" s="290">
        <f t="shared" si="289"/>
        <v>456959.72814999992</v>
      </c>
      <c r="O1048" s="252">
        <v>45712</v>
      </c>
      <c r="P1048" s="252">
        <f t="shared" si="290"/>
        <v>45712</v>
      </c>
      <c r="Q1048" s="292" t="s">
        <v>2424</v>
      </c>
      <c r="R1048" s="293">
        <v>384240.07</v>
      </c>
      <c r="S1048" s="294">
        <f t="shared" si="291"/>
        <v>8000.039999999979</v>
      </c>
      <c r="T1048" s="255" t="s">
        <v>91</v>
      </c>
      <c r="U1048" s="295"/>
      <c r="V1048" s="295"/>
      <c r="W1048" s="255" t="s">
        <v>29</v>
      </c>
      <c r="X1048" s="255" t="s">
        <v>30</v>
      </c>
      <c r="Y1048" s="255" t="s">
        <v>1979</v>
      </c>
    </row>
    <row r="1049" spans="1:25" x14ac:dyDescent="0.25">
      <c r="A1049" s="7">
        <v>48</v>
      </c>
      <c r="B1049" s="35" t="s">
        <v>2074</v>
      </c>
      <c r="C1049" s="9">
        <v>45689</v>
      </c>
      <c r="D1049" s="35" t="s">
        <v>259</v>
      </c>
      <c r="E1049" s="20">
        <v>45688</v>
      </c>
      <c r="F1049" s="289" t="s">
        <v>2314</v>
      </c>
      <c r="G1049" s="253">
        <v>45708</v>
      </c>
      <c r="H1049" s="290">
        <v>528464.38</v>
      </c>
      <c r="I1049" s="290">
        <f>H1049*18%</f>
        <v>95123.588399999993</v>
      </c>
      <c r="J1049" s="291">
        <f t="shared" si="286"/>
        <v>623587.96840000001</v>
      </c>
      <c r="K1049" s="290">
        <f t="shared" si="287"/>
        <v>7926.9656999999997</v>
      </c>
      <c r="L1049" s="290">
        <f t="shared" si="288"/>
        <v>615661.00270000007</v>
      </c>
      <c r="M1049" s="290">
        <v>0</v>
      </c>
      <c r="N1049" s="290">
        <f t="shared" si="289"/>
        <v>615661.00270000007</v>
      </c>
      <c r="O1049" s="252">
        <v>45712</v>
      </c>
      <c r="P1049" s="252">
        <f t="shared" si="290"/>
        <v>45712</v>
      </c>
      <c r="Q1049" s="292" t="s">
        <v>2424</v>
      </c>
      <c r="R1049" s="293">
        <v>520464.65</v>
      </c>
      <c r="S1049" s="294">
        <f t="shared" si="291"/>
        <v>7999.7299999999814</v>
      </c>
      <c r="T1049" s="255" t="s">
        <v>91</v>
      </c>
      <c r="U1049" s="295"/>
      <c r="V1049" s="295"/>
      <c r="W1049" s="255" t="s">
        <v>29</v>
      </c>
      <c r="X1049" s="255" t="s">
        <v>30</v>
      </c>
      <c r="Y1049" s="255" t="s">
        <v>1979</v>
      </c>
    </row>
    <row r="1050" spans="1:25" x14ac:dyDescent="0.25">
      <c r="A1050" s="7">
        <v>49</v>
      </c>
      <c r="B1050" s="35" t="s">
        <v>2074</v>
      </c>
      <c r="C1050" s="9">
        <v>45689</v>
      </c>
      <c r="D1050" s="35" t="s">
        <v>257</v>
      </c>
      <c r="E1050" s="20">
        <v>45688</v>
      </c>
      <c r="F1050" s="289" t="s">
        <v>2315</v>
      </c>
      <c r="G1050" s="253">
        <v>45708</v>
      </c>
      <c r="H1050" s="290">
        <v>504625.08999999997</v>
      </c>
      <c r="I1050" s="290">
        <f>H1050*18%</f>
        <v>90832.516199999984</v>
      </c>
      <c r="J1050" s="291">
        <f t="shared" si="286"/>
        <v>595457.60619999992</v>
      </c>
      <c r="K1050" s="290">
        <f t="shared" si="287"/>
        <v>7569.3763499999995</v>
      </c>
      <c r="L1050" s="290">
        <f t="shared" si="288"/>
        <v>587888.22984999989</v>
      </c>
      <c r="M1050" s="290">
        <v>0</v>
      </c>
      <c r="N1050" s="290">
        <f t="shared" si="289"/>
        <v>587888.22984999989</v>
      </c>
      <c r="O1050" s="252">
        <v>45712</v>
      </c>
      <c r="P1050" s="252">
        <f t="shared" si="290"/>
        <v>45712</v>
      </c>
      <c r="Q1050" s="292" t="s">
        <v>2424</v>
      </c>
      <c r="R1050" s="293">
        <v>496625.35</v>
      </c>
      <c r="S1050" s="294">
        <f t="shared" si="291"/>
        <v>7999.7399999999907</v>
      </c>
      <c r="T1050" s="255" t="s">
        <v>91</v>
      </c>
      <c r="U1050" s="295"/>
      <c r="V1050" s="295"/>
      <c r="W1050" s="255" t="s">
        <v>29</v>
      </c>
      <c r="X1050" s="255" t="s">
        <v>30</v>
      </c>
      <c r="Y1050" s="255" t="s">
        <v>1979</v>
      </c>
    </row>
    <row r="1051" spans="1:25" x14ac:dyDescent="0.25">
      <c r="A1051" s="7">
        <v>50</v>
      </c>
      <c r="B1051" s="35" t="s">
        <v>2074</v>
      </c>
      <c r="C1051" s="9">
        <v>45689</v>
      </c>
      <c r="D1051" s="35" t="s">
        <v>2494</v>
      </c>
      <c r="E1051" s="20">
        <v>45688</v>
      </c>
      <c r="F1051" s="289" t="s">
        <v>2316</v>
      </c>
      <c r="G1051" s="253">
        <v>45708</v>
      </c>
      <c r="H1051" s="290">
        <v>245230.51</v>
      </c>
      <c r="I1051" s="290">
        <v>0</v>
      </c>
      <c r="J1051" s="291">
        <f t="shared" si="286"/>
        <v>245230.51</v>
      </c>
      <c r="K1051" s="290">
        <f t="shared" si="287"/>
        <v>3678.4576499999998</v>
      </c>
      <c r="L1051" s="290">
        <f t="shared" si="288"/>
        <v>241552.05235000001</v>
      </c>
      <c r="M1051" s="290">
        <v>0</v>
      </c>
      <c r="N1051" s="290">
        <f t="shared" si="289"/>
        <v>241552.05235000001</v>
      </c>
      <c r="O1051" s="252">
        <v>45712</v>
      </c>
      <c r="P1051" s="252">
        <f t="shared" si="290"/>
        <v>45712</v>
      </c>
      <c r="Q1051" s="292" t="s">
        <v>2424</v>
      </c>
      <c r="R1051" s="293">
        <v>237231.04</v>
      </c>
      <c r="S1051" s="294">
        <f t="shared" si="291"/>
        <v>7999.4700000000012</v>
      </c>
      <c r="T1051" s="255" t="s">
        <v>91</v>
      </c>
      <c r="U1051" s="295"/>
      <c r="V1051" s="295"/>
      <c r="W1051" s="255" t="s">
        <v>29</v>
      </c>
      <c r="X1051" s="255" t="s">
        <v>30</v>
      </c>
      <c r="Y1051" s="255" t="s">
        <v>1979</v>
      </c>
    </row>
    <row r="1052" spans="1:25" x14ac:dyDescent="0.25">
      <c r="A1052" s="7">
        <v>51</v>
      </c>
      <c r="B1052" s="35" t="s">
        <v>2074</v>
      </c>
      <c r="C1052" s="9">
        <v>45689</v>
      </c>
      <c r="D1052" s="35" t="s">
        <v>279</v>
      </c>
      <c r="E1052" s="20">
        <v>45688</v>
      </c>
      <c r="F1052" s="289" t="s">
        <v>2317</v>
      </c>
      <c r="G1052" s="253">
        <v>45708</v>
      </c>
      <c r="H1052" s="290">
        <v>321856.59999999998</v>
      </c>
      <c r="I1052" s="290">
        <v>0</v>
      </c>
      <c r="J1052" s="291">
        <f t="shared" si="286"/>
        <v>321856.59999999998</v>
      </c>
      <c r="K1052" s="290">
        <f t="shared" si="287"/>
        <v>4827.8489999999993</v>
      </c>
      <c r="L1052" s="290">
        <f t="shared" si="288"/>
        <v>317028.75099999999</v>
      </c>
      <c r="M1052" s="290">
        <v>0</v>
      </c>
      <c r="N1052" s="290">
        <f t="shared" si="289"/>
        <v>317028.75099999999</v>
      </c>
      <c r="O1052" s="252">
        <v>45712</v>
      </c>
      <c r="P1052" s="252">
        <f t="shared" si="290"/>
        <v>45712</v>
      </c>
      <c r="Q1052" s="292" t="s">
        <v>2424</v>
      </c>
      <c r="R1052" s="293">
        <v>313857.37</v>
      </c>
      <c r="S1052" s="294">
        <f t="shared" si="291"/>
        <v>7999.2299999999814</v>
      </c>
      <c r="T1052" s="255" t="s">
        <v>91</v>
      </c>
      <c r="U1052" s="295"/>
      <c r="V1052" s="295"/>
      <c r="W1052" s="255" t="s">
        <v>29</v>
      </c>
      <c r="X1052" s="255" t="s">
        <v>30</v>
      </c>
      <c r="Y1052" s="255" t="s">
        <v>1979</v>
      </c>
    </row>
    <row r="1053" spans="1:25" x14ac:dyDescent="0.25">
      <c r="A1053" s="7">
        <v>52</v>
      </c>
      <c r="B1053" s="35" t="s">
        <v>2074</v>
      </c>
      <c r="C1053" s="9">
        <v>45689</v>
      </c>
      <c r="D1053" s="35" t="s">
        <v>275</v>
      </c>
      <c r="E1053" s="20">
        <v>45688</v>
      </c>
      <c r="F1053" s="289" t="s">
        <v>2318</v>
      </c>
      <c r="G1053" s="253">
        <v>45708</v>
      </c>
      <c r="H1053" s="290">
        <v>433107.49</v>
      </c>
      <c r="I1053" s="290">
        <v>0</v>
      </c>
      <c r="J1053" s="291">
        <f t="shared" si="286"/>
        <v>433107.49</v>
      </c>
      <c r="K1053" s="290">
        <f t="shared" si="287"/>
        <v>6496.6123499999994</v>
      </c>
      <c r="L1053" s="290">
        <f t="shared" si="288"/>
        <v>426610.87764999998</v>
      </c>
      <c r="M1053" s="290">
        <v>0</v>
      </c>
      <c r="N1053" s="290">
        <f t="shared" si="289"/>
        <v>426610.87764999998</v>
      </c>
      <c r="O1053" s="252">
        <v>45712</v>
      </c>
      <c r="P1053" s="252">
        <f t="shared" si="290"/>
        <v>45712</v>
      </c>
      <c r="Q1053" s="292" t="s">
        <v>2424</v>
      </c>
      <c r="R1053" s="293">
        <v>425107.44</v>
      </c>
      <c r="S1053" s="294">
        <f t="shared" si="291"/>
        <v>8000.0499999999884</v>
      </c>
      <c r="T1053" s="255" t="s">
        <v>91</v>
      </c>
      <c r="U1053" s="295"/>
      <c r="V1053" s="295"/>
      <c r="W1053" s="255" t="s">
        <v>29</v>
      </c>
      <c r="X1053" s="255" t="s">
        <v>30</v>
      </c>
      <c r="Y1053" s="255" t="s">
        <v>1979</v>
      </c>
    </row>
    <row r="1054" spans="1:25" x14ac:dyDescent="0.25">
      <c r="A1054" s="7">
        <v>53</v>
      </c>
      <c r="B1054" s="35" t="s">
        <v>2074</v>
      </c>
      <c r="C1054" s="9">
        <v>45689</v>
      </c>
      <c r="D1054" s="35" t="s">
        <v>280</v>
      </c>
      <c r="E1054" s="20">
        <v>45688</v>
      </c>
      <c r="F1054" s="289" t="s">
        <v>2319</v>
      </c>
      <c r="G1054" s="253">
        <v>45708</v>
      </c>
      <c r="H1054" s="290">
        <v>615875.44000000006</v>
      </c>
      <c r="I1054" s="290">
        <v>0</v>
      </c>
      <c r="J1054" s="291">
        <f t="shared" si="286"/>
        <v>615875.44000000006</v>
      </c>
      <c r="K1054" s="290">
        <f t="shared" si="287"/>
        <v>9238.1316000000006</v>
      </c>
      <c r="L1054" s="290">
        <f t="shared" si="288"/>
        <v>606637.3084000001</v>
      </c>
      <c r="M1054" s="290">
        <v>0</v>
      </c>
      <c r="N1054" s="290">
        <f t="shared" si="289"/>
        <v>606637.3084000001</v>
      </c>
      <c r="O1054" s="252">
        <v>45712</v>
      </c>
      <c r="P1054" s="252">
        <f t="shared" si="290"/>
        <v>45712</v>
      </c>
      <c r="Q1054" s="292" t="s">
        <v>2424</v>
      </c>
      <c r="R1054" s="293">
        <v>607875.43000000005</v>
      </c>
      <c r="S1054" s="294">
        <f t="shared" si="291"/>
        <v>8000.0100000000093</v>
      </c>
      <c r="T1054" s="255" t="s">
        <v>91</v>
      </c>
      <c r="U1054" s="295"/>
      <c r="V1054" s="295"/>
      <c r="W1054" s="255" t="s">
        <v>29</v>
      </c>
      <c r="X1054" s="255" t="s">
        <v>30</v>
      </c>
      <c r="Y1054" s="255" t="s">
        <v>1979</v>
      </c>
    </row>
    <row r="1055" spans="1:25" x14ac:dyDescent="0.25">
      <c r="A1055" s="7">
        <v>54</v>
      </c>
      <c r="B1055" s="35" t="s">
        <v>2074</v>
      </c>
      <c r="C1055" s="9">
        <v>45689</v>
      </c>
      <c r="D1055" s="35" t="s">
        <v>466</v>
      </c>
      <c r="E1055" s="20">
        <v>45688</v>
      </c>
      <c r="F1055" s="289" t="s">
        <v>2320</v>
      </c>
      <c r="G1055" s="253">
        <v>45708</v>
      </c>
      <c r="H1055" s="290">
        <v>305963.76999999996</v>
      </c>
      <c r="I1055" s="290">
        <f>H1055*18%</f>
        <v>55073.478599999988</v>
      </c>
      <c r="J1055" s="291">
        <f t="shared" si="286"/>
        <v>361037.24859999993</v>
      </c>
      <c r="K1055" s="290">
        <f t="shared" si="287"/>
        <v>4589.456549999999</v>
      </c>
      <c r="L1055" s="290">
        <f t="shared" si="288"/>
        <v>356447.79204999993</v>
      </c>
      <c r="M1055" s="290">
        <v>0</v>
      </c>
      <c r="N1055" s="290">
        <f t="shared" si="289"/>
        <v>356447.79204999993</v>
      </c>
      <c r="O1055" s="252">
        <v>45712</v>
      </c>
      <c r="P1055" s="252">
        <f t="shared" si="290"/>
        <v>45712</v>
      </c>
      <c r="Q1055" s="292" t="s">
        <v>2424</v>
      </c>
      <c r="R1055" s="293">
        <v>297963.77</v>
      </c>
      <c r="S1055" s="294">
        <f t="shared" si="291"/>
        <v>7999.9999999999418</v>
      </c>
      <c r="T1055" s="255" t="s">
        <v>91</v>
      </c>
      <c r="U1055" s="295"/>
      <c r="V1055" s="295"/>
      <c r="W1055" s="255" t="s">
        <v>29</v>
      </c>
      <c r="X1055" s="255" t="s">
        <v>30</v>
      </c>
      <c r="Y1055" s="255" t="s">
        <v>1979</v>
      </c>
    </row>
    <row r="1056" spans="1:25" x14ac:dyDescent="0.25">
      <c r="A1056" s="7">
        <v>55</v>
      </c>
      <c r="B1056" s="35" t="s">
        <v>2074</v>
      </c>
      <c r="C1056" s="9">
        <v>45689</v>
      </c>
      <c r="D1056" s="35" t="s">
        <v>2495</v>
      </c>
      <c r="E1056" s="20">
        <v>45688</v>
      </c>
      <c r="F1056" s="289" t="s">
        <v>2321</v>
      </c>
      <c r="G1056" s="253">
        <v>45708</v>
      </c>
      <c r="H1056" s="290">
        <v>385428.46</v>
      </c>
      <c r="I1056" s="290">
        <v>0</v>
      </c>
      <c r="J1056" s="291">
        <f t="shared" si="286"/>
        <v>385428.46</v>
      </c>
      <c r="K1056" s="290">
        <f t="shared" si="287"/>
        <v>5781.4269000000004</v>
      </c>
      <c r="L1056" s="290">
        <f t="shared" si="288"/>
        <v>379647.0331</v>
      </c>
      <c r="M1056" s="290">
        <v>0</v>
      </c>
      <c r="N1056" s="290">
        <f t="shared" si="289"/>
        <v>379647.0331</v>
      </c>
      <c r="O1056" s="252">
        <v>45712</v>
      </c>
      <c r="P1056" s="252">
        <f t="shared" si="290"/>
        <v>45712</v>
      </c>
      <c r="Q1056" s="292" t="s">
        <v>2424</v>
      </c>
      <c r="R1056" s="293">
        <v>377428.84</v>
      </c>
      <c r="S1056" s="294">
        <f t="shared" si="291"/>
        <v>7999.6199999999953</v>
      </c>
      <c r="T1056" s="255" t="s">
        <v>91</v>
      </c>
      <c r="U1056" s="295"/>
      <c r="V1056" s="295"/>
      <c r="W1056" s="255" t="s">
        <v>29</v>
      </c>
      <c r="X1056" s="255" t="s">
        <v>30</v>
      </c>
      <c r="Y1056" s="255" t="s">
        <v>1979</v>
      </c>
    </row>
    <row r="1057" spans="1:25" x14ac:dyDescent="0.25">
      <c r="A1057" s="7">
        <v>56</v>
      </c>
      <c r="B1057" s="35" t="s">
        <v>2074</v>
      </c>
      <c r="C1057" s="9">
        <v>45689</v>
      </c>
      <c r="D1057" s="35" t="s">
        <v>285</v>
      </c>
      <c r="E1057" s="20">
        <v>45688</v>
      </c>
      <c r="F1057" s="289" t="s">
        <v>2322</v>
      </c>
      <c r="G1057" s="253">
        <v>45708</v>
      </c>
      <c r="H1057" s="290">
        <v>403591.72000000003</v>
      </c>
      <c r="I1057" s="290">
        <v>0</v>
      </c>
      <c r="J1057" s="291">
        <f t="shared" si="286"/>
        <v>403591.72000000003</v>
      </c>
      <c r="K1057" s="290">
        <f t="shared" si="287"/>
        <v>6053.8757999999998</v>
      </c>
      <c r="L1057" s="290">
        <f t="shared" si="288"/>
        <v>397537.84420000005</v>
      </c>
      <c r="M1057" s="290">
        <v>0</v>
      </c>
      <c r="N1057" s="290">
        <f t="shared" si="289"/>
        <v>397537.84420000005</v>
      </c>
      <c r="O1057" s="252">
        <v>45712</v>
      </c>
      <c r="P1057" s="252">
        <f t="shared" si="290"/>
        <v>45712</v>
      </c>
      <c r="Q1057" s="292" t="s">
        <v>2424</v>
      </c>
      <c r="R1057" s="293">
        <v>395592.12</v>
      </c>
      <c r="S1057" s="294">
        <f t="shared" si="291"/>
        <v>7999.6000000000349</v>
      </c>
      <c r="T1057" s="255" t="s">
        <v>91</v>
      </c>
      <c r="U1057" s="295"/>
      <c r="V1057" s="295"/>
      <c r="W1057" s="255" t="s">
        <v>29</v>
      </c>
      <c r="X1057" s="255" t="s">
        <v>30</v>
      </c>
      <c r="Y1057" s="255" t="s">
        <v>1979</v>
      </c>
    </row>
    <row r="1058" spans="1:25" x14ac:dyDescent="0.25">
      <c r="A1058" s="7">
        <v>57</v>
      </c>
      <c r="B1058" s="35" t="s">
        <v>2074</v>
      </c>
      <c r="C1058" s="9">
        <v>45689</v>
      </c>
      <c r="D1058" s="35" t="s">
        <v>277</v>
      </c>
      <c r="E1058" s="20">
        <v>45688</v>
      </c>
      <c r="F1058" s="289" t="s">
        <v>2323</v>
      </c>
      <c r="G1058" s="253">
        <v>45708</v>
      </c>
      <c r="H1058" s="290">
        <v>361589.08</v>
      </c>
      <c r="I1058" s="290">
        <v>0</v>
      </c>
      <c r="J1058" s="291">
        <f t="shared" si="286"/>
        <v>361589.08</v>
      </c>
      <c r="K1058" s="290">
        <f t="shared" si="287"/>
        <v>5423.8361999999997</v>
      </c>
      <c r="L1058" s="290">
        <f t="shared" si="288"/>
        <v>356165.2438</v>
      </c>
      <c r="M1058" s="290">
        <v>0</v>
      </c>
      <c r="N1058" s="290">
        <f t="shared" si="289"/>
        <v>356165.2438</v>
      </c>
      <c r="O1058" s="252">
        <v>45712</v>
      </c>
      <c r="P1058" s="252">
        <f t="shared" si="290"/>
        <v>45712</v>
      </c>
      <c r="Q1058" s="292" t="s">
        <v>2424</v>
      </c>
      <c r="R1058" s="293">
        <v>353589.54</v>
      </c>
      <c r="S1058" s="294">
        <f t="shared" si="291"/>
        <v>7999.5400000000373</v>
      </c>
      <c r="T1058" s="255" t="s">
        <v>91</v>
      </c>
      <c r="U1058" s="295"/>
      <c r="V1058" s="295"/>
      <c r="W1058" s="255" t="s">
        <v>29</v>
      </c>
      <c r="X1058" s="255" t="s">
        <v>30</v>
      </c>
      <c r="Y1058" s="255" t="s">
        <v>1979</v>
      </c>
    </row>
    <row r="1059" spans="1:25" x14ac:dyDescent="0.25">
      <c r="A1059" s="7">
        <v>58</v>
      </c>
      <c r="B1059" s="35" t="s">
        <v>2074</v>
      </c>
      <c r="C1059" s="9">
        <v>45689</v>
      </c>
      <c r="D1059" s="35" t="s">
        <v>2496</v>
      </c>
      <c r="E1059" s="20">
        <v>45688</v>
      </c>
      <c r="F1059" s="289" t="s">
        <v>2324</v>
      </c>
      <c r="G1059" s="253">
        <v>45708</v>
      </c>
      <c r="H1059" s="290">
        <v>385428.46</v>
      </c>
      <c r="I1059" s="290">
        <v>0</v>
      </c>
      <c r="J1059" s="291">
        <f t="shared" si="286"/>
        <v>385428.46</v>
      </c>
      <c r="K1059" s="290">
        <f t="shared" si="287"/>
        <v>5781.4269000000004</v>
      </c>
      <c r="L1059" s="290">
        <f t="shared" si="288"/>
        <v>379647.0331</v>
      </c>
      <c r="M1059" s="290">
        <v>0</v>
      </c>
      <c r="N1059" s="290">
        <f t="shared" si="289"/>
        <v>379647.0331</v>
      </c>
      <c r="O1059" s="252">
        <v>45712</v>
      </c>
      <c r="P1059" s="252">
        <f t="shared" si="290"/>
        <v>45712</v>
      </c>
      <c r="Q1059" s="292" t="s">
        <v>2424</v>
      </c>
      <c r="R1059" s="293">
        <v>377428.46</v>
      </c>
      <c r="S1059" s="294">
        <f t="shared" si="291"/>
        <v>8000</v>
      </c>
      <c r="T1059" s="255" t="s">
        <v>91</v>
      </c>
      <c r="U1059" s="295"/>
      <c r="V1059" s="295"/>
      <c r="W1059" s="255" t="s">
        <v>29</v>
      </c>
      <c r="X1059" s="255" t="s">
        <v>30</v>
      </c>
      <c r="Y1059" s="255" t="s">
        <v>1979</v>
      </c>
    </row>
    <row r="1060" spans="1:25" x14ac:dyDescent="0.25">
      <c r="A1060" s="7">
        <v>59</v>
      </c>
      <c r="B1060" s="35" t="s">
        <v>2074</v>
      </c>
      <c r="C1060" s="9">
        <v>45689</v>
      </c>
      <c r="D1060" s="35" t="s">
        <v>283</v>
      </c>
      <c r="E1060" s="20">
        <v>45688</v>
      </c>
      <c r="F1060" s="289" t="s">
        <v>2325</v>
      </c>
      <c r="G1060" s="253">
        <v>45708</v>
      </c>
      <c r="H1060" s="290">
        <v>403591.72000000003</v>
      </c>
      <c r="I1060" s="290">
        <v>0</v>
      </c>
      <c r="J1060" s="291">
        <f t="shared" si="286"/>
        <v>403591.72000000003</v>
      </c>
      <c r="K1060" s="290">
        <f t="shared" si="287"/>
        <v>6053.8757999999998</v>
      </c>
      <c r="L1060" s="290">
        <f t="shared" si="288"/>
        <v>397537.84420000005</v>
      </c>
      <c r="M1060" s="290">
        <v>0</v>
      </c>
      <c r="N1060" s="290">
        <f t="shared" si="289"/>
        <v>397537.84420000005</v>
      </c>
      <c r="O1060" s="252">
        <v>45712</v>
      </c>
      <c r="P1060" s="252">
        <f t="shared" si="290"/>
        <v>45712</v>
      </c>
      <c r="Q1060" s="292" t="s">
        <v>2424</v>
      </c>
      <c r="R1060" s="293">
        <v>395592.12</v>
      </c>
      <c r="S1060" s="294">
        <f t="shared" si="291"/>
        <v>7999.6000000000349</v>
      </c>
      <c r="T1060" s="255" t="s">
        <v>91</v>
      </c>
      <c r="U1060" s="295"/>
      <c r="V1060" s="295"/>
      <c r="W1060" s="255" t="s">
        <v>29</v>
      </c>
      <c r="X1060" s="255" t="s">
        <v>30</v>
      </c>
      <c r="Y1060" s="255" t="s">
        <v>1979</v>
      </c>
    </row>
    <row r="1061" spans="1:25" x14ac:dyDescent="0.25">
      <c r="A1061" s="7">
        <v>60</v>
      </c>
      <c r="B1061" s="35" t="s">
        <v>2074</v>
      </c>
      <c r="C1061" s="9">
        <v>45689</v>
      </c>
      <c r="D1061" s="35" t="s">
        <v>2497</v>
      </c>
      <c r="E1061" s="20">
        <v>45688</v>
      </c>
      <c r="F1061" s="289" t="s">
        <v>2326</v>
      </c>
      <c r="G1061" s="253">
        <v>45708</v>
      </c>
      <c r="H1061" s="290">
        <v>330938.68</v>
      </c>
      <c r="I1061" s="290">
        <v>0</v>
      </c>
      <c r="J1061" s="291">
        <f t="shared" si="286"/>
        <v>330938.68</v>
      </c>
      <c r="K1061" s="290">
        <f t="shared" si="287"/>
        <v>4964.0801999999994</v>
      </c>
      <c r="L1061" s="290">
        <f t="shared" si="288"/>
        <v>325974.59979999997</v>
      </c>
      <c r="M1061" s="290">
        <v>0</v>
      </c>
      <c r="N1061" s="290">
        <f t="shared" si="289"/>
        <v>325974.59979999997</v>
      </c>
      <c r="O1061" s="252">
        <v>45712</v>
      </c>
      <c r="P1061" s="252">
        <f t="shared" si="290"/>
        <v>45712</v>
      </c>
      <c r="Q1061" s="292" t="s">
        <v>2424</v>
      </c>
      <c r="R1061" s="293">
        <v>322939</v>
      </c>
      <c r="S1061" s="294">
        <f t="shared" si="291"/>
        <v>7999.679999999993</v>
      </c>
      <c r="T1061" s="255" t="s">
        <v>91</v>
      </c>
      <c r="U1061" s="295"/>
      <c r="V1061" s="295"/>
      <c r="W1061" s="255" t="s">
        <v>29</v>
      </c>
      <c r="X1061" s="255" t="s">
        <v>30</v>
      </c>
      <c r="Y1061" s="255" t="s">
        <v>1979</v>
      </c>
    </row>
    <row r="1062" spans="1:25" x14ac:dyDescent="0.25">
      <c r="A1062" s="7">
        <v>61</v>
      </c>
      <c r="B1062" s="35" t="s">
        <v>2074</v>
      </c>
      <c r="C1062" s="9">
        <v>45689</v>
      </c>
      <c r="D1062" s="35" t="s">
        <v>2498</v>
      </c>
      <c r="E1062" s="20">
        <v>45688</v>
      </c>
      <c r="F1062" s="289" t="s">
        <v>2327</v>
      </c>
      <c r="G1062" s="253">
        <v>45708</v>
      </c>
      <c r="H1062" s="290">
        <v>353642.25999999995</v>
      </c>
      <c r="I1062" s="290">
        <v>0</v>
      </c>
      <c r="J1062" s="291">
        <f t="shared" si="286"/>
        <v>353642.25999999995</v>
      </c>
      <c r="K1062" s="290">
        <f t="shared" si="287"/>
        <v>5304.6338999999989</v>
      </c>
      <c r="L1062" s="290">
        <f t="shared" si="288"/>
        <v>348337.62609999994</v>
      </c>
      <c r="M1062" s="290">
        <v>0</v>
      </c>
      <c r="N1062" s="290">
        <f t="shared" si="289"/>
        <v>348337.62609999994</v>
      </c>
      <c r="O1062" s="252">
        <v>45712</v>
      </c>
      <c r="P1062" s="252">
        <f t="shared" si="290"/>
        <v>45712</v>
      </c>
      <c r="Q1062" s="292" t="s">
        <v>2424</v>
      </c>
      <c r="R1062" s="293">
        <v>345643.1</v>
      </c>
      <c r="S1062" s="294">
        <f t="shared" si="291"/>
        <v>7999.1599999999744</v>
      </c>
      <c r="T1062" s="255" t="s">
        <v>91</v>
      </c>
      <c r="U1062" s="295"/>
      <c r="V1062" s="295"/>
      <c r="W1062" s="255" t="s">
        <v>29</v>
      </c>
      <c r="X1062" s="255" t="s">
        <v>30</v>
      </c>
      <c r="Y1062" s="255" t="s">
        <v>1979</v>
      </c>
    </row>
    <row r="1063" spans="1:25" x14ac:dyDescent="0.25">
      <c r="A1063" s="7">
        <v>62</v>
      </c>
      <c r="B1063" s="35" t="s">
        <v>2074</v>
      </c>
      <c r="C1063" s="9">
        <v>45689</v>
      </c>
      <c r="D1063" s="35" t="s">
        <v>523</v>
      </c>
      <c r="E1063" s="20">
        <v>45688</v>
      </c>
      <c r="F1063" s="289" t="s">
        <v>2328</v>
      </c>
      <c r="G1063" s="253">
        <v>45708</v>
      </c>
      <c r="H1063" s="290">
        <v>453541.18</v>
      </c>
      <c r="I1063" s="290">
        <v>0</v>
      </c>
      <c r="J1063" s="291">
        <f t="shared" si="286"/>
        <v>453541.18</v>
      </c>
      <c r="K1063" s="290">
        <f t="shared" si="287"/>
        <v>6803.1176999999998</v>
      </c>
      <c r="L1063" s="290">
        <f t="shared" si="288"/>
        <v>446738.06229999999</v>
      </c>
      <c r="M1063" s="290">
        <v>0</v>
      </c>
      <c r="N1063" s="290">
        <f t="shared" si="289"/>
        <v>446738.06229999999</v>
      </c>
      <c r="O1063" s="252">
        <v>45712</v>
      </c>
      <c r="P1063" s="252">
        <f t="shared" si="290"/>
        <v>45712</v>
      </c>
      <c r="Q1063" s="292" t="s">
        <v>2424</v>
      </c>
      <c r="R1063" s="293">
        <v>445541.18</v>
      </c>
      <c r="S1063" s="294">
        <f t="shared" si="291"/>
        <v>8000</v>
      </c>
      <c r="T1063" s="255" t="s">
        <v>91</v>
      </c>
      <c r="U1063" s="295"/>
      <c r="V1063" s="295"/>
      <c r="W1063" s="255" t="s">
        <v>29</v>
      </c>
      <c r="X1063" s="255" t="s">
        <v>30</v>
      </c>
      <c r="Y1063" s="255" t="s">
        <v>1979</v>
      </c>
    </row>
    <row r="1064" spans="1:25" x14ac:dyDescent="0.25">
      <c r="A1064" s="7">
        <v>63</v>
      </c>
      <c r="B1064" s="35" t="s">
        <v>2074</v>
      </c>
      <c r="C1064" s="9">
        <v>45689</v>
      </c>
      <c r="D1064" s="35" t="s">
        <v>2499</v>
      </c>
      <c r="E1064" s="20">
        <v>45688</v>
      </c>
      <c r="F1064" s="289" t="s">
        <v>2329</v>
      </c>
      <c r="G1064" s="253">
        <v>45708</v>
      </c>
      <c r="H1064" s="290">
        <v>337749.43</v>
      </c>
      <c r="I1064" s="290">
        <v>0</v>
      </c>
      <c r="J1064" s="291">
        <f t="shared" si="286"/>
        <v>337749.43</v>
      </c>
      <c r="K1064" s="290">
        <f t="shared" si="287"/>
        <v>5066.2414499999995</v>
      </c>
      <c r="L1064" s="290">
        <f t="shared" si="288"/>
        <v>332683.18855000002</v>
      </c>
      <c r="M1064" s="290">
        <v>0</v>
      </c>
      <c r="N1064" s="290">
        <f t="shared" si="289"/>
        <v>332683.18855000002</v>
      </c>
      <c r="O1064" s="252">
        <v>45712</v>
      </c>
      <c r="P1064" s="252">
        <f t="shared" si="290"/>
        <v>45712</v>
      </c>
      <c r="Q1064" s="292" t="s">
        <v>2424</v>
      </c>
      <c r="R1064" s="293">
        <v>329750.23</v>
      </c>
      <c r="S1064" s="294">
        <f t="shared" si="291"/>
        <v>7999.2000000000116</v>
      </c>
      <c r="T1064" s="255" t="s">
        <v>91</v>
      </c>
      <c r="U1064" s="295"/>
      <c r="V1064" s="295"/>
      <c r="W1064" s="255" t="s">
        <v>29</v>
      </c>
      <c r="X1064" s="255" t="s">
        <v>30</v>
      </c>
      <c r="Y1064" s="255" t="s">
        <v>1979</v>
      </c>
    </row>
    <row r="1065" spans="1:25" x14ac:dyDescent="0.25">
      <c r="A1065" s="7">
        <v>64</v>
      </c>
      <c r="B1065" s="35" t="s">
        <v>2074</v>
      </c>
      <c r="C1065" s="9">
        <v>45689</v>
      </c>
      <c r="D1065" s="35" t="s">
        <v>468</v>
      </c>
      <c r="E1065" s="20">
        <v>45688</v>
      </c>
      <c r="F1065" s="289" t="s">
        <v>2330</v>
      </c>
      <c r="G1065" s="253">
        <v>45708</v>
      </c>
      <c r="H1065" s="290">
        <v>353642.25999999995</v>
      </c>
      <c r="I1065" s="290">
        <v>0</v>
      </c>
      <c r="J1065" s="291">
        <f t="shared" si="286"/>
        <v>353642.25999999995</v>
      </c>
      <c r="K1065" s="290">
        <f t="shared" si="287"/>
        <v>5304.6338999999989</v>
      </c>
      <c r="L1065" s="290">
        <f t="shared" si="288"/>
        <v>348337.62609999994</v>
      </c>
      <c r="M1065" s="290">
        <v>0</v>
      </c>
      <c r="N1065" s="290">
        <f t="shared" si="289"/>
        <v>348337.62609999994</v>
      </c>
      <c r="O1065" s="252">
        <v>45712</v>
      </c>
      <c r="P1065" s="252">
        <f t="shared" si="290"/>
        <v>45712</v>
      </c>
      <c r="Q1065" s="292" t="s">
        <v>2424</v>
      </c>
      <c r="R1065" s="293">
        <v>345643.1</v>
      </c>
      <c r="S1065" s="294">
        <f t="shared" si="291"/>
        <v>7999.1599999999744</v>
      </c>
      <c r="T1065" s="255" t="s">
        <v>91</v>
      </c>
      <c r="U1065" s="295"/>
      <c r="V1065" s="295"/>
      <c r="W1065" s="255" t="s">
        <v>29</v>
      </c>
      <c r="X1065" s="255" t="s">
        <v>30</v>
      </c>
      <c r="Y1065" s="255" t="s">
        <v>1979</v>
      </c>
    </row>
    <row r="1066" spans="1:25" x14ac:dyDescent="0.25">
      <c r="A1066" s="7">
        <v>65</v>
      </c>
      <c r="B1066" s="35" t="s">
        <v>2074</v>
      </c>
      <c r="C1066" s="9">
        <v>45689</v>
      </c>
      <c r="D1066" s="35" t="s">
        <v>469</v>
      </c>
      <c r="E1066" s="20">
        <v>45688</v>
      </c>
      <c r="F1066" s="289" t="s">
        <v>2331</v>
      </c>
      <c r="G1066" s="253">
        <v>45708</v>
      </c>
      <c r="H1066" s="290">
        <v>412673.8</v>
      </c>
      <c r="I1066" s="290">
        <v>0</v>
      </c>
      <c r="J1066" s="291">
        <f t="shared" si="286"/>
        <v>412673.8</v>
      </c>
      <c r="K1066" s="290">
        <f t="shared" si="287"/>
        <v>6190.107</v>
      </c>
      <c r="L1066" s="290">
        <f t="shared" si="288"/>
        <v>406483.69299999997</v>
      </c>
      <c r="M1066" s="290">
        <v>0</v>
      </c>
      <c r="N1066" s="290">
        <f t="shared" si="289"/>
        <v>406483.69299999997</v>
      </c>
      <c r="O1066" s="252">
        <v>45712</v>
      </c>
      <c r="P1066" s="252">
        <f t="shared" si="290"/>
        <v>45712</v>
      </c>
      <c r="Q1066" s="292" t="s">
        <v>2424</v>
      </c>
      <c r="R1066" s="293">
        <v>404673.76</v>
      </c>
      <c r="S1066" s="294">
        <f t="shared" si="291"/>
        <v>8000.039999999979</v>
      </c>
      <c r="T1066" s="255" t="s">
        <v>91</v>
      </c>
      <c r="U1066" s="295"/>
      <c r="V1066" s="295"/>
      <c r="W1066" s="255" t="s">
        <v>29</v>
      </c>
      <c r="X1066" s="255" t="s">
        <v>30</v>
      </c>
      <c r="Y1066" s="255" t="s">
        <v>1979</v>
      </c>
    </row>
    <row r="1067" spans="1:25" x14ac:dyDescent="0.25">
      <c r="A1067" s="7">
        <v>66</v>
      </c>
      <c r="B1067" s="35" t="s">
        <v>2074</v>
      </c>
      <c r="C1067" s="9">
        <v>45689</v>
      </c>
      <c r="D1067" s="35" t="s">
        <v>2500</v>
      </c>
      <c r="E1067" s="20">
        <v>45688</v>
      </c>
      <c r="F1067" s="289" t="s">
        <v>2332</v>
      </c>
      <c r="G1067" s="253">
        <v>45708</v>
      </c>
      <c r="H1067" s="290">
        <v>305963.76999999996</v>
      </c>
      <c r="I1067" s="290">
        <v>0</v>
      </c>
      <c r="J1067" s="291">
        <f t="shared" ref="J1067:J1130" si="292">H1067+I1067</f>
        <v>305963.76999999996</v>
      </c>
      <c r="K1067" s="290">
        <f t="shared" ref="K1067:K1130" si="293">H1067*1.5%</f>
        <v>4589.456549999999</v>
      </c>
      <c r="L1067" s="290">
        <f t="shared" ref="L1067:L1130" si="294">J1067-K1067</f>
        <v>301374.31344999996</v>
      </c>
      <c r="M1067" s="290">
        <v>0</v>
      </c>
      <c r="N1067" s="290">
        <f t="shared" ref="N1067:N1130" si="295">L1067-M1067</f>
        <v>301374.31344999996</v>
      </c>
      <c r="O1067" s="252">
        <v>45712</v>
      </c>
      <c r="P1067" s="252">
        <f t="shared" ref="P1067:P1130" si="296">O1067</f>
        <v>45712</v>
      </c>
      <c r="Q1067" s="292" t="s">
        <v>2424</v>
      </c>
      <c r="R1067" s="293">
        <v>297964.5</v>
      </c>
      <c r="S1067" s="294">
        <f t="shared" ref="S1067:S1130" si="297">H1067-R1067</f>
        <v>7999.2699999999604</v>
      </c>
      <c r="T1067" s="255" t="s">
        <v>91</v>
      </c>
      <c r="U1067" s="295"/>
      <c r="V1067" s="295"/>
      <c r="W1067" s="255" t="s">
        <v>29</v>
      </c>
      <c r="X1067" s="255" t="s">
        <v>30</v>
      </c>
      <c r="Y1067" s="255" t="s">
        <v>1979</v>
      </c>
    </row>
    <row r="1068" spans="1:25" x14ac:dyDescent="0.25">
      <c r="A1068" s="7">
        <v>67</v>
      </c>
      <c r="B1068" s="35" t="s">
        <v>2074</v>
      </c>
      <c r="C1068" s="9">
        <v>45689</v>
      </c>
      <c r="D1068" s="35" t="s">
        <v>2490</v>
      </c>
      <c r="E1068" s="20">
        <v>45688</v>
      </c>
      <c r="F1068" s="289" t="s">
        <v>2333</v>
      </c>
      <c r="G1068" s="253">
        <v>45708</v>
      </c>
      <c r="H1068" s="290">
        <v>353642.25999999995</v>
      </c>
      <c r="I1068" s="290">
        <v>0</v>
      </c>
      <c r="J1068" s="291">
        <f t="shared" si="292"/>
        <v>353642.25999999995</v>
      </c>
      <c r="K1068" s="290">
        <f t="shared" si="293"/>
        <v>5304.6338999999989</v>
      </c>
      <c r="L1068" s="290">
        <f t="shared" si="294"/>
        <v>348337.62609999994</v>
      </c>
      <c r="M1068" s="290">
        <v>0</v>
      </c>
      <c r="N1068" s="290">
        <f t="shared" si="295"/>
        <v>348337.62609999994</v>
      </c>
      <c r="O1068" s="252">
        <v>45712</v>
      </c>
      <c r="P1068" s="252">
        <f t="shared" si="296"/>
        <v>45712</v>
      </c>
      <c r="Q1068" s="292" t="s">
        <v>2424</v>
      </c>
      <c r="R1068" s="293">
        <v>345642.26</v>
      </c>
      <c r="S1068" s="294">
        <f t="shared" si="297"/>
        <v>7999.9999999999418</v>
      </c>
      <c r="T1068" s="255" t="s">
        <v>91</v>
      </c>
      <c r="U1068" s="295"/>
      <c r="V1068" s="295"/>
      <c r="W1068" s="255" t="s">
        <v>29</v>
      </c>
      <c r="X1068" s="255" t="s">
        <v>30</v>
      </c>
      <c r="Y1068" s="255" t="s">
        <v>1979</v>
      </c>
    </row>
    <row r="1069" spans="1:25" x14ac:dyDescent="0.25">
      <c r="A1069" s="7">
        <v>68</v>
      </c>
      <c r="B1069" s="35" t="s">
        <v>2074</v>
      </c>
      <c r="C1069" s="9">
        <v>45689</v>
      </c>
      <c r="D1069" s="35" t="s">
        <v>2492</v>
      </c>
      <c r="E1069" s="20">
        <v>45688</v>
      </c>
      <c r="F1069" s="289" t="s">
        <v>2334</v>
      </c>
      <c r="G1069" s="253">
        <v>45708</v>
      </c>
      <c r="H1069" s="290">
        <v>337749.43</v>
      </c>
      <c r="I1069" s="290">
        <v>0</v>
      </c>
      <c r="J1069" s="291">
        <f t="shared" si="292"/>
        <v>337749.43</v>
      </c>
      <c r="K1069" s="290">
        <f t="shared" si="293"/>
        <v>5066.2414499999995</v>
      </c>
      <c r="L1069" s="290">
        <f t="shared" si="294"/>
        <v>332683.18855000002</v>
      </c>
      <c r="M1069" s="290">
        <v>0</v>
      </c>
      <c r="N1069" s="290">
        <f t="shared" si="295"/>
        <v>332683.18855000002</v>
      </c>
      <c r="O1069" s="252">
        <v>45712</v>
      </c>
      <c r="P1069" s="252">
        <f t="shared" si="296"/>
        <v>45712</v>
      </c>
      <c r="Q1069" s="292" t="s">
        <v>2424</v>
      </c>
      <c r="R1069" s="293">
        <v>329750.23</v>
      </c>
      <c r="S1069" s="294">
        <f t="shared" si="297"/>
        <v>7999.2000000000116</v>
      </c>
      <c r="T1069" s="255" t="s">
        <v>91</v>
      </c>
      <c r="U1069" s="295"/>
      <c r="V1069" s="295"/>
      <c r="W1069" s="255" t="s">
        <v>29</v>
      </c>
      <c r="X1069" s="255" t="s">
        <v>30</v>
      </c>
      <c r="Y1069" s="255" t="s">
        <v>1979</v>
      </c>
    </row>
    <row r="1070" spans="1:25" x14ac:dyDescent="0.25">
      <c r="A1070" s="7">
        <v>69</v>
      </c>
      <c r="B1070" s="35" t="s">
        <v>2074</v>
      </c>
      <c r="C1070" s="9">
        <v>45689</v>
      </c>
      <c r="D1070" s="35" t="s">
        <v>2488</v>
      </c>
      <c r="E1070" s="20">
        <v>45688</v>
      </c>
      <c r="F1070" s="289" t="s">
        <v>2335</v>
      </c>
      <c r="G1070" s="253">
        <v>45708</v>
      </c>
      <c r="H1070" s="290">
        <v>316180.66000000003</v>
      </c>
      <c r="I1070" s="290">
        <v>0</v>
      </c>
      <c r="J1070" s="291">
        <f t="shared" si="292"/>
        <v>316180.66000000003</v>
      </c>
      <c r="K1070" s="290">
        <f t="shared" si="293"/>
        <v>4742.7099000000007</v>
      </c>
      <c r="L1070" s="290">
        <f t="shared" si="294"/>
        <v>311437.95010000002</v>
      </c>
      <c r="M1070" s="290">
        <v>0</v>
      </c>
      <c r="N1070" s="290">
        <f t="shared" si="295"/>
        <v>311437.95010000002</v>
      </c>
      <c r="O1070" s="252">
        <v>45712</v>
      </c>
      <c r="P1070" s="252">
        <f t="shared" si="296"/>
        <v>45712</v>
      </c>
      <c r="Q1070" s="292" t="s">
        <v>2424</v>
      </c>
      <c r="R1070" s="293">
        <v>395592.12</v>
      </c>
      <c r="S1070" s="294">
        <f t="shared" si="297"/>
        <v>-79411.459999999963</v>
      </c>
      <c r="T1070" s="255" t="s">
        <v>91</v>
      </c>
      <c r="U1070" s="295"/>
      <c r="V1070" s="295"/>
      <c r="W1070" s="255" t="s">
        <v>29</v>
      </c>
      <c r="X1070" s="255" t="s">
        <v>30</v>
      </c>
      <c r="Y1070" s="255" t="s">
        <v>1979</v>
      </c>
    </row>
    <row r="1071" spans="1:25" x14ac:dyDescent="0.25">
      <c r="A1071" s="7">
        <v>70</v>
      </c>
      <c r="B1071" s="35" t="s">
        <v>2074</v>
      </c>
      <c r="C1071" s="9">
        <v>45689</v>
      </c>
      <c r="D1071" s="35" t="s">
        <v>2489</v>
      </c>
      <c r="E1071" s="20">
        <v>45688</v>
      </c>
      <c r="F1071" s="289" t="s">
        <v>2336</v>
      </c>
      <c r="G1071" s="253">
        <v>45708</v>
      </c>
      <c r="H1071" s="290">
        <v>367265.2</v>
      </c>
      <c r="I1071" s="290">
        <v>0</v>
      </c>
      <c r="J1071" s="291">
        <f t="shared" si="292"/>
        <v>367265.2</v>
      </c>
      <c r="K1071" s="290">
        <f t="shared" si="293"/>
        <v>5508.9780000000001</v>
      </c>
      <c r="L1071" s="290">
        <f t="shared" si="294"/>
        <v>361756.22200000001</v>
      </c>
      <c r="M1071" s="290">
        <v>0</v>
      </c>
      <c r="N1071" s="290">
        <f t="shared" si="295"/>
        <v>361756.22200000001</v>
      </c>
      <c r="O1071" s="252">
        <v>45712</v>
      </c>
      <c r="P1071" s="252">
        <f t="shared" si="296"/>
        <v>45712</v>
      </c>
      <c r="Q1071" s="292" t="s">
        <v>2424</v>
      </c>
      <c r="R1071" s="293">
        <v>359265.2</v>
      </c>
      <c r="S1071" s="294">
        <f t="shared" si="297"/>
        <v>8000</v>
      </c>
      <c r="T1071" s="255" t="s">
        <v>91</v>
      </c>
      <c r="U1071" s="295"/>
      <c r="V1071" s="295"/>
      <c r="W1071" s="255" t="s">
        <v>29</v>
      </c>
      <c r="X1071" s="255" t="s">
        <v>30</v>
      </c>
      <c r="Y1071" s="255" t="s">
        <v>1979</v>
      </c>
    </row>
    <row r="1072" spans="1:25" x14ac:dyDescent="0.25">
      <c r="A1072" s="7">
        <v>71</v>
      </c>
      <c r="B1072" s="35" t="s">
        <v>2074</v>
      </c>
      <c r="C1072" s="9">
        <v>45689</v>
      </c>
      <c r="D1072" s="35" t="s">
        <v>2491</v>
      </c>
      <c r="E1072" s="20">
        <v>45688</v>
      </c>
      <c r="F1072" s="289" t="s">
        <v>2337</v>
      </c>
      <c r="G1072" s="253">
        <v>45708</v>
      </c>
      <c r="H1072" s="290">
        <v>353642.25999999995</v>
      </c>
      <c r="I1072" s="290">
        <v>0</v>
      </c>
      <c r="J1072" s="291">
        <f t="shared" si="292"/>
        <v>353642.25999999995</v>
      </c>
      <c r="K1072" s="290">
        <f t="shared" si="293"/>
        <v>5304.6338999999989</v>
      </c>
      <c r="L1072" s="290">
        <f t="shared" si="294"/>
        <v>348337.62609999994</v>
      </c>
      <c r="M1072" s="290">
        <v>0</v>
      </c>
      <c r="N1072" s="290">
        <f t="shared" si="295"/>
        <v>348337.62609999994</v>
      </c>
      <c r="O1072" s="252">
        <v>45712</v>
      </c>
      <c r="P1072" s="252">
        <f t="shared" si="296"/>
        <v>45712</v>
      </c>
      <c r="Q1072" s="292" t="s">
        <v>2424</v>
      </c>
      <c r="R1072" s="293">
        <v>345643.1</v>
      </c>
      <c r="S1072" s="294">
        <f t="shared" si="297"/>
        <v>7999.1599999999744</v>
      </c>
      <c r="T1072" s="255" t="s">
        <v>91</v>
      </c>
      <c r="U1072" s="295"/>
      <c r="V1072" s="295"/>
      <c r="W1072" s="255" t="s">
        <v>29</v>
      </c>
      <c r="X1072" s="255" t="s">
        <v>30</v>
      </c>
      <c r="Y1072" s="255" t="s">
        <v>1979</v>
      </c>
    </row>
    <row r="1073" spans="1:25" x14ac:dyDescent="0.25">
      <c r="A1073" s="7">
        <v>72</v>
      </c>
      <c r="B1073" s="35" t="s">
        <v>2074</v>
      </c>
      <c r="C1073" s="9">
        <v>45689</v>
      </c>
      <c r="D1073" s="35" t="s">
        <v>2491</v>
      </c>
      <c r="E1073" s="20">
        <v>45597</v>
      </c>
      <c r="F1073" s="289" t="s">
        <v>2338</v>
      </c>
      <c r="G1073" s="253">
        <v>45712</v>
      </c>
      <c r="H1073" s="290">
        <v>83464.149999999994</v>
      </c>
      <c r="I1073" s="290">
        <v>0</v>
      </c>
      <c r="J1073" s="291">
        <f t="shared" si="292"/>
        <v>83464.149999999994</v>
      </c>
      <c r="K1073" s="290">
        <f t="shared" si="293"/>
        <v>1251.9622499999998</v>
      </c>
      <c r="L1073" s="290">
        <f t="shared" si="294"/>
        <v>82212.187749999997</v>
      </c>
      <c r="M1073" s="290">
        <v>0</v>
      </c>
      <c r="N1073" s="290">
        <f t="shared" si="295"/>
        <v>82212.187749999997</v>
      </c>
      <c r="O1073" s="252">
        <v>45700</v>
      </c>
      <c r="P1073" s="252">
        <f t="shared" si="296"/>
        <v>45700</v>
      </c>
      <c r="Q1073" s="292" t="s">
        <v>2423</v>
      </c>
      <c r="R1073" s="293">
        <v>75464.149999999994</v>
      </c>
      <c r="S1073" s="294">
        <f t="shared" si="297"/>
        <v>8000</v>
      </c>
      <c r="T1073" s="255" t="s">
        <v>2510</v>
      </c>
      <c r="U1073" s="295"/>
      <c r="V1073" s="295"/>
      <c r="W1073" s="255" t="s">
        <v>29</v>
      </c>
      <c r="X1073" s="255" t="s">
        <v>30</v>
      </c>
      <c r="Y1073" s="255" t="s">
        <v>1979</v>
      </c>
    </row>
    <row r="1074" spans="1:25" x14ac:dyDescent="0.25">
      <c r="A1074" s="7">
        <v>73</v>
      </c>
      <c r="B1074" s="25" t="s">
        <v>2074</v>
      </c>
      <c r="C1074" s="9">
        <v>45689</v>
      </c>
      <c r="D1074" s="25" t="s">
        <v>2490</v>
      </c>
      <c r="E1074" s="9">
        <v>45596</v>
      </c>
      <c r="F1074" s="289" t="s">
        <v>2108</v>
      </c>
      <c r="G1074" s="253">
        <v>45649</v>
      </c>
      <c r="H1074" s="290">
        <v>334345.53999999998</v>
      </c>
      <c r="I1074" s="290">
        <v>0</v>
      </c>
      <c r="J1074" s="291">
        <f t="shared" si="292"/>
        <v>334345.53999999998</v>
      </c>
      <c r="K1074" s="290">
        <f t="shared" si="293"/>
        <v>5015.1830999999993</v>
      </c>
      <c r="L1074" s="290">
        <f t="shared" si="294"/>
        <v>329330.35689999996</v>
      </c>
      <c r="M1074" s="290">
        <v>0</v>
      </c>
      <c r="N1074" s="290">
        <f t="shared" si="295"/>
        <v>329330.35689999996</v>
      </c>
      <c r="O1074" s="252">
        <v>45695</v>
      </c>
      <c r="P1074" s="252">
        <f t="shared" si="296"/>
        <v>45695</v>
      </c>
      <c r="Q1074" s="292" t="s">
        <v>2419</v>
      </c>
      <c r="R1074" s="293">
        <v>329749.43</v>
      </c>
      <c r="S1074" s="294">
        <f t="shared" si="297"/>
        <v>4596.109999999986</v>
      </c>
      <c r="T1074" s="255" t="s">
        <v>2510</v>
      </c>
      <c r="U1074" s="295"/>
      <c r="V1074" s="295"/>
      <c r="W1074" s="255" t="s">
        <v>29</v>
      </c>
      <c r="X1074" s="255" t="s">
        <v>30</v>
      </c>
      <c r="Y1074" s="255" t="s">
        <v>1979</v>
      </c>
    </row>
    <row r="1075" spans="1:25" x14ac:dyDescent="0.25">
      <c r="A1075" s="7">
        <v>74</v>
      </c>
      <c r="B1075" s="25" t="s">
        <v>2074</v>
      </c>
      <c r="C1075" s="9">
        <v>45689</v>
      </c>
      <c r="D1075" s="25" t="s">
        <v>2501</v>
      </c>
      <c r="E1075" s="9">
        <v>45596</v>
      </c>
      <c r="F1075" s="289" t="s">
        <v>2109</v>
      </c>
      <c r="G1075" s="253">
        <v>45649</v>
      </c>
      <c r="H1075" s="290">
        <v>334345.53999999998</v>
      </c>
      <c r="I1075" s="290">
        <v>0</v>
      </c>
      <c r="J1075" s="291">
        <f t="shared" si="292"/>
        <v>334345.53999999998</v>
      </c>
      <c r="K1075" s="290">
        <f t="shared" si="293"/>
        <v>5015.1830999999993</v>
      </c>
      <c r="L1075" s="290">
        <f t="shared" si="294"/>
        <v>329330.35689999996</v>
      </c>
      <c r="M1075" s="290">
        <v>0</v>
      </c>
      <c r="N1075" s="290">
        <f t="shared" si="295"/>
        <v>329330.35689999996</v>
      </c>
      <c r="O1075" s="252">
        <v>45695</v>
      </c>
      <c r="P1075" s="252">
        <f t="shared" si="296"/>
        <v>45695</v>
      </c>
      <c r="Q1075" s="292" t="s">
        <v>2419</v>
      </c>
      <c r="R1075" s="293">
        <v>329749.43</v>
      </c>
      <c r="S1075" s="294">
        <f t="shared" si="297"/>
        <v>4596.109999999986</v>
      </c>
      <c r="T1075" s="255" t="s">
        <v>2510</v>
      </c>
      <c r="U1075" s="295"/>
      <c r="V1075" s="295"/>
      <c r="W1075" s="255" t="s">
        <v>29</v>
      </c>
      <c r="X1075" s="255" t="s">
        <v>30</v>
      </c>
      <c r="Y1075" s="255" t="s">
        <v>1979</v>
      </c>
    </row>
    <row r="1076" spans="1:25" x14ac:dyDescent="0.25">
      <c r="A1076" s="7">
        <v>75</v>
      </c>
      <c r="B1076" s="25" t="s">
        <v>2074</v>
      </c>
      <c r="C1076" s="9">
        <v>45689</v>
      </c>
      <c r="D1076" s="25" t="s">
        <v>2502</v>
      </c>
      <c r="E1076" s="9">
        <v>45596</v>
      </c>
      <c r="F1076" s="289" t="s">
        <v>2110</v>
      </c>
      <c r="G1076" s="253">
        <v>45649</v>
      </c>
      <c r="H1076" s="290">
        <v>183779.5</v>
      </c>
      <c r="I1076" s="290">
        <v>0</v>
      </c>
      <c r="J1076" s="291">
        <f t="shared" si="292"/>
        <v>183779.5</v>
      </c>
      <c r="K1076" s="290">
        <f t="shared" si="293"/>
        <v>2756.6925000000001</v>
      </c>
      <c r="L1076" s="290">
        <f t="shared" si="294"/>
        <v>181022.8075</v>
      </c>
      <c r="M1076" s="290">
        <v>0</v>
      </c>
      <c r="N1076" s="290">
        <f t="shared" si="295"/>
        <v>181022.8075</v>
      </c>
      <c r="O1076" s="252">
        <v>45695</v>
      </c>
      <c r="P1076" s="252">
        <f t="shared" si="296"/>
        <v>45695</v>
      </c>
      <c r="Q1076" s="292" t="s">
        <v>2419</v>
      </c>
      <c r="R1076" s="293">
        <v>177632.6</v>
      </c>
      <c r="S1076" s="294">
        <f t="shared" si="297"/>
        <v>6146.8999999999942</v>
      </c>
      <c r="T1076" s="255" t="s">
        <v>2510</v>
      </c>
      <c r="U1076" s="295"/>
      <c r="V1076" s="295"/>
      <c r="W1076" s="255" t="s">
        <v>29</v>
      </c>
      <c r="X1076" s="255" t="s">
        <v>30</v>
      </c>
      <c r="Y1076" s="255" t="s">
        <v>1979</v>
      </c>
    </row>
    <row r="1077" spans="1:25" x14ac:dyDescent="0.25">
      <c r="A1077" s="7">
        <v>76</v>
      </c>
      <c r="B1077" s="25" t="s">
        <v>2074</v>
      </c>
      <c r="C1077" s="9">
        <v>45689</v>
      </c>
      <c r="D1077" s="25" t="s">
        <v>2489</v>
      </c>
      <c r="E1077" s="9">
        <v>45596</v>
      </c>
      <c r="F1077" s="289" t="s">
        <v>2112</v>
      </c>
      <c r="G1077" s="253">
        <v>45649</v>
      </c>
      <c r="H1077" s="290">
        <v>21977.95</v>
      </c>
      <c r="I1077" s="290">
        <v>0</v>
      </c>
      <c r="J1077" s="291">
        <f t="shared" si="292"/>
        <v>21977.95</v>
      </c>
      <c r="K1077" s="290">
        <f t="shared" si="293"/>
        <v>329.66924999999998</v>
      </c>
      <c r="L1077" s="290">
        <f t="shared" si="294"/>
        <v>21648.280750000002</v>
      </c>
      <c r="M1077" s="290">
        <v>0</v>
      </c>
      <c r="N1077" s="290">
        <f t="shared" si="295"/>
        <v>21648.280750000002</v>
      </c>
      <c r="O1077" s="252">
        <v>45695</v>
      </c>
      <c r="P1077" s="252">
        <f t="shared" si="296"/>
        <v>45695</v>
      </c>
      <c r="Q1077" s="292" t="s">
        <v>2419</v>
      </c>
      <c r="R1077" s="293">
        <v>14163.26</v>
      </c>
      <c r="S1077" s="294">
        <f t="shared" si="297"/>
        <v>7814.6900000000005</v>
      </c>
      <c r="T1077" s="255" t="s">
        <v>2510</v>
      </c>
      <c r="U1077" s="295"/>
      <c r="V1077" s="295"/>
      <c r="W1077" s="255" t="s">
        <v>29</v>
      </c>
      <c r="X1077" s="255" t="s">
        <v>30</v>
      </c>
      <c r="Y1077" s="255" t="s">
        <v>1979</v>
      </c>
    </row>
    <row r="1078" spans="1:25" x14ac:dyDescent="0.25">
      <c r="A1078" s="7">
        <v>77</v>
      </c>
      <c r="B1078" s="25" t="s">
        <v>2074</v>
      </c>
      <c r="C1078" s="9">
        <v>45689</v>
      </c>
      <c r="D1078" s="25" t="s">
        <v>2490</v>
      </c>
      <c r="E1078" s="9">
        <v>45626</v>
      </c>
      <c r="F1078" s="289" t="s">
        <v>2143</v>
      </c>
      <c r="G1078" s="253">
        <v>45649</v>
      </c>
      <c r="H1078" s="290">
        <v>295018.69</v>
      </c>
      <c r="I1078" s="290">
        <v>0</v>
      </c>
      <c r="J1078" s="291">
        <f t="shared" si="292"/>
        <v>295018.69</v>
      </c>
      <c r="K1078" s="290">
        <f t="shared" si="293"/>
        <v>4425.28035</v>
      </c>
      <c r="L1078" s="290">
        <f t="shared" si="294"/>
        <v>290593.40964999999</v>
      </c>
      <c r="M1078" s="290">
        <v>0</v>
      </c>
      <c r="N1078" s="290">
        <f t="shared" si="295"/>
        <v>290593.40964999999</v>
      </c>
      <c r="O1078" s="252">
        <v>45695</v>
      </c>
      <c r="P1078" s="252">
        <f t="shared" si="296"/>
        <v>45695</v>
      </c>
      <c r="Q1078" s="292" t="s">
        <v>2425</v>
      </c>
      <c r="R1078" s="293">
        <v>290017.36</v>
      </c>
      <c r="S1078" s="294">
        <f t="shared" si="297"/>
        <v>5001.3300000000163</v>
      </c>
      <c r="T1078" s="255" t="s">
        <v>2510</v>
      </c>
      <c r="U1078" s="295"/>
      <c r="V1078" s="295"/>
      <c r="W1078" s="255" t="s">
        <v>29</v>
      </c>
      <c r="X1078" s="255" t="s">
        <v>30</v>
      </c>
      <c r="Y1078" s="255" t="s">
        <v>1979</v>
      </c>
    </row>
    <row r="1079" spans="1:25" x14ac:dyDescent="0.25">
      <c r="A1079" s="7">
        <v>78</v>
      </c>
      <c r="B1079" s="25" t="s">
        <v>2074</v>
      </c>
      <c r="C1079" s="9">
        <v>45689</v>
      </c>
      <c r="D1079" s="25" t="s">
        <v>2489</v>
      </c>
      <c r="E1079" s="9">
        <v>45626</v>
      </c>
      <c r="F1079" s="289" t="s">
        <v>2144</v>
      </c>
      <c r="G1079" s="253">
        <v>45649</v>
      </c>
      <c r="H1079" s="290">
        <v>345581.05</v>
      </c>
      <c r="I1079" s="290">
        <v>0</v>
      </c>
      <c r="J1079" s="291">
        <f t="shared" si="292"/>
        <v>345581.05</v>
      </c>
      <c r="K1079" s="290">
        <f t="shared" si="293"/>
        <v>5183.7157499999994</v>
      </c>
      <c r="L1079" s="290">
        <f t="shared" si="294"/>
        <v>340397.33425000001</v>
      </c>
      <c r="M1079" s="290">
        <v>0</v>
      </c>
      <c r="N1079" s="290">
        <f t="shared" si="295"/>
        <v>340397.33425000001</v>
      </c>
      <c r="O1079" s="252">
        <v>45695</v>
      </c>
      <c r="P1079" s="252">
        <f t="shared" si="296"/>
        <v>45695</v>
      </c>
      <c r="Q1079" s="292" t="s">
        <v>2425</v>
      </c>
      <c r="R1079" s="293">
        <v>341101.94</v>
      </c>
      <c r="S1079" s="294">
        <f t="shared" si="297"/>
        <v>4479.109999999986</v>
      </c>
      <c r="T1079" s="255" t="s">
        <v>2510</v>
      </c>
      <c r="U1079" s="295"/>
      <c r="V1079" s="295"/>
      <c r="W1079" s="255" t="s">
        <v>29</v>
      </c>
      <c r="X1079" s="255" t="s">
        <v>30</v>
      </c>
      <c r="Y1079" s="255" t="s">
        <v>1979</v>
      </c>
    </row>
    <row r="1080" spans="1:25" x14ac:dyDescent="0.25">
      <c r="A1080" s="7">
        <v>79</v>
      </c>
      <c r="B1080" s="35" t="s">
        <v>2252</v>
      </c>
      <c r="C1080" s="9">
        <v>45689</v>
      </c>
      <c r="D1080" s="35" t="s">
        <v>2255</v>
      </c>
      <c r="E1080" s="20">
        <v>45626</v>
      </c>
      <c r="F1080" s="289" t="s">
        <v>2339</v>
      </c>
      <c r="G1080" s="253">
        <v>45698</v>
      </c>
      <c r="H1080" s="290">
        <v>85333.333333333328</v>
      </c>
      <c r="I1080" s="290">
        <f>H1080*18%</f>
        <v>15359.999999999998</v>
      </c>
      <c r="J1080" s="291">
        <f t="shared" si="292"/>
        <v>100693.33333333333</v>
      </c>
      <c r="K1080" s="290">
        <f t="shared" si="293"/>
        <v>1279.9999999999998</v>
      </c>
      <c r="L1080" s="290">
        <f t="shared" si="294"/>
        <v>99413.333333333328</v>
      </c>
      <c r="M1080" s="290">
        <v>0</v>
      </c>
      <c r="N1080" s="290">
        <f t="shared" si="295"/>
        <v>99413.333333333328</v>
      </c>
      <c r="O1080" s="252">
        <v>45688</v>
      </c>
      <c r="P1080" s="252">
        <f t="shared" si="296"/>
        <v>45688</v>
      </c>
      <c r="Q1080" s="292" t="s">
        <v>2426</v>
      </c>
      <c r="R1080" s="293">
        <v>83333.3</v>
      </c>
      <c r="S1080" s="294">
        <f t="shared" si="297"/>
        <v>2000.0333333333256</v>
      </c>
      <c r="T1080" s="255" t="s">
        <v>2510</v>
      </c>
      <c r="U1080" s="295"/>
      <c r="V1080" s="295"/>
      <c r="W1080" s="255" t="s">
        <v>29</v>
      </c>
      <c r="X1080" s="255" t="s">
        <v>30</v>
      </c>
      <c r="Y1080" s="255" t="s">
        <v>1979</v>
      </c>
    </row>
    <row r="1081" spans="1:25" x14ac:dyDescent="0.25">
      <c r="A1081" s="7">
        <v>80</v>
      </c>
      <c r="B1081" s="35" t="s">
        <v>2252</v>
      </c>
      <c r="C1081" s="9">
        <v>45689</v>
      </c>
      <c r="D1081" s="35" t="s">
        <v>2255</v>
      </c>
      <c r="E1081" s="20">
        <v>45657</v>
      </c>
      <c r="F1081" s="289" t="s">
        <v>2340</v>
      </c>
      <c r="G1081" s="253">
        <v>45698</v>
      </c>
      <c r="H1081" s="290">
        <v>256000</v>
      </c>
      <c r="I1081" s="290">
        <f>H1081*18%</f>
        <v>46080</v>
      </c>
      <c r="J1081" s="291">
        <f t="shared" si="292"/>
        <v>302080</v>
      </c>
      <c r="K1081" s="290">
        <f t="shared" si="293"/>
        <v>3840</v>
      </c>
      <c r="L1081" s="290">
        <f t="shared" si="294"/>
        <v>298240</v>
      </c>
      <c r="M1081" s="290">
        <v>0</v>
      </c>
      <c r="N1081" s="290">
        <f t="shared" si="295"/>
        <v>298240</v>
      </c>
      <c r="O1081" s="252">
        <v>45688</v>
      </c>
      <c r="P1081" s="252">
        <f t="shared" si="296"/>
        <v>45688</v>
      </c>
      <c r="Q1081" s="292" t="s">
        <v>2427</v>
      </c>
      <c r="R1081" s="293">
        <v>250000</v>
      </c>
      <c r="S1081" s="294">
        <f t="shared" si="297"/>
        <v>6000</v>
      </c>
      <c r="T1081" s="255" t="s">
        <v>2510</v>
      </c>
      <c r="U1081" s="295"/>
      <c r="V1081" s="295"/>
      <c r="W1081" s="255" t="s">
        <v>29</v>
      </c>
      <c r="X1081" s="255" t="s">
        <v>30</v>
      </c>
      <c r="Y1081" s="255" t="s">
        <v>1979</v>
      </c>
    </row>
    <row r="1082" spans="1:25" x14ac:dyDescent="0.25">
      <c r="A1082" s="7">
        <v>81</v>
      </c>
      <c r="B1082" s="35" t="s">
        <v>2252</v>
      </c>
      <c r="C1082" s="9">
        <v>45689</v>
      </c>
      <c r="D1082" s="35" t="s">
        <v>2255</v>
      </c>
      <c r="E1082" s="20">
        <v>45688</v>
      </c>
      <c r="F1082" s="289" t="s">
        <v>2341</v>
      </c>
      <c r="G1082" s="253">
        <v>45701</v>
      </c>
      <c r="H1082" s="290">
        <v>256000</v>
      </c>
      <c r="I1082" s="290">
        <f>H1082*18%</f>
        <v>46080</v>
      </c>
      <c r="J1082" s="291">
        <f t="shared" si="292"/>
        <v>302080</v>
      </c>
      <c r="K1082" s="290">
        <f t="shared" si="293"/>
        <v>3840</v>
      </c>
      <c r="L1082" s="290">
        <f t="shared" si="294"/>
        <v>298240</v>
      </c>
      <c r="M1082" s="290">
        <v>0</v>
      </c>
      <c r="N1082" s="290">
        <f t="shared" si="295"/>
        <v>298240</v>
      </c>
      <c r="O1082" s="252">
        <v>45707</v>
      </c>
      <c r="P1082" s="252">
        <f t="shared" si="296"/>
        <v>45707</v>
      </c>
      <c r="Q1082" s="292" t="s">
        <v>2428</v>
      </c>
      <c r="R1082" s="293">
        <v>250000</v>
      </c>
      <c r="S1082" s="294">
        <f t="shared" si="297"/>
        <v>6000</v>
      </c>
      <c r="T1082" s="255" t="s">
        <v>91</v>
      </c>
      <c r="U1082" s="295"/>
      <c r="V1082" s="295"/>
      <c r="W1082" s="255" t="s">
        <v>29</v>
      </c>
      <c r="X1082" s="255" t="s">
        <v>30</v>
      </c>
      <c r="Y1082" s="255" t="s">
        <v>1979</v>
      </c>
    </row>
    <row r="1083" spans="1:25" x14ac:dyDescent="0.25">
      <c r="A1083" s="7">
        <v>82</v>
      </c>
      <c r="B1083" s="35" t="s">
        <v>2253</v>
      </c>
      <c r="C1083" s="9">
        <v>45689</v>
      </c>
      <c r="D1083" s="35" t="s">
        <v>2503</v>
      </c>
      <c r="E1083" s="20">
        <v>45596</v>
      </c>
      <c r="F1083" s="289" t="s">
        <v>2342</v>
      </c>
      <c r="G1083" s="253">
        <v>45695</v>
      </c>
      <c r="H1083" s="290">
        <v>111290.32258064517</v>
      </c>
      <c r="I1083" s="290">
        <f>H1083*18%</f>
        <v>20032.258064516129</v>
      </c>
      <c r="J1083" s="291">
        <f t="shared" si="292"/>
        <v>131322.5806451613</v>
      </c>
      <c r="K1083" s="290">
        <f t="shared" si="293"/>
        <v>1669.3548387096773</v>
      </c>
      <c r="L1083" s="290">
        <f t="shared" si="294"/>
        <v>129653.22580645162</v>
      </c>
      <c r="M1083" s="290">
        <v>0</v>
      </c>
      <c r="N1083" s="290">
        <f t="shared" si="295"/>
        <v>129653.22580645162</v>
      </c>
      <c r="O1083" s="252">
        <v>45691</v>
      </c>
      <c r="P1083" s="252">
        <f t="shared" si="296"/>
        <v>45691</v>
      </c>
      <c r="Q1083" s="292" t="s">
        <v>2429</v>
      </c>
      <c r="R1083" s="293">
        <v>108290.25</v>
      </c>
      <c r="S1083" s="294">
        <f t="shared" si="297"/>
        <v>3000.0725806451665</v>
      </c>
      <c r="T1083" s="255" t="s">
        <v>2510</v>
      </c>
      <c r="U1083" s="295"/>
      <c r="V1083" s="295"/>
      <c r="W1083" s="255" t="s">
        <v>29</v>
      </c>
      <c r="X1083" s="255" t="s">
        <v>30</v>
      </c>
      <c r="Y1083" s="255" t="s">
        <v>1979</v>
      </c>
    </row>
    <row r="1084" spans="1:25" x14ac:dyDescent="0.25">
      <c r="A1084" s="7">
        <v>83</v>
      </c>
      <c r="B1084" s="35" t="s">
        <v>2253</v>
      </c>
      <c r="C1084" s="9">
        <v>45689</v>
      </c>
      <c r="D1084" s="35" t="s">
        <v>2503</v>
      </c>
      <c r="E1084" s="20">
        <v>45626</v>
      </c>
      <c r="F1084" s="289" t="s">
        <v>2343</v>
      </c>
      <c r="G1084" s="253">
        <v>45695</v>
      </c>
      <c r="H1084" s="290">
        <v>230000</v>
      </c>
      <c r="I1084" s="290">
        <f t="shared" ref="I1084:I1086" si="298">H1084*18%</f>
        <v>41400</v>
      </c>
      <c r="J1084" s="291">
        <f t="shared" si="292"/>
        <v>271400</v>
      </c>
      <c r="K1084" s="290">
        <f t="shared" si="293"/>
        <v>3450</v>
      </c>
      <c r="L1084" s="290">
        <f t="shared" si="294"/>
        <v>267950</v>
      </c>
      <c r="M1084" s="290">
        <v>0</v>
      </c>
      <c r="N1084" s="290">
        <f t="shared" si="295"/>
        <v>267950</v>
      </c>
      <c r="O1084" s="252">
        <v>45691</v>
      </c>
      <c r="P1084" s="252">
        <f t="shared" si="296"/>
        <v>45691</v>
      </c>
      <c r="Q1084" s="292" t="s">
        <v>2430</v>
      </c>
      <c r="R1084" s="293">
        <v>224000</v>
      </c>
      <c r="S1084" s="294">
        <f t="shared" si="297"/>
        <v>6000</v>
      </c>
      <c r="T1084" s="255" t="s">
        <v>2510</v>
      </c>
      <c r="U1084" s="295"/>
      <c r="V1084" s="295"/>
      <c r="W1084" s="255" t="s">
        <v>29</v>
      </c>
      <c r="X1084" s="255" t="s">
        <v>30</v>
      </c>
      <c r="Y1084" s="255" t="s">
        <v>1979</v>
      </c>
    </row>
    <row r="1085" spans="1:25" x14ac:dyDescent="0.25">
      <c r="A1085" s="7">
        <v>84</v>
      </c>
      <c r="B1085" s="35" t="s">
        <v>2253</v>
      </c>
      <c r="C1085" s="9">
        <v>45689</v>
      </c>
      <c r="D1085" s="35" t="s">
        <v>2503</v>
      </c>
      <c r="E1085" s="20">
        <v>45657</v>
      </c>
      <c r="F1085" s="289" t="s">
        <v>2344</v>
      </c>
      <c r="G1085" s="253">
        <v>45695</v>
      </c>
      <c r="H1085" s="290">
        <v>230000</v>
      </c>
      <c r="I1085" s="290">
        <f t="shared" si="298"/>
        <v>41400</v>
      </c>
      <c r="J1085" s="291">
        <f t="shared" si="292"/>
        <v>271400</v>
      </c>
      <c r="K1085" s="290">
        <f t="shared" si="293"/>
        <v>3450</v>
      </c>
      <c r="L1085" s="290">
        <f t="shared" si="294"/>
        <v>267950</v>
      </c>
      <c r="M1085" s="290">
        <v>0</v>
      </c>
      <c r="N1085" s="290">
        <f t="shared" si="295"/>
        <v>267950</v>
      </c>
      <c r="O1085" s="252">
        <v>45691</v>
      </c>
      <c r="P1085" s="252">
        <f t="shared" si="296"/>
        <v>45691</v>
      </c>
      <c r="Q1085" s="292" t="s">
        <v>2431</v>
      </c>
      <c r="R1085" s="293">
        <v>224000</v>
      </c>
      <c r="S1085" s="294">
        <f t="shared" si="297"/>
        <v>6000</v>
      </c>
      <c r="T1085" s="255" t="s">
        <v>2510</v>
      </c>
      <c r="U1085" s="295"/>
      <c r="V1085" s="295"/>
      <c r="W1085" s="255" t="s">
        <v>29</v>
      </c>
      <c r="X1085" s="255" t="s">
        <v>30</v>
      </c>
      <c r="Y1085" s="255" t="s">
        <v>1979</v>
      </c>
    </row>
    <row r="1086" spans="1:25" x14ac:dyDescent="0.25">
      <c r="A1086" s="7">
        <v>85</v>
      </c>
      <c r="B1086" s="35" t="s">
        <v>2253</v>
      </c>
      <c r="C1086" s="9">
        <v>45689</v>
      </c>
      <c r="D1086" s="35" t="s">
        <v>2503</v>
      </c>
      <c r="E1086" s="20">
        <v>45688</v>
      </c>
      <c r="F1086" s="289" t="s">
        <v>2345</v>
      </c>
      <c r="G1086" s="253">
        <v>45702</v>
      </c>
      <c r="H1086" s="290">
        <v>230000</v>
      </c>
      <c r="I1086" s="290">
        <f t="shared" si="298"/>
        <v>41400</v>
      </c>
      <c r="J1086" s="291">
        <f t="shared" si="292"/>
        <v>271400</v>
      </c>
      <c r="K1086" s="290">
        <f t="shared" si="293"/>
        <v>3450</v>
      </c>
      <c r="L1086" s="290">
        <f t="shared" si="294"/>
        <v>267950</v>
      </c>
      <c r="M1086" s="290">
        <v>0</v>
      </c>
      <c r="N1086" s="290">
        <f t="shared" si="295"/>
        <v>267950</v>
      </c>
      <c r="O1086" s="252">
        <v>45706</v>
      </c>
      <c r="P1086" s="252">
        <f t="shared" si="296"/>
        <v>45706</v>
      </c>
      <c r="Q1086" s="292" t="s">
        <v>2432</v>
      </c>
      <c r="R1086" s="293">
        <v>224000</v>
      </c>
      <c r="S1086" s="294">
        <f t="shared" si="297"/>
        <v>6000</v>
      </c>
      <c r="T1086" s="255" t="s">
        <v>91</v>
      </c>
      <c r="U1086" s="295"/>
      <c r="V1086" s="295"/>
      <c r="W1086" s="255" t="s">
        <v>29</v>
      </c>
      <c r="X1086" s="255" t="s">
        <v>30</v>
      </c>
      <c r="Y1086" s="255" t="s">
        <v>1979</v>
      </c>
    </row>
    <row r="1087" spans="1:25" x14ac:dyDescent="0.25">
      <c r="A1087" s="7">
        <v>86</v>
      </c>
      <c r="B1087" s="35" t="s">
        <v>2254</v>
      </c>
      <c r="C1087" s="9">
        <v>45689</v>
      </c>
      <c r="D1087" s="35" t="s">
        <v>2256</v>
      </c>
      <c r="E1087" s="20">
        <v>45626</v>
      </c>
      <c r="F1087" s="289" t="s">
        <v>2346</v>
      </c>
      <c r="G1087" s="253">
        <v>45702</v>
      </c>
      <c r="H1087" s="290">
        <v>69542</v>
      </c>
      <c r="I1087" s="290">
        <f>H1087*18%</f>
        <v>12517.56</v>
      </c>
      <c r="J1087" s="291">
        <f t="shared" si="292"/>
        <v>82059.56</v>
      </c>
      <c r="K1087" s="290">
        <f t="shared" si="293"/>
        <v>1043.1299999999999</v>
      </c>
      <c r="L1087" s="290">
        <f t="shared" si="294"/>
        <v>81016.429999999993</v>
      </c>
      <c r="M1087" s="290">
        <v>0</v>
      </c>
      <c r="N1087" s="290">
        <f t="shared" si="295"/>
        <v>81016.429999999993</v>
      </c>
      <c r="O1087" s="252" t="s">
        <v>2476</v>
      </c>
      <c r="P1087" s="252" t="str">
        <f t="shared" si="296"/>
        <v>12.02.2025</v>
      </c>
      <c r="Q1087" s="292" t="s">
        <v>2433</v>
      </c>
      <c r="R1087" s="293">
        <v>68341.98</v>
      </c>
      <c r="S1087" s="294">
        <f t="shared" si="297"/>
        <v>1200.0200000000041</v>
      </c>
      <c r="T1087" s="255" t="s">
        <v>2510</v>
      </c>
      <c r="U1087" s="295"/>
      <c r="V1087" s="295"/>
      <c r="W1087" s="255" t="s">
        <v>29</v>
      </c>
      <c r="X1087" s="255" t="s">
        <v>30</v>
      </c>
      <c r="Y1087" s="255" t="s">
        <v>1979</v>
      </c>
    </row>
    <row r="1088" spans="1:25" x14ac:dyDescent="0.25">
      <c r="A1088" s="7">
        <v>87</v>
      </c>
      <c r="B1088" s="35" t="s">
        <v>2254</v>
      </c>
      <c r="C1088" s="9">
        <v>45689</v>
      </c>
      <c r="D1088" s="35" t="s">
        <v>2256</v>
      </c>
      <c r="E1088" s="20">
        <v>45657</v>
      </c>
      <c r="F1088" s="289" t="s">
        <v>2347</v>
      </c>
      <c r="G1088" s="253">
        <v>45702</v>
      </c>
      <c r="H1088" s="290">
        <v>347710</v>
      </c>
      <c r="I1088" s="290">
        <f>H1088*18%</f>
        <v>62587.799999999996</v>
      </c>
      <c r="J1088" s="291">
        <f t="shared" si="292"/>
        <v>410297.8</v>
      </c>
      <c r="K1088" s="290">
        <f t="shared" si="293"/>
        <v>5215.6499999999996</v>
      </c>
      <c r="L1088" s="290">
        <f t="shared" si="294"/>
        <v>405082.14999999997</v>
      </c>
      <c r="M1088" s="290">
        <v>0</v>
      </c>
      <c r="N1088" s="290">
        <f t="shared" si="295"/>
        <v>405082.14999999997</v>
      </c>
      <c r="O1088" s="252" t="s">
        <v>2476</v>
      </c>
      <c r="P1088" s="252" t="str">
        <f t="shared" si="296"/>
        <v>12.02.2025</v>
      </c>
      <c r="Q1088" s="292" t="s">
        <v>2434</v>
      </c>
      <c r="R1088" s="293">
        <v>341710</v>
      </c>
      <c r="S1088" s="294">
        <f t="shared" si="297"/>
        <v>6000</v>
      </c>
      <c r="T1088" s="255" t="s">
        <v>2510</v>
      </c>
      <c r="U1088" s="295"/>
      <c r="V1088" s="295"/>
      <c r="W1088" s="255" t="s">
        <v>29</v>
      </c>
      <c r="X1088" s="255" t="s">
        <v>30</v>
      </c>
      <c r="Y1088" s="255" t="s">
        <v>1979</v>
      </c>
    </row>
    <row r="1089" spans="1:25" x14ac:dyDescent="0.25">
      <c r="A1089" s="7">
        <v>88</v>
      </c>
      <c r="B1089" s="35" t="s">
        <v>2254</v>
      </c>
      <c r="C1089" s="9">
        <v>45689</v>
      </c>
      <c r="D1089" s="35" t="s">
        <v>2256</v>
      </c>
      <c r="E1089" s="20">
        <v>45688</v>
      </c>
      <c r="F1089" s="289" t="s">
        <v>2348</v>
      </c>
      <c r="G1089" s="253">
        <v>45702</v>
      </c>
      <c r="H1089" s="290">
        <v>347710</v>
      </c>
      <c r="I1089" s="290">
        <f>H1089*18%</f>
        <v>62587.799999999996</v>
      </c>
      <c r="J1089" s="291">
        <f t="shared" si="292"/>
        <v>410297.8</v>
      </c>
      <c r="K1089" s="290">
        <f t="shared" si="293"/>
        <v>5215.6499999999996</v>
      </c>
      <c r="L1089" s="290">
        <f t="shared" si="294"/>
        <v>405082.14999999997</v>
      </c>
      <c r="M1089" s="290">
        <v>0</v>
      </c>
      <c r="N1089" s="290">
        <f t="shared" si="295"/>
        <v>405082.14999999997</v>
      </c>
      <c r="O1089" s="252" t="s">
        <v>2476</v>
      </c>
      <c r="P1089" s="252" t="str">
        <f t="shared" si="296"/>
        <v>12.02.2025</v>
      </c>
      <c r="Q1089" s="292" t="s">
        <v>2435</v>
      </c>
      <c r="R1089" s="293">
        <v>341710</v>
      </c>
      <c r="S1089" s="294">
        <f t="shared" si="297"/>
        <v>6000</v>
      </c>
      <c r="T1089" s="255" t="s">
        <v>91</v>
      </c>
      <c r="U1089" s="295"/>
      <c r="V1089" s="295"/>
      <c r="W1089" s="255" t="s">
        <v>29</v>
      </c>
      <c r="X1089" s="255" t="s">
        <v>30</v>
      </c>
      <c r="Y1089" s="255" t="s">
        <v>1979</v>
      </c>
    </row>
    <row r="1090" spans="1:25" x14ac:dyDescent="0.25">
      <c r="A1090" s="7">
        <v>89</v>
      </c>
      <c r="B1090" s="35" t="s">
        <v>2254</v>
      </c>
      <c r="C1090" s="9">
        <v>45689</v>
      </c>
      <c r="D1090" s="35" t="s">
        <v>2257</v>
      </c>
      <c r="E1090" s="20">
        <v>45657</v>
      </c>
      <c r="F1090" s="289" t="s">
        <v>2349</v>
      </c>
      <c r="G1090" s="253">
        <v>45702</v>
      </c>
      <c r="H1090" s="290">
        <v>151406.45161290321</v>
      </c>
      <c r="I1090" s="290">
        <v>0</v>
      </c>
      <c r="J1090" s="291">
        <f t="shared" si="292"/>
        <v>151406.45161290321</v>
      </c>
      <c r="K1090" s="290">
        <f t="shared" si="293"/>
        <v>2271.0967741935483</v>
      </c>
      <c r="L1090" s="290">
        <f t="shared" si="294"/>
        <v>149135.35483870967</v>
      </c>
      <c r="M1090" s="290">
        <v>0</v>
      </c>
      <c r="N1090" s="290">
        <f t="shared" si="295"/>
        <v>149135.35483870967</v>
      </c>
      <c r="O1090" s="252" t="s">
        <v>2476</v>
      </c>
      <c r="P1090" s="252" t="str">
        <f t="shared" si="296"/>
        <v>12.02.2025</v>
      </c>
      <c r="Q1090" s="292" t="s">
        <v>2436</v>
      </c>
      <c r="R1090" s="293">
        <v>148206.6</v>
      </c>
      <c r="S1090" s="294">
        <f t="shared" si="297"/>
        <v>3199.8516129032068</v>
      </c>
      <c r="T1090" s="255" t="s">
        <v>2510</v>
      </c>
      <c r="U1090" s="295"/>
      <c r="V1090" s="295"/>
      <c r="W1090" s="255" t="s">
        <v>29</v>
      </c>
      <c r="X1090" s="255" t="s">
        <v>30</v>
      </c>
      <c r="Y1090" s="255" t="s">
        <v>1979</v>
      </c>
    </row>
    <row r="1091" spans="1:25" x14ac:dyDescent="0.25">
      <c r="A1091" s="7">
        <v>90</v>
      </c>
      <c r="B1091" s="35" t="s">
        <v>2254</v>
      </c>
      <c r="C1091" s="9">
        <v>45689</v>
      </c>
      <c r="D1091" s="35" t="s">
        <v>2257</v>
      </c>
      <c r="E1091" s="20">
        <v>45688</v>
      </c>
      <c r="F1091" s="289" t="s">
        <v>2350</v>
      </c>
      <c r="G1091" s="253">
        <v>45702</v>
      </c>
      <c r="H1091" s="290">
        <v>293350</v>
      </c>
      <c r="I1091" s="290">
        <v>0</v>
      </c>
      <c r="J1091" s="291">
        <f t="shared" si="292"/>
        <v>293350</v>
      </c>
      <c r="K1091" s="290">
        <f t="shared" si="293"/>
        <v>4400.25</v>
      </c>
      <c r="L1091" s="290">
        <f t="shared" si="294"/>
        <v>288949.75</v>
      </c>
      <c r="M1091" s="290">
        <v>0</v>
      </c>
      <c r="N1091" s="290">
        <f t="shared" si="295"/>
        <v>288949.75</v>
      </c>
      <c r="O1091" s="252" t="s">
        <v>2476</v>
      </c>
      <c r="P1091" s="252" t="str">
        <f t="shared" si="296"/>
        <v>12.02.2025</v>
      </c>
      <c r="Q1091" s="292" t="s">
        <v>2437</v>
      </c>
      <c r="R1091" s="293">
        <v>287350</v>
      </c>
      <c r="S1091" s="294">
        <f t="shared" si="297"/>
        <v>6000</v>
      </c>
      <c r="T1091" s="255" t="s">
        <v>91</v>
      </c>
      <c r="U1091" s="295"/>
      <c r="V1091" s="295"/>
      <c r="W1091" s="255" t="s">
        <v>29</v>
      </c>
      <c r="X1091" s="255" t="s">
        <v>30</v>
      </c>
      <c r="Y1091" s="255" t="s">
        <v>1979</v>
      </c>
    </row>
    <row r="1092" spans="1:25" x14ac:dyDescent="0.25">
      <c r="A1092" s="44">
        <v>91</v>
      </c>
      <c r="B1092" s="37" t="s">
        <v>2254</v>
      </c>
      <c r="C1092" s="85">
        <v>45689</v>
      </c>
      <c r="D1092" s="37" t="s">
        <v>2504</v>
      </c>
      <c r="E1092" s="85">
        <v>45688</v>
      </c>
      <c r="F1092" s="297" t="s">
        <v>2351</v>
      </c>
      <c r="G1092" s="271">
        <v>45702</v>
      </c>
      <c r="H1092" s="298">
        <v>233333.3306451613</v>
      </c>
      <c r="I1092" s="298">
        <v>0</v>
      </c>
      <c r="J1092" s="299">
        <f t="shared" si="292"/>
        <v>233333.3306451613</v>
      </c>
      <c r="K1092" s="298">
        <f t="shared" si="293"/>
        <v>3499.9999596774196</v>
      </c>
      <c r="L1092" s="298">
        <f t="shared" si="294"/>
        <v>229833.33068548387</v>
      </c>
      <c r="M1092" s="298">
        <v>0</v>
      </c>
      <c r="N1092" s="298">
        <f t="shared" si="295"/>
        <v>229833.33068548387</v>
      </c>
      <c r="O1092" s="256">
        <v>0</v>
      </c>
      <c r="P1092" s="256">
        <f t="shared" si="296"/>
        <v>0</v>
      </c>
      <c r="Q1092" s="300" t="s">
        <v>2417</v>
      </c>
      <c r="R1092" s="301">
        <v>0</v>
      </c>
      <c r="S1092" s="302">
        <f t="shared" si="297"/>
        <v>233333.3306451613</v>
      </c>
      <c r="T1092" s="255" t="s">
        <v>1457</v>
      </c>
      <c r="U1092" s="273"/>
      <c r="V1092" s="273"/>
      <c r="W1092" s="255" t="s">
        <v>29</v>
      </c>
      <c r="X1092" s="255" t="s">
        <v>30</v>
      </c>
      <c r="Y1092" s="255" t="s">
        <v>1979</v>
      </c>
    </row>
    <row r="1093" spans="1:25" x14ac:dyDescent="0.25">
      <c r="A1093" s="7">
        <v>92</v>
      </c>
      <c r="B1093" s="35" t="s">
        <v>2254</v>
      </c>
      <c r="C1093" s="9">
        <v>45689</v>
      </c>
      <c r="D1093" s="35" t="s">
        <v>2258</v>
      </c>
      <c r="E1093" s="20">
        <v>45688</v>
      </c>
      <c r="F1093" s="289" t="s">
        <v>2352</v>
      </c>
      <c r="G1093" s="253">
        <v>45707</v>
      </c>
      <c r="H1093" s="290">
        <v>196568.28161290323</v>
      </c>
      <c r="I1093" s="290">
        <v>0</v>
      </c>
      <c r="J1093" s="291">
        <f t="shared" si="292"/>
        <v>196568.28161290323</v>
      </c>
      <c r="K1093" s="290">
        <f t="shared" si="293"/>
        <v>2948.5242241935484</v>
      </c>
      <c r="L1093" s="290">
        <f t="shared" si="294"/>
        <v>193619.7573887097</v>
      </c>
      <c r="M1093" s="290">
        <v>0</v>
      </c>
      <c r="N1093" s="290">
        <f t="shared" si="295"/>
        <v>193619.7573887097</v>
      </c>
      <c r="O1093" s="252" t="s">
        <v>2476</v>
      </c>
      <c r="P1093" s="252" t="str">
        <f t="shared" si="296"/>
        <v>12.02.2025</v>
      </c>
      <c r="Q1093" s="292" t="s">
        <v>2438</v>
      </c>
      <c r="R1093" s="293">
        <v>192768.28</v>
      </c>
      <c r="S1093" s="294">
        <f t="shared" si="297"/>
        <v>3800.0016129032301</v>
      </c>
      <c r="T1093" s="255" t="s">
        <v>91</v>
      </c>
      <c r="U1093" s="295"/>
      <c r="V1093" s="295"/>
      <c r="W1093" s="255" t="s">
        <v>29</v>
      </c>
      <c r="X1093" s="255" t="s">
        <v>30</v>
      </c>
      <c r="Y1093" s="255" t="s">
        <v>1979</v>
      </c>
    </row>
    <row r="1094" spans="1:25" x14ac:dyDescent="0.25">
      <c r="A1094" s="7">
        <v>93</v>
      </c>
      <c r="B1094" s="35" t="s">
        <v>1277</v>
      </c>
      <c r="C1094" s="9">
        <v>45689</v>
      </c>
      <c r="D1094" s="35" t="s">
        <v>1082</v>
      </c>
      <c r="E1094" s="20">
        <v>45688</v>
      </c>
      <c r="F1094" s="289" t="s">
        <v>2353</v>
      </c>
      <c r="G1094" s="253">
        <v>45701</v>
      </c>
      <c r="H1094" s="290">
        <v>382000</v>
      </c>
      <c r="I1094" s="290">
        <v>0</v>
      </c>
      <c r="J1094" s="291">
        <f t="shared" si="292"/>
        <v>382000</v>
      </c>
      <c r="K1094" s="290">
        <f t="shared" si="293"/>
        <v>5730</v>
      </c>
      <c r="L1094" s="290">
        <f t="shared" si="294"/>
        <v>376270</v>
      </c>
      <c r="M1094" s="290">
        <v>0</v>
      </c>
      <c r="N1094" s="290">
        <f t="shared" si="295"/>
        <v>376270</v>
      </c>
      <c r="O1094" s="252">
        <v>45699</v>
      </c>
      <c r="P1094" s="252">
        <f t="shared" si="296"/>
        <v>45699</v>
      </c>
      <c r="Q1094" s="292" t="s">
        <v>2439</v>
      </c>
      <c r="R1094" s="293">
        <v>376000</v>
      </c>
      <c r="S1094" s="294">
        <f t="shared" si="297"/>
        <v>6000</v>
      </c>
      <c r="T1094" s="255" t="s">
        <v>91</v>
      </c>
      <c r="U1094" s="295"/>
      <c r="V1094" s="295"/>
      <c r="W1094" s="255" t="s">
        <v>29</v>
      </c>
      <c r="X1094" s="255" t="s">
        <v>30</v>
      </c>
      <c r="Y1094" s="255" t="s">
        <v>1979</v>
      </c>
    </row>
    <row r="1095" spans="1:25" x14ac:dyDescent="0.25">
      <c r="A1095" s="7">
        <v>94</v>
      </c>
      <c r="B1095" s="35" t="s">
        <v>1277</v>
      </c>
      <c r="C1095" s="9">
        <v>45689</v>
      </c>
      <c r="D1095" s="35" t="s">
        <v>1083</v>
      </c>
      <c r="E1095" s="20">
        <v>45688</v>
      </c>
      <c r="F1095" s="289" t="s">
        <v>2354</v>
      </c>
      <c r="G1095" s="253">
        <v>45701</v>
      </c>
      <c r="H1095" s="290">
        <v>416400</v>
      </c>
      <c r="I1095" s="290">
        <v>0</v>
      </c>
      <c r="J1095" s="291">
        <f t="shared" si="292"/>
        <v>416400</v>
      </c>
      <c r="K1095" s="290">
        <f t="shared" si="293"/>
        <v>6246</v>
      </c>
      <c r="L1095" s="290">
        <f t="shared" si="294"/>
        <v>410154</v>
      </c>
      <c r="M1095" s="290">
        <v>0</v>
      </c>
      <c r="N1095" s="290">
        <f t="shared" si="295"/>
        <v>410154</v>
      </c>
      <c r="O1095" s="252">
        <v>45699</v>
      </c>
      <c r="P1095" s="252">
        <f t="shared" si="296"/>
        <v>45699</v>
      </c>
      <c r="Q1095" s="292" t="s">
        <v>2440</v>
      </c>
      <c r="R1095" s="293">
        <v>410400</v>
      </c>
      <c r="S1095" s="294">
        <f t="shared" si="297"/>
        <v>6000</v>
      </c>
      <c r="T1095" s="255" t="s">
        <v>91</v>
      </c>
      <c r="U1095" s="295"/>
      <c r="V1095" s="295"/>
      <c r="W1095" s="255" t="s">
        <v>29</v>
      </c>
      <c r="X1095" s="255" t="s">
        <v>30</v>
      </c>
      <c r="Y1095" s="255" t="s">
        <v>1979</v>
      </c>
    </row>
    <row r="1096" spans="1:25" x14ac:dyDescent="0.25">
      <c r="A1096" s="7">
        <v>95</v>
      </c>
      <c r="B1096" s="35" t="s">
        <v>1277</v>
      </c>
      <c r="C1096" s="9">
        <v>45689</v>
      </c>
      <c r="D1096" s="35" t="s">
        <v>1085</v>
      </c>
      <c r="E1096" s="20">
        <v>45688</v>
      </c>
      <c r="F1096" s="289" t="s">
        <v>2355</v>
      </c>
      <c r="G1096" s="253">
        <v>45701</v>
      </c>
      <c r="H1096" s="290">
        <v>420750</v>
      </c>
      <c r="I1096" s="290">
        <v>0</v>
      </c>
      <c r="J1096" s="291">
        <f t="shared" si="292"/>
        <v>420750</v>
      </c>
      <c r="K1096" s="290">
        <f t="shared" si="293"/>
        <v>6311.25</v>
      </c>
      <c r="L1096" s="290">
        <f t="shared" si="294"/>
        <v>414438.75</v>
      </c>
      <c r="M1096" s="290">
        <v>0</v>
      </c>
      <c r="N1096" s="290">
        <f t="shared" si="295"/>
        <v>414438.75</v>
      </c>
      <c r="O1096" s="252">
        <v>45699</v>
      </c>
      <c r="P1096" s="252">
        <f t="shared" si="296"/>
        <v>45699</v>
      </c>
      <c r="Q1096" s="292" t="s">
        <v>2441</v>
      </c>
      <c r="R1096" s="293">
        <v>414750</v>
      </c>
      <c r="S1096" s="294">
        <f t="shared" si="297"/>
        <v>6000</v>
      </c>
      <c r="T1096" s="255" t="s">
        <v>91</v>
      </c>
      <c r="U1096" s="295"/>
      <c r="V1096" s="295"/>
      <c r="W1096" s="255" t="s">
        <v>29</v>
      </c>
      <c r="X1096" s="255" t="s">
        <v>30</v>
      </c>
      <c r="Y1096" s="255" t="s">
        <v>1979</v>
      </c>
    </row>
    <row r="1097" spans="1:25" x14ac:dyDescent="0.25">
      <c r="A1097" s="7">
        <v>96</v>
      </c>
      <c r="B1097" s="35" t="s">
        <v>1277</v>
      </c>
      <c r="C1097" s="9">
        <v>45689</v>
      </c>
      <c r="D1097" s="35" t="s">
        <v>1084</v>
      </c>
      <c r="E1097" s="20">
        <v>45688</v>
      </c>
      <c r="F1097" s="289" t="s">
        <v>2356</v>
      </c>
      <c r="G1097" s="253">
        <v>45701</v>
      </c>
      <c r="H1097" s="290">
        <v>381250</v>
      </c>
      <c r="I1097" s="290">
        <v>0</v>
      </c>
      <c r="J1097" s="291">
        <f t="shared" si="292"/>
        <v>381250</v>
      </c>
      <c r="K1097" s="290">
        <f t="shared" si="293"/>
        <v>5718.75</v>
      </c>
      <c r="L1097" s="290">
        <f t="shared" si="294"/>
        <v>375531.25</v>
      </c>
      <c r="M1097" s="290">
        <v>0</v>
      </c>
      <c r="N1097" s="290">
        <f t="shared" si="295"/>
        <v>375531.25</v>
      </c>
      <c r="O1097" s="252">
        <v>45699</v>
      </c>
      <c r="P1097" s="252">
        <f t="shared" si="296"/>
        <v>45699</v>
      </c>
      <c r="Q1097" s="292" t="s">
        <v>2442</v>
      </c>
      <c r="R1097" s="293">
        <v>375250</v>
      </c>
      <c r="S1097" s="294">
        <f t="shared" si="297"/>
        <v>6000</v>
      </c>
      <c r="T1097" s="255" t="s">
        <v>91</v>
      </c>
      <c r="U1097" s="295"/>
      <c r="V1097" s="295"/>
      <c r="W1097" s="255" t="s">
        <v>29</v>
      </c>
      <c r="X1097" s="255" t="s">
        <v>30</v>
      </c>
      <c r="Y1097" s="255" t="s">
        <v>1979</v>
      </c>
    </row>
    <row r="1098" spans="1:25" x14ac:dyDescent="0.25">
      <c r="A1098" s="7">
        <v>97</v>
      </c>
      <c r="B1098" s="35" t="s">
        <v>1275</v>
      </c>
      <c r="C1098" s="9">
        <v>45689</v>
      </c>
      <c r="D1098" s="35" t="s">
        <v>2505</v>
      </c>
      <c r="E1098" s="20">
        <v>45688</v>
      </c>
      <c r="F1098" s="289" t="s">
        <v>2357</v>
      </c>
      <c r="G1098" s="253">
        <v>45701</v>
      </c>
      <c r="H1098" s="290">
        <v>779424.45</v>
      </c>
      <c r="I1098" s="290">
        <f>H1098*18%</f>
        <v>140296.40099999998</v>
      </c>
      <c r="J1098" s="291">
        <f t="shared" si="292"/>
        <v>919720.85099999991</v>
      </c>
      <c r="K1098" s="290">
        <f t="shared" si="293"/>
        <v>11691.366749999999</v>
      </c>
      <c r="L1098" s="290">
        <f t="shared" si="294"/>
        <v>908029.48424999986</v>
      </c>
      <c r="M1098" s="290">
        <v>0</v>
      </c>
      <c r="N1098" s="290">
        <f t="shared" si="295"/>
        <v>908029.48424999986</v>
      </c>
      <c r="O1098" s="252">
        <v>45695</v>
      </c>
      <c r="P1098" s="252">
        <f t="shared" si="296"/>
        <v>45695</v>
      </c>
      <c r="Q1098" s="292" t="s">
        <v>2443</v>
      </c>
      <c r="R1098" s="293">
        <v>773424.45</v>
      </c>
      <c r="S1098" s="294">
        <f t="shared" si="297"/>
        <v>6000</v>
      </c>
      <c r="T1098" s="255" t="s">
        <v>91</v>
      </c>
      <c r="U1098" s="295"/>
      <c r="V1098" s="295"/>
      <c r="W1098" s="255" t="s">
        <v>29</v>
      </c>
      <c r="X1098" s="255" t="s">
        <v>30</v>
      </c>
      <c r="Y1098" s="255" t="s">
        <v>1979</v>
      </c>
    </row>
    <row r="1099" spans="1:25" x14ac:dyDescent="0.25">
      <c r="A1099" s="7">
        <v>98</v>
      </c>
      <c r="B1099" s="35" t="s">
        <v>1275</v>
      </c>
      <c r="C1099" s="9">
        <v>45689</v>
      </c>
      <c r="D1099" s="35" t="s">
        <v>531</v>
      </c>
      <c r="E1099" s="20">
        <v>45688</v>
      </c>
      <c r="F1099" s="289" t="s">
        <v>2358</v>
      </c>
      <c r="G1099" s="253">
        <v>45701</v>
      </c>
      <c r="H1099" s="290">
        <v>577910.6</v>
      </c>
      <c r="I1099" s="290">
        <f>H1099*18%</f>
        <v>104023.908</v>
      </c>
      <c r="J1099" s="291">
        <f t="shared" si="292"/>
        <v>681934.50799999991</v>
      </c>
      <c r="K1099" s="290">
        <f t="shared" si="293"/>
        <v>8668.6589999999997</v>
      </c>
      <c r="L1099" s="290">
        <f t="shared" si="294"/>
        <v>673265.84899999993</v>
      </c>
      <c r="M1099" s="290">
        <v>0</v>
      </c>
      <c r="N1099" s="290">
        <f t="shared" si="295"/>
        <v>673265.84899999993</v>
      </c>
      <c r="O1099" s="252">
        <v>45695</v>
      </c>
      <c r="P1099" s="252">
        <f t="shared" si="296"/>
        <v>45695</v>
      </c>
      <c r="Q1099" s="292" t="s">
        <v>2444</v>
      </c>
      <c r="R1099" s="293">
        <v>571910.6</v>
      </c>
      <c r="S1099" s="294">
        <f t="shared" si="297"/>
        <v>6000</v>
      </c>
      <c r="T1099" s="255" t="s">
        <v>91</v>
      </c>
      <c r="U1099" s="295"/>
      <c r="V1099" s="295"/>
      <c r="W1099" s="255" t="s">
        <v>29</v>
      </c>
      <c r="X1099" s="255" t="s">
        <v>30</v>
      </c>
      <c r="Y1099" s="255" t="s">
        <v>1979</v>
      </c>
    </row>
    <row r="1100" spans="1:25" x14ac:dyDescent="0.25">
      <c r="A1100" s="7">
        <v>99</v>
      </c>
      <c r="B1100" s="35" t="s">
        <v>1275</v>
      </c>
      <c r="C1100" s="9">
        <v>45689</v>
      </c>
      <c r="D1100" s="35" t="s">
        <v>752</v>
      </c>
      <c r="E1100" s="20">
        <v>45688</v>
      </c>
      <c r="F1100" s="289" t="s">
        <v>2359</v>
      </c>
      <c r="G1100" s="253">
        <v>45701</v>
      </c>
      <c r="H1100" s="290">
        <v>39935.403870967741</v>
      </c>
      <c r="I1100" s="290">
        <f>H1100*18%</f>
        <v>7188.3726967741932</v>
      </c>
      <c r="J1100" s="291">
        <f t="shared" si="292"/>
        <v>47123.776567741937</v>
      </c>
      <c r="K1100" s="290">
        <f t="shared" si="293"/>
        <v>599.03105806451606</v>
      </c>
      <c r="L1100" s="290">
        <f t="shared" si="294"/>
        <v>46524.745509677421</v>
      </c>
      <c r="M1100" s="290">
        <v>0</v>
      </c>
      <c r="N1100" s="290">
        <f t="shared" si="295"/>
        <v>46524.745509677421</v>
      </c>
      <c r="O1100" s="252">
        <v>45695</v>
      </c>
      <c r="P1100" s="252">
        <f t="shared" si="296"/>
        <v>45695</v>
      </c>
      <c r="Q1100" s="292" t="s">
        <v>2445</v>
      </c>
      <c r="R1100" s="293">
        <v>39354</v>
      </c>
      <c r="S1100" s="294">
        <f t="shared" si="297"/>
        <v>581.40387096774066</v>
      </c>
      <c r="T1100" s="255" t="s">
        <v>91</v>
      </c>
      <c r="U1100" s="295"/>
      <c r="V1100" s="295"/>
      <c r="W1100" s="255" t="s">
        <v>29</v>
      </c>
      <c r="X1100" s="255" t="s">
        <v>30</v>
      </c>
      <c r="Y1100" s="255" t="s">
        <v>1979</v>
      </c>
    </row>
    <row r="1101" spans="1:25" x14ac:dyDescent="0.25">
      <c r="A1101" s="7">
        <v>100</v>
      </c>
      <c r="B1101" s="35" t="s">
        <v>1274</v>
      </c>
      <c r="C1101" s="9">
        <v>45689</v>
      </c>
      <c r="D1101" s="35" t="s">
        <v>1279</v>
      </c>
      <c r="E1101" s="20">
        <v>45626</v>
      </c>
      <c r="F1101" s="289" t="s">
        <v>2360</v>
      </c>
      <c r="G1101" s="253">
        <v>45695</v>
      </c>
      <c r="H1101" s="290">
        <v>84851.626666666663</v>
      </c>
      <c r="I1101" s="290">
        <v>0</v>
      </c>
      <c r="J1101" s="291">
        <f t="shared" si="292"/>
        <v>84851.626666666663</v>
      </c>
      <c r="K1101" s="290">
        <f t="shared" si="293"/>
        <v>1272.7744</v>
      </c>
      <c r="L1101" s="290">
        <f t="shared" si="294"/>
        <v>83578.852266666669</v>
      </c>
      <c r="M1101" s="290">
        <v>0</v>
      </c>
      <c r="N1101" s="290">
        <f t="shared" si="295"/>
        <v>83578.852266666669</v>
      </c>
      <c r="O1101" s="252">
        <v>45703</v>
      </c>
      <c r="P1101" s="252">
        <f t="shared" si="296"/>
        <v>45703</v>
      </c>
      <c r="Q1101" s="292" t="s">
        <v>2446</v>
      </c>
      <c r="R1101" s="293">
        <v>82718</v>
      </c>
      <c r="S1101" s="294">
        <f t="shared" si="297"/>
        <v>2133.6266666666634</v>
      </c>
      <c r="T1101" s="255" t="s">
        <v>91</v>
      </c>
      <c r="U1101" s="295"/>
      <c r="V1101" s="295"/>
      <c r="W1101" s="255" t="s">
        <v>29</v>
      </c>
      <c r="X1101" s="255" t="s">
        <v>30</v>
      </c>
      <c r="Y1101" s="255" t="s">
        <v>1979</v>
      </c>
    </row>
    <row r="1102" spans="1:25" x14ac:dyDescent="0.25">
      <c r="A1102" s="44">
        <v>101</v>
      </c>
      <c r="B1102" s="37" t="s">
        <v>1274</v>
      </c>
      <c r="C1102" s="85">
        <v>45689</v>
      </c>
      <c r="D1102" s="37" t="s">
        <v>1734</v>
      </c>
      <c r="E1102" s="85">
        <v>45626</v>
      </c>
      <c r="F1102" s="297" t="s">
        <v>2361</v>
      </c>
      <c r="G1102" s="271">
        <v>45695</v>
      </c>
      <c r="H1102" s="298">
        <v>160014.31200000001</v>
      </c>
      <c r="I1102" s="298">
        <v>0</v>
      </c>
      <c r="J1102" s="299">
        <f t="shared" si="292"/>
        <v>160014.31200000001</v>
      </c>
      <c r="K1102" s="298">
        <f t="shared" si="293"/>
        <v>2400.21468</v>
      </c>
      <c r="L1102" s="298">
        <f t="shared" si="294"/>
        <v>157614.09732</v>
      </c>
      <c r="M1102" s="298">
        <v>0</v>
      </c>
      <c r="N1102" s="298">
        <f t="shared" si="295"/>
        <v>157614.09732</v>
      </c>
      <c r="O1102" s="256">
        <v>0</v>
      </c>
      <c r="P1102" s="256">
        <f t="shared" si="296"/>
        <v>0</v>
      </c>
      <c r="Q1102" s="300" t="s">
        <v>2417</v>
      </c>
      <c r="R1102" s="301">
        <v>0</v>
      </c>
      <c r="S1102" s="302">
        <f t="shared" si="297"/>
        <v>160014.31200000001</v>
      </c>
      <c r="T1102" s="255" t="s">
        <v>1457</v>
      </c>
      <c r="U1102" s="273"/>
      <c r="V1102" s="273"/>
      <c r="W1102" s="255" t="s">
        <v>29</v>
      </c>
      <c r="X1102" s="255" t="s">
        <v>30</v>
      </c>
      <c r="Y1102" s="255" t="s">
        <v>1979</v>
      </c>
    </row>
    <row r="1103" spans="1:25" x14ac:dyDescent="0.25">
      <c r="A1103" s="7">
        <v>102</v>
      </c>
      <c r="B1103" s="35" t="s">
        <v>1274</v>
      </c>
      <c r="C1103" s="9">
        <v>45689</v>
      </c>
      <c r="D1103" s="35" t="s">
        <v>536</v>
      </c>
      <c r="E1103" s="20">
        <v>45657</v>
      </c>
      <c r="F1103" s="289" t="s">
        <v>2362</v>
      </c>
      <c r="G1103" s="253">
        <v>45701</v>
      </c>
      <c r="H1103" s="290">
        <v>266872.05161290319</v>
      </c>
      <c r="I1103" s="290">
        <f>H1103*18%</f>
        <v>48036.969290322573</v>
      </c>
      <c r="J1103" s="291">
        <f t="shared" si="292"/>
        <v>314909.02090322576</v>
      </c>
      <c r="K1103" s="290">
        <f t="shared" si="293"/>
        <v>4003.0807741935478</v>
      </c>
      <c r="L1103" s="290">
        <f t="shared" si="294"/>
        <v>310905.94012903218</v>
      </c>
      <c r="M1103" s="290">
        <v>0</v>
      </c>
      <c r="N1103" s="290">
        <f t="shared" si="295"/>
        <v>310905.94012903218</v>
      </c>
      <c r="O1103" s="252">
        <v>45703</v>
      </c>
      <c r="P1103" s="252">
        <f t="shared" si="296"/>
        <v>45703</v>
      </c>
      <c r="Q1103" s="292" t="s">
        <v>2447</v>
      </c>
      <c r="R1103" s="293">
        <v>260161</v>
      </c>
      <c r="S1103" s="294">
        <f t="shared" si="297"/>
        <v>6711.0516129031894</v>
      </c>
      <c r="T1103" s="255" t="s">
        <v>91</v>
      </c>
      <c r="U1103" s="295"/>
      <c r="V1103" s="295"/>
      <c r="W1103" s="255" t="s">
        <v>29</v>
      </c>
      <c r="X1103" s="255" t="s">
        <v>30</v>
      </c>
      <c r="Y1103" s="255" t="s">
        <v>1979</v>
      </c>
    </row>
    <row r="1104" spans="1:25" x14ac:dyDescent="0.25">
      <c r="A1104" s="7">
        <v>103</v>
      </c>
      <c r="B1104" s="35" t="s">
        <v>1274</v>
      </c>
      <c r="C1104" s="9">
        <v>45689</v>
      </c>
      <c r="D1104" s="35" t="s">
        <v>532</v>
      </c>
      <c r="E1104" s="20">
        <v>45688</v>
      </c>
      <c r="F1104" s="289" t="s">
        <v>2363</v>
      </c>
      <c r="G1104" s="253">
        <v>45705</v>
      </c>
      <c r="H1104" s="290">
        <v>307929.29032258061</v>
      </c>
      <c r="I1104" s="290">
        <v>0</v>
      </c>
      <c r="J1104" s="291">
        <f t="shared" si="292"/>
        <v>307929.29032258061</v>
      </c>
      <c r="K1104" s="290">
        <f t="shared" si="293"/>
        <v>4618.9393548387088</v>
      </c>
      <c r="L1104" s="290">
        <f t="shared" si="294"/>
        <v>303310.35096774192</v>
      </c>
      <c r="M1104" s="290">
        <v>0</v>
      </c>
      <c r="N1104" s="290">
        <f t="shared" si="295"/>
        <v>303310.35096774192</v>
      </c>
      <c r="O1104" s="252">
        <v>45703</v>
      </c>
      <c r="P1104" s="252">
        <f t="shared" si="296"/>
        <v>45703</v>
      </c>
      <c r="Q1104" s="292" t="s">
        <v>2448</v>
      </c>
      <c r="R1104" s="293">
        <v>300186</v>
      </c>
      <c r="S1104" s="294">
        <f t="shared" si="297"/>
        <v>7743.2903225806076</v>
      </c>
      <c r="T1104" s="255" t="s">
        <v>91</v>
      </c>
      <c r="U1104" s="295"/>
      <c r="V1104" s="295"/>
      <c r="W1104" s="255" t="s">
        <v>29</v>
      </c>
      <c r="X1104" s="255" t="s">
        <v>30</v>
      </c>
      <c r="Y1104" s="255" t="s">
        <v>1979</v>
      </c>
    </row>
    <row r="1105" spans="1:25" x14ac:dyDescent="0.25">
      <c r="A1105" s="7">
        <v>104</v>
      </c>
      <c r="B1105" s="35" t="s">
        <v>1274</v>
      </c>
      <c r="C1105" s="9">
        <v>45689</v>
      </c>
      <c r="D1105" s="35" t="s">
        <v>2506</v>
      </c>
      <c r="E1105" s="20">
        <v>45688</v>
      </c>
      <c r="F1105" s="289" t="s">
        <v>2364</v>
      </c>
      <c r="G1105" s="253">
        <v>45705</v>
      </c>
      <c r="H1105" s="290">
        <v>307929.29032258061</v>
      </c>
      <c r="I1105" s="290">
        <v>0</v>
      </c>
      <c r="J1105" s="291">
        <f t="shared" si="292"/>
        <v>307929.29032258061</v>
      </c>
      <c r="K1105" s="290">
        <f t="shared" si="293"/>
        <v>4618.9393548387088</v>
      </c>
      <c r="L1105" s="290">
        <f t="shared" si="294"/>
        <v>303310.35096774192</v>
      </c>
      <c r="M1105" s="290">
        <v>0</v>
      </c>
      <c r="N1105" s="290">
        <f t="shared" si="295"/>
        <v>303310.35096774192</v>
      </c>
      <c r="O1105" s="252">
        <v>45703</v>
      </c>
      <c r="P1105" s="252">
        <f t="shared" si="296"/>
        <v>45703</v>
      </c>
      <c r="Q1105" s="292" t="s">
        <v>2449</v>
      </c>
      <c r="R1105" s="293">
        <v>300186</v>
      </c>
      <c r="S1105" s="294">
        <f t="shared" si="297"/>
        <v>7743.2903225806076</v>
      </c>
      <c r="T1105" s="255" t="s">
        <v>91</v>
      </c>
      <c r="U1105" s="295"/>
      <c r="V1105" s="295"/>
      <c r="W1105" s="255" t="s">
        <v>29</v>
      </c>
      <c r="X1105" s="255" t="s">
        <v>30</v>
      </c>
      <c r="Y1105" s="255" t="s">
        <v>1979</v>
      </c>
    </row>
    <row r="1106" spans="1:25" x14ac:dyDescent="0.25">
      <c r="A1106" s="7">
        <v>105</v>
      </c>
      <c r="B1106" s="35" t="s">
        <v>1274</v>
      </c>
      <c r="C1106" s="9">
        <v>45689</v>
      </c>
      <c r="D1106" s="35" t="s">
        <v>534</v>
      </c>
      <c r="E1106" s="20">
        <v>45688</v>
      </c>
      <c r="F1106" s="289" t="s">
        <v>2365</v>
      </c>
      <c r="G1106" s="253">
        <v>45705</v>
      </c>
      <c r="H1106" s="290">
        <v>318193.59999999998</v>
      </c>
      <c r="I1106" s="290">
        <v>0</v>
      </c>
      <c r="J1106" s="291">
        <f t="shared" si="292"/>
        <v>318193.59999999998</v>
      </c>
      <c r="K1106" s="290">
        <f t="shared" si="293"/>
        <v>4772.9039999999995</v>
      </c>
      <c r="L1106" s="290">
        <f t="shared" si="294"/>
        <v>313420.696</v>
      </c>
      <c r="M1106" s="290">
        <v>0</v>
      </c>
      <c r="N1106" s="290">
        <f t="shared" si="295"/>
        <v>313420.696</v>
      </c>
      <c r="O1106" s="252">
        <v>45703</v>
      </c>
      <c r="P1106" s="252">
        <f t="shared" si="296"/>
        <v>45703</v>
      </c>
      <c r="Q1106" s="292" t="s">
        <v>2450</v>
      </c>
      <c r="R1106" s="293">
        <v>310193</v>
      </c>
      <c r="S1106" s="294">
        <f t="shared" si="297"/>
        <v>8000.5999999999767</v>
      </c>
      <c r="T1106" s="255" t="s">
        <v>91</v>
      </c>
      <c r="U1106" s="295"/>
      <c r="V1106" s="295"/>
      <c r="W1106" s="255" t="s">
        <v>29</v>
      </c>
      <c r="X1106" s="255" t="s">
        <v>30</v>
      </c>
      <c r="Y1106" s="255" t="s">
        <v>1979</v>
      </c>
    </row>
    <row r="1107" spans="1:25" x14ac:dyDescent="0.25">
      <c r="A1107" s="7">
        <v>106</v>
      </c>
      <c r="B1107" s="35" t="s">
        <v>1274</v>
      </c>
      <c r="C1107" s="9">
        <v>45689</v>
      </c>
      <c r="D1107" s="35" t="s">
        <v>535</v>
      </c>
      <c r="E1107" s="20">
        <v>45688</v>
      </c>
      <c r="F1107" s="289" t="s">
        <v>2366</v>
      </c>
      <c r="G1107" s="253">
        <v>45705</v>
      </c>
      <c r="H1107" s="290">
        <v>318193.59999999998</v>
      </c>
      <c r="I1107" s="290">
        <v>0</v>
      </c>
      <c r="J1107" s="291">
        <f t="shared" si="292"/>
        <v>318193.59999999998</v>
      </c>
      <c r="K1107" s="290">
        <f t="shared" si="293"/>
        <v>4772.9039999999995</v>
      </c>
      <c r="L1107" s="290">
        <f t="shared" si="294"/>
        <v>313420.696</v>
      </c>
      <c r="M1107" s="290">
        <v>0</v>
      </c>
      <c r="N1107" s="290">
        <f t="shared" si="295"/>
        <v>313420.696</v>
      </c>
      <c r="O1107" s="252">
        <v>45703</v>
      </c>
      <c r="P1107" s="252">
        <f t="shared" si="296"/>
        <v>45703</v>
      </c>
      <c r="Q1107" s="292" t="s">
        <v>2451</v>
      </c>
      <c r="R1107" s="293">
        <v>310193</v>
      </c>
      <c r="S1107" s="294">
        <f t="shared" si="297"/>
        <v>8000.5999999999767</v>
      </c>
      <c r="T1107" s="255" t="s">
        <v>91</v>
      </c>
      <c r="U1107" s="295"/>
      <c r="V1107" s="295"/>
      <c r="W1107" s="255" t="s">
        <v>29</v>
      </c>
      <c r="X1107" s="255" t="s">
        <v>30</v>
      </c>
      <c r="Y1107" s="255" t="s">
        <v>1979</v>
      </c>
    </row>
    <row r="1108" spans="1:25" x14ac:dyDescent="0.25">
      <c r="A1108" s="7">
        <v>107</v>
      </c>
      <c r="B1108" s="35" t="s">
        <v>1274</v>
      </c>
      <c r="C1108" s="9">
        <v>45689</v>
      </c>
      <c r="D1108" s="35" t="s">
        <v>536</v>
      </c>
      <c r="E1108" s="20">
        <v>45688</v>
      </c>
      <c r="F1108" s="289" t="s">
        <v>2367</v>
      </c>
      <c r="G1108" s="253">
        <v>45705</v>
      </c>
      <c r="H1108" s="290">
        <v>318193.59999999998</v>
      </c>
      <c r="I1108" s="290">
        <v>0</v>
      </c>
      <c r="J1108" s="291">
        <f t="shared" si="292"/>
        <v>318193.59999999998</v>
      </c>
      <c r="K1108" s="290">
        <f t="shared" si="293"/>
        <v>4772.9039999999995</v>
      </c>
      <c r="L1108" s="290">
        <f t="shared" si="294"/>
        <v>313420.696</v>
      </c>
      <c r="M1108" s="290">
        <v>0</v>
      </c>
      <c r="N1108" s="290">
        <f t="shared" si="295"/>
        <v>313420.696</v>
      </c>
      <c r="O1108" s="252">
        <v>45703</v>
      </c>
      <c r="P1108" s="252">
        <f t="shared" si="296"/>
        <v>45703</v>
      </c>
      <c r="Q1108" s="292" t="s">
        <v>2452</v>
      </c>
      <c r="R1108" s="293">
        <v>310193</v>
      </c>
      <c r="S1108" s="294">
        <f t="shared" si="297"/>
        <v>8000.5999999999767</v>
      </c>
      <c r="T1108" s="255" t="s">
        <v>91</v>
      </c>
      <c r="U1108" s="295"/>
      <c r="V1108" s="295"/>
      <c r="W1108" s="255" t="s">
        <v>29</v>
      </c>
      <c r="X1108" s="255" t="s">
        <v>30</v>
      </c>
      <c r="Y1108" s="255" t="s">
        <v>1979</v>
      </c>
    </row>
    <row r="1109" spans="1:25" x14ac:dyDescent="0.25">
      <c r="A1109" s="7">
        <v>108</v>
      </c>
      <c r="B1109" s="35" t="s">
        <v>1274</v>
      </c>
      <c r="C1109" s="9">
        <v>45689</v>
      </c>
      <c r="D1109" s="35" t="s">
        <v>2507</v>
      </c>
      <c r="E1109" s="20">
        <v>45688</v>
      </c>
      <c r="F1109" s="289" t="s">
        <v>2368</v>
      </c>
      <c r="G1109" s="253">
        <v>45705</v>
      </c>
      <c r="H1109" s="290">
        <v>307929.29032258061</v>
      </c>
      <c r="I1109" s="290">
        <v>0</v>
      </c>
      <c r="J1109" s="291">
        <f t="shared" si="292"/>
        <v>307929.29032258061</v>
      </c>
      <c r="K1109" s="290">
        <f t="shared" si="293"/>
        <v>4618.9393548387088</v>
      </c>
      <c r="L1109" s="290">
        <f t="shared" si="294"/>
        <v>303310.35096774192</v>
      </c>
      <c r="M1109" s="290">
        <v>0</v>
      </c>
      <c r="N1109" s="290">
        <f t="shared" si="295"/>
        <v>303310.35096774192</v>
      </c>
      <c r="O1109" s="252">
        <v>45703</v>
      </c>
      <c r="P1109" s="252">
        <f t="shared" si="296"/>
        <v>45703</v>
      </c>
      <c r="Q1109" s="292" t="s">
        <v>2453</v>
      </c>
      <c r="R1109" s="293">
        <v>300186</v>
      </c>
      <c r="S1109" s="294">
        <f t="shared" si="297"/>
        <v>7743.2903225806076</v>
      </c>
      <c r="T1109" s="255" t="s">
        <v>91</v>
      </c>
      <c r="U1109" s="295"/>
      <c r="V1109" s="295"/>
      <c r="W1109" s="255" t="s">
        <v>29</v>
      </c>
      <c r="X1109" s="255" t="s">
        <v>30</v>
      </c>
      <c r="Y1109" s="255" t="s">
        <v>1979</v>
      </c>
    </row>
    <row r="1110" spans="1:25" x14ac:dyDescent="0.25">
      <c r="A1110" s="7">
        <v>109</v>
      </c>
      <c r="B1110" s="35" t="s">
        <v>1274</v>
      </c>
      <c r="C1110" s="9">
        <v>45689</v>
      </c>
      <c r="D1110" s="35" t="s">
        <v>753</v>
      </c>
      <c r="E1110" s="20">
        <v>45688</v>
      </c>
      <c r="F1110" s="289" t="s">
        <v>2369</v>
      </c>
      <c r="G1110" s="253">
        <v>45705</v>
      </c>
      <c r="H1110" s="290">
        <v>318193.59999999998</v>
      </c>
      <c r="I1110" s="290">
        <v>0</v>
      </c>
      <c r="J1110" s="291">
        <f t="shared" si="292"/>
        <v>318193.59999999998</v>
      </c>
      <c r="K1110" s="290">
        <f t="shared" si="293"/>
        <v>4772.9039999999995</v>
      </c>
      <c r="L1110" s="290">
        <f t="shared" si="294"/>
        <v>313420.696</v>
      </c>
      <c r="M1110" s="290">
        <v>0</v>
      </c>
      <c r="N1110" s="290">
        <f t="shared" si="295"/>
        <v>313420.696</v>
      </c>
      <c r="O1110" s="252">
        <v>45703</v>
      </c>
      <c r="P1110" s="252">
        <f t="shared" si="296"/>
        <v>45703</v>
      </c>
      <c r="Q1110" s="292" t="s">
        <v>2454</v>
      </c>
      <c r="R1110" s="293">
        <v>310193</v>
      </c>
      <c r="S1110" s="294">
        <f t="shared" si="297"/>
        <v>8000.5999999999767</v>
      </c>
      <c r="T1110" s="255" t="s">
        <v>91</v>
      </c>
      <c r="U1110" s="295"/>
      <c r="V1110" s="295"/>
      <c r="W1110" s="255" t="s">
        <v>29</v>
      </c>
      <c r="X1110" s="255" t="s">
        <v>30</v>
      </c>
      <c r="Y1110" s="255" t="s">
        <v>1979</v>
      </c>
    </row>
    <row r="1111" spans="1:25" x14ac:dyDescent="0.25">
      <c r="A1111" s="7">
        <v>110</v>
      </c>
      <c r="B1111" s="35" t="s">
        <v>1274</v>
      </c>
      <c r="C1111" s="9">
        <v>45689</v>
      </c>
      <c r="D1111" s="35" t="s">
        <v>754</v>
      </c>
      <c r="E1111" s="20">
        <v>45688</v>
      </c>
      <c r="F1111" s="289" t="s">
        <v>2370</v>
      </c>
      <c r="G1111" s="253">
        <v>45705</v>
      </c>
      <c r="H1111" s="290">
        <v>318193.59999999998</v>
      </c>
      <c r="I1111" s="290">
        <v>0</v>
      </c>
      <c r="J1111" s="291">
        <f t="shared" si="292"/>
        <v>318193.59999999998</v>
      </c>
      <c r="K1111" s="290">
        <f t="shared" si="293"/>
        <v>4772.9039999999995</v>
      </c>
      <c r="L1111" s="290">
        <f t="shared" si="294"/>
        <v>313420.696</v>
      </c>
      <c r="M1111" s="290">
        <v>0</v>
      </c>
      <c r="N1111" s="290">
        <f t="shared" si="295"/>
        <v>313420.696</v>
      </c>
      <c r="O1111" s="252">
        <v>45703</v>
      </c>
      <c r="P1111" s="252">
        <f t="shared" si="296"/>
        <v>45703</v>
      </c>
      <c r="Q1111" s="292" t="s">
        <v>2455</v>
      </c>
      <c r="R1111" s="293">
        <v>310193</v>
      </c>
      <c r="S1111" s="294">
        <f t="shared" si="297"/>
        <v>8000.5999999999767</v>
      </c>
      <c r="T1111" s="255" t="s">
        <v>91</v>
      </c>
      <c r="U1111" s="295"/>
      <c r="V1111" s="295"/>
      <c r="W1111" s="255" t="s">
        <v>29</v>
      </c>
      <c r="X1111" s="255" t="s">
        <v>30</v>
      </c>
      <c r="Y1111" s="255" t="s">
        <v>1979</v>
      </c>
    </row>
    <row r="1112" spans="1:25" x14ac:dyDescent="0.25">
      <c r="A1112" s="7">
        <v>111</v>
      </c>
      <c r="B1112" s="35" t="s">
        <v>1274</v>
      </c>
      <c r="C1112" s="9">
        <v>45689</v>
      </c>
      <c r="D1112" s="35" t="s">
        <v>2508</v>
      </c>
      <c r="E1112" s="20">
        <v>45688</v>
      </c>
      <c r="F1112" s="289" t="s">
        <v>2371</v>
      </c>
      <c r="G1112" s="253">
        <v>45705</v>
      </c>
      <c r="H1112" s="290">
        <v>287400.67096774193</v>
      </c>
      <c r="I1112" s="290">
        <v>0</v>
      </c>
      <c r="J1112" s="291">
        <f t="shared" si="292"/>
        <v>287400.67096774193</v>
      </c>
      <c r="K1112" s="290">
        <f t="shared" si="293"/>
        <v>4311.0100645161292</v>
      </c>
      <c r="L1112" s="290">
        <f t="shared" si="294"/>
        <v>283089.66090322577</v>
      </c>
      <c r="M1112" s="290">
        <v>0</v>
      </c>
      <c r="N1112" s="290">
        <f t="shared" si="295"/>
        <v>283089.66090322577</v>
      </c>
      <c r="O1112" s="252">
        <v>45703</v>
      </c>
      <c r="P1112" s="252">
        <f t="shared" si="296"/>
        <v>45703</v>
      </c>
      <c r="Q1112" s="292" t="s">
        <v>2456</v>
      </c>
      <c r="R1112" s="293">
        <v>280174</v>
      </c>
      <c r="S1112" s="294">
        <f t="shared" si="297"/>
        <v>7226.6709677419276</v>
      </c>
      <c r="T1112" s="255" t="s">
        <v>91</v>
      </c>
      <c r="U1112" s="295"/>
      <c r="V1112" s="295"/>
      <c r="W1112" s="255" t="s">
        <v>29</v>
      </c>
      <c r="X1112" s="255" t="s">
        <v>30</v>
      </c>
      <c r="Y1112" s="255" t="s">
        <v>1979</v>
      </c>
    </row>
    <row r="1113" spans="1:25" x14ac:dyDescent="0.25">
      <c r="A1113" s="7">
        <v>112</v>
      </c>
      <c r="B1113" s="35" t="s">
        <v>1274</v>
      </c>
      <c r="C1113" s="9">
        <v>45689</v>
      </c>
      <c r="D1113" s="35" t="s">
        <v>1278</v>
      </c>
      <c r="E1113" s="20">
        <v>45688</v>
      </c>
      <c r="F1113" s="289" t="s">
        <v>2372</v>
      </c>
      <c r="G1113" s="253">
        <v>45705</v>
      </c>
      <c r="H1113" s="290">
        <v>318193.59999999998</v>
      </c>
      <c r="I1113" s="290">
        <v>0</v>
      </c>
      <c r="J1113" s="291">
        <f t="shared" si="292"/>
        <v>318193.59999999998</v>
      </c>
      <c r="K1113" s="290">
        <f t="shared" si="293"/>
        <v>4772.9039999999995</v>
      </c>
      <c r="L1113" s="290">
        <f t="shared" si="294"/>
        <v>313420.696</v>
      </c>
      <c r="M1113" s="290">
        <v>0</v>
      </c>
      <c r="N1113" s="290">
        <f t="shared" si="295"/>
        <v>313420.696</v>
      </c>
      <c r="O1113" s="252">
        <v>45703</v>
      </c>
      <c r="P1113" s="252">
        <f t="shared" si="296"/>
        <v>45703</v>
      </c>
      <c r="Q1113" s="292" t="s">
        <v>2457</v>
      </c>
      <c r="R1113" s="293">
        <v>310193</v>
      </c>
      <c r="S1113" s="294">
        <f t="shared" si="297"/>
        <v>8000.5999999999767</v>
      </c>
      <c r="T1113" s="255" t="s">
        <v>91</v>
      </c>
      <c r="U1113" s="295"/>
      <c r="V1113" s="295"/>
      <c r="W1113" s="255" t="s">
        <v>29</v>
      </c>
      <c r="X1113" s="255" t="s">
        <v>30</v>
      </c>
      <c r="Y1113" s="255" t="s">
        <v>1979</v>
      </c>
    </row>
    <row r="1114" spans="1:25" x14ac:dyDescent="0.25">
      <c r="A1114" s="7">
        <v>113</v>
      </c>
      <c r="B1114" s="35" t="s">
        <v>1274</v>
      </c>
      <c r="C1114" s="9">
        <v>45689</v>
      </c>
      <c r="D1114" s="35" t="s">
        <v>2509</v>
      </c>
      <c r="E1114" s="20">
        <v>45688</v>
      </c>
      <c r="F1114" s="289" t="s">
        <v>2373</v>
      </c>
      <c r="G1114" s="253">
        <v>45705</v>
      </c>
      <c r="H1114" s="290">
        <v>318193.59999999998</v>
      </c>
      <c r="I1114" s="290">
        <v>0</v>
      </c>
      <c r="J1114" s="291">
        <f t="shared" si="292"/>
        <v>318193.59999999998</v>
      </c>
      <c r="K1114" s="290">
        <f t="shared" si="293"/>
        <v>4772.9039999999995</v>
      </c>
      <c r="L1114" s="290">
        <f t="shared" si="294"/>
        <v>313420.696</v>
      </c>
      <c r="M1114" s="290">
        <v>0</v>
      </c>
      <c r="N1114" s="290">
        <f t="shared" si="295"/>
        <v>313420.696</v>
      </c>
      <c r="O1114" s="252">
        <v>45703</v>
      </c>
      <c r="P1114" s="252">
        <f t="shared" si="296"/>
        <v>45703</v>
      </c>
      <c r="Q1114" s="292" t="s">
        <v>2458</v>
      </c>
      <c r="R1114" s="293">
        <v>310193</v>
      </c>
      <c r="S1114" s="294">
        <f t="shared" si="297"/>
        <v>8000.5999999999767</v>
      </c>
      <c r="T1114" s="255" t="s">
        <v>91</v>
      </c>
      <c r="U1114" s="295"/>
      <c r="V1114" s="295"/>
      <c r="W1114" s="255" t="s">
        <v>29</v>
      </c>
      <c r="X1114" s="255" t="s">
        <v>30</v>
      </c>
      <c r="Y1114" s="255" t="s">
        <v>1979</v>
      </c>
    </row>
    <row r="1115" spans="1:25" x14ac:dyDescent="0.25">
      <c r="A1115" s="7">
        <v>114</v>
      </c>
      <c r="B1115" s="35" t="s">
        <v>1274</v>
      </c>
      <c r="C1115" s="9">
        <v>45689</v>
      </c>
      <c r="D1115" s="35" t="s">
        <v>1586</v>
      </c>
      <c r="E1115" s="20">
        <v>45688</v>
      </c>
      <c r="F1115" s="289" t="s">
        <v>2374</v>
      </c>
      <c r="G1115" s="253">
        <v>45705</v>
      </c>
      <c r="H1115" s="290">
        <v>318193.59999999998</v>
      </c>
      <c r="I1115" s="290">
        <v>0</v>
      </c>
      <c r="J1115" s="291">
        <f t="shared" si="292"/>
        <v>318193.59999999998</v>
      </c>
      <c r="K1115" s="290">
        <f t="shared" si="293"/>
        <v>4772.9039999999995</v>
      </c>
      <c r="L1115" s="290">
        <f t="shared" si="294"/>
        <v>313420.696</v>
      </c>
      <c r="M1115" s="290">
        <v>0</v>
      </c>
      <c r="N1115" s="290">
        <f t="shared" si="295"/>
        <v>313420.696</v>
      </c>
      <c r="O1115" s="252">
        <v>45703</v>
      </c>
      <c r="P1115" s="252">
        <f t="shared" si="296"/>
        <v>45703</v>
      </c>
      <c r="Q1115" s="292" t="s">
        <v>2459</v>
      </c>
      <c r="R1115" s="293">
        <v>310193</v>
      </c>
      <c r="S1115" s="294">
        <f t="shared" si="297"/>
        <v>8000.5999999999767</v>
      </c>
      <c r="T1115" s="255" t="s">
        <v>91</v>
      </c>
      <c r="U1115" s="295"/>
      <c r="V1115" s="295"/>
      <c r="W1115" s="255" t="s">
        <v>29</v>
      </c>
      <c r="X1115" s="255" t="s">
        <v>30</v>
      </c>
      <c r="Y1115" s="255" t="s">
        <v>1979</v>
      </c>
    </row>
    <row r="1116" spans="1:25" x14ac:dyDescent="0.25">
      <c r="A1116" s="7">
        <v>115</v>
      </c>
      <c r="B1116" s="35" t="s">
        <v>1274</v>
      </c>
      <c r="C1116" s="9">
        <v>45689</v>
      </c>
      <c r="D1116" s="35" t="s">
        <v>1589</v>
      </c>
      <c r="E1116" s="20">
        <v>45688</v>
      </c>
      <c r="F1116" s="289" t="s">
        <v>2375</v>
      </c>
      <c r="G1116" s="253">
        <v>45705</v>
      </c>
      <c r="H1116" s="290">
        <v>318193.59999999998</v>
      </c>
      <c r="I1116" s="290">
        <v>0</v>
      </c>
      <c r="J1116" s="291">
        <f t="shared" si="292"/>
        <v>318193.59999999998</v>
      </c>
      <c r="K1116" s="290">
        <f t="shared" si="293"/>
        <v>4772.9039999999995</v>
      </c>
      <c r="L1116" s="290">
        <f t="shared" si="294"/>
        <v>313420.696</v>
      </c>
      <c r="M1116" s="290">
        <v>0</v>
      </c>
      <c r="N1116" s="290">
        <f t="shared" si="295"/>
        <v>313420.696</v>
      </c>
      <c r="O1116" s="252">
        <v>45703</v>
      </c>
      <c r="P1116" s="252">
        <f t="shared" si="296"/>
        <v>45703</v>
      </c>
      <c r="Q1116" s="292" t="s">
        <v>2460</v>
      </c>
      <c r="R1116" s="293">
        <v>310193</v>
      </c>
      <c r="S1116" s="294">
        <f t="shared" si="297"/>
        <v>8000.5999999999767</v>
      </c>
      <c r="T1116" s="255" t="s">
        <v>91</v>
      </c>
      <c r="U1116" s="295"/>
      <c r="V1116" s="295"/>
      <c r="W1116" s="255" t="s">
        <v>29</v>
      </c>
      <c r="X1116" s="255" t="s">
        <v>30</v>
      </c>
      <c r="Y1116" s="255" t="s">
        <v>1979</v>
      </c>
    </row>
    <row r="1117" spans="1:25" x14ac:dyDescent="0.25">
      <c r="A1117" s="7">
        <v>116</v>
      </c>
      <c r="B1117" s="35" t="s">
        <v>1274</v>
      </c>
      <c r="C1117" s="9">
        <v>45689</v>
      </c>
      <c r="D1117" s="35" t="s">
        <v>1553</v>
      </c>
      <c r="E1117" s="20">
        <v>45688</v>
      </c>
      <c r="F1117" s="289" t="s">
        <v>2376</v>
      </c>
      <c r="G1117" s="253">
        <v>45705</v>
      </c>
      <c r="H1117" s="290">
        <v>297664.98064516124</v>
      </c>
      <c r="I1117" s="290">
        <v>0</v>
      </c>
      <c r="J1117" s="291">
        <f t="shared" si="292"/>
        <v>297664.98064516124</v>
      </c>
      <c r="K1117" s="290">
        <f t="shared" si="293"/>
        <v>4464.9747096774181</v>
      </c>
      <c r="L1117" s="290">
        <f t="shared" si="294"/>
        <v>293200.00593548384</v>
      </c>
      <c r="M1117" s="290">
        <v>0</v>
      </c>
      <c r="N1117" s="290">
        <f t="shared" si="295"/>
        <v>293200.00593548384</v>
      </c>
      <c r="O1117" s="252">
        <v>45703</v>
      </c>
      <c r="P1117" s="252">
        <f t="shared" si="296"/>
        <v>45703</v>
      </c>
      <c r="Q1117" s="292" t="s">
        <v>2461</v>
      </c>
      <c r="R1117" s="293">
        <v>290180</v>
      </c>
      <c r="S1117" s="294">
        <f t="shared" si="297"/>
        <v>7484.9806451612385</v>
      </c>
      <c r="T1117" s="255" t="s">
        <v>91</v>
      </c>
      <c r="U1117" s="295"/>
      <c r="V1117" s="295"/>
      <c r="W1117" s="255" t="s">
        <v>29</v>
      </c>
      <c r="X1117" s="255" t="s">
        <v>30</v>
      </c>
      <c r="Y1117" s="255" t="s">
        <v>1979</v>
      </c>
    </row>
    <row r="1118" spans="1:25" x14ac:dyDescent="0.25">
      <c r="A1118" s="7">
        <v>117</v>
      </c>
      <c r="B1118" s="35" t="s">
        <v>1274</v>
      </c>
      <c r="C1118" s="9">
        <v>45689</v>
      </c>
      <c r="D1118" s="35" t="s">
        <v>1556</v>
      </c>
      <c r="E1118" s="20">
        <v>45688</v>
      </c>
      <c r="F1118" s="289" t="s">
        <v>2377</v>
      </c>
      <c r="G1118" s="253">
        <v>45705</v>
      </c>
      <c r="H1118" s="290">
        <v>318193.59999999998</v>
      </c>
      <c r="I1118" s="290">
        <v>0</v>
      </c>
      <c r="J1118" s="291">
        <f t="shared" si="292"/>
        <v>318193.59999999998</v>
      </c>
      <c r="K1118" s="290">
        <f t="shared" si="293"/>
        <v>4772.9039999999995</v>
      </c>
      <c r="L1118" s="290">
        <f t="shared" si="294"/>
        <v>313420.696</v>
      </c>
      <c r="M1118" s="290">
        <v>0</v>
      </c>
      <c r="N1118" s="290">
        <f t="shared" si="295"/>
        <v>313420.696</v>
      </c>
      <c r="O1118" s="252">
        <v>45703</v>
      </c>
      <c r="P1118" s="252">
        <f t="shared" si="296"/>
        <v>45703</v>
      </c>
      <c r="Q1118" s="292" t="s">
        <v>2462</v>
      </c>
      <c r="R1118" s="293">
        <v>310193</v>
      </c>
      <c r="S1118" s="294">
        <f t="shared" si="297"/>
        <v>8000.5999999999767</v>
      </c>
      <c r="T1118" s="255" t="s">
        <v>91</v>
      </c>
      <c r="U1118" s="295"/>
      <c r="V1118" s="295"/>
      <c r="W1118" s="255" t="s">
        <v>29</v>
      </c>
      <c r="X1118" s="255" t="s">
        <v>30</v>
      </c>
      <c r="Y1118" s="255" t="s">
        <v>1979</v>
      </c>
    </row>
    <row r="1119" spans="1:25" x14ac:dyDescent="0.25">
      <c r="A1119" s="7">
        <v>118</v>
      </c>
      <c r="B1119" s="35" t="s">
        <v>1274</v>
      </c>
      <c r="C1119" s="9">
        <v>45689</v>
      </c>
      <c r="D1119" s="35" t="s">
        <v>1734</v>
      </c>
      <c r="E1119" s="20">
        <v>45688</v>
      </c>
      <c r="F1119" s="289" t="s">
        <v>2378</v>
      </c>
      <c r="G1119" s="253">
        <v>45705</v>
      </c>
      <c r="H1119" s="290">
        <v>266690.52</v>
      </c>
      <c r="I1119" s="290">
        <v>0</v>
      </c>
      <c r="J1119" s="291">
        <f t="shared" si="292"/>
        <v>266690.52</v>
      </c>
      <c r="K1119" s="290">
        <f t="shared" si="293"/>
        <v>4000.3578000000002</v>
      </c>
      <c r="L1119" s="290">
        <f t="shared" si="294"/>
        <v>262690.16220000002</v>
      </c>
      <c r="M1119" s="290">
        <v>0</v>
      </c>
      <c r="N1119" s="290">
        <f t="shared" si="295"/>
        <v>262690.16220000002</v>
      </c>
      <c r="O1119" s="252">
        <v>45703</v>
      </c>
      <c r="P1119" s="252">
        <f t="shared" si="296"/>
        <v>45703</v>
      </c>
      <c r="Q1119" s="292" t="s">
        <v>2463</v>
      </c>
      <c r="R1119" s="293">
        <v>260690</v>
      </c>
      <c r="S1119" s="294">
        <f t="shared" si="297"/>
        <v>6000.5200000000186</v>
      </c>
      <c r="T1119" s="255" t="s">
        <v>91</v>
      </c>
      <c r="U1119" s="295"/>
      <c r="V1119" s="295"/>
      <c r="W1119" s="255" t="s">
        <v>29</v>
      </c>
      <c r="X1119" s="255" t="s">
        <v>30</v>
      </c>
      <c r="Y1119" s="255" t="s">
        <v>1979</v>
      </c>
    </row>
    <row r="1120" spans="1:25" x14ac:dyDescent="0.25">
      <c r="A1120" s="7">
        <v>119</v>
      </c>
      <c r="B1120" s="35" t="s">
        <v>1274</v>
      </c>
      <c r="C1120" s="9">
        <v>45689</v>
      </c>
      <c r="D1120" s="35" t="s">
        <v>1902</v>
      </c>
      <c r="E1120" s="20">
        <v>45688</v>
      </c>
      <c r="F1120" s="289" t="s">
        <v>2379</v>
      </c>
      <c r="G1120" s="253">
        <v>45705</v>
      </c>
      <c r="H1120" s="290">
        <v>231904.8</v>
      </c>
      <c r="I1120" s="290">
        <v>0</v>
      </c>
      <c r="J1120" s="291">
        <f t="shared" si="292"/>
        <v>231904.8</v>
      </c>
      <c r="K1120" s="290">
        <f t="shared" si="293"/>
        <v>3478.5719999999997</v>
      </c>
      <c r="L1120" s="290">
        <f t="shared" si="294"/>
        <v>228426.228</v>
      </c>
      <c r="M1120" s="290">
        <v>0</v>
      </c>
      <c r="N1120" s="290">
        <f t="shared" si="295"/>
        <v>228426.228</v>
      </c>
      <c r="O1120" s="252">
        <v>45703</v>
      </c>
      <c r="P1120" s="252">
        <f t="shared" si="296"/>
        <v>45703</v>
      </c>
      <c r="Q1120" s="292" t="s">
        <v>2464</v>
      </c>
      <c r="R1120" s="293">
        <v>225904</v>
      </c>
      <c r="S1120" s="294">
        <f t="shared" si="297"/>
        <v>6000.7999999999884</v>
      </c>
      <c r="T1120" s="255" t="s">
        <v>91</v>
      </c>
      <c r="U1120" s="295"/>
      <c r="V1120" s="295"/>
      <c r="W1120" s="255" t="s">
        <v>29</v>
      </c>
      <c r="X1120" s="255" t="s">
        <v>30</v>
      </c>
      <c r="Y1120" s="255" t="s">
        <v>1979</v>
      </c>
    </row>
    <row r="1121" spans="1:25" x14ac:dyDescent="0.25">
      <c r="A1121" s="7">
        <v>120</v>
      </c>
      <c r="B1121" s="35" t="s">
        <v>1274</v>
      </c>
      <c r="C1121" s="9">
        <v>45689</v>
      </c>
      <c r="D1121" s="35" t="s">
        <v>1559</v>
      </c>
      <c r="E1121" s="20">
        <v>45688</v>
      </c>
      <c r="F1121" s="289" t="s">
        <v>2380</v>
      </c>
      <c r="G1121" s="253">
        <v>45705</v>
      </c>
      <c r="H1121" s="290">
        <v>233110.64516129033</v>
      </c>
      <c r="I1121" s="290">
        <v>0</v>
      </c>
      <c r="J1121" s="291">
        <f t="shared" si="292"/>
        <v>233110.64516129033</v>
      </c>
      <c r="K1121" s="290">
        <f t="shared" si="293"/>
        <v>3496.6596774193549</v>
      </c>
      <c r="L1121" s="290">
        <f t="shared" si="294"/>
        <v>229613.98548387099</v>
      </c>
      <c r="M1121" s="290">
        <v>0</v>
      </c>
      <c r="N1121" s="290">
        <f t="shared" si="295"/>
        <v>229613.98548387099</v>
      </c>
      <c r="O1121" s="252">
        <v>45703</v>
      </c>
      <c r="P1121" s="252">
        <f t="shared" si="296"/>
        <v>45703</v>
      </c>
      <c r="Q1121" s="292" t="s">
        <v>2465</v>
      </c>
      <c r="R1121" s="293">
        <v>227304</v>
      </c>
      <c r="S1121" s="294">
        <f t="shared" si="297"/>
        <v>5806.6451612903329</v>
      </c>
      <c r="T1121" s="255" t="s">
        <v>91</v>
      </c>
      <c r="U1121" s="295"/>
      <c r="V1121" s="295"/>
      <c r="W1121" s="255" t="s">
        <v>29</v>
      </c>
      <c r="X1121" s="255" t="s">
        <v>30</v>
      </c>
      <c r="Y1121" s="255" t="s">
        <v>1979</v>
      </c>
    </row>
    <row r="1122" spans="1:25" x14ac:dyDescent="0.25">
      <c r="A1122" s="7">
        <v>121</v>
      </c>
      <c r="B1122" s="35" t="s">
        <v>1274</v>
      </c>
      <c r="C1122" s="9">
        <v>45689</v>
      </c>
      <c r="D1122" s="35" t="s">
        <v>2259</v>
      </c>
      <c r="E1122" s="20">
        <v>45688</v>
      </c>
      <c r="F1122" s="289" t="s">
        <v>2381</v>
      </c>
      <c r="G1122" s="253">
        <v>45705</v>
      </c>
      <c r="H1122" s="290">
        <v>220684.38709677418</v>
      </c>
      <c r="I1122" s="290">
        <v>0</v>
      </c>
      <c r="J1122" s="291">
        <f t="shared" si="292"/>
        <v>220684.38709677418</v>
      </c>
      <c r="K1122" s="290">
        <f t="shared" si="293"/>
        <v>3310.2658064516127</v>
      </c>
      <c r="L1122" s="290">
        <f t="shared" si="294"/>
        <v>217374.12129032257</v>
      </c>
      <c r="M1122" s="290">
        <v>0</v>
      </c>
      <c r="N1122" s="290">
        <f t="shared" si="295"/>
        <v>217374.12129032257</v>
      </c>
      <c r="O1122" s="252">
        <v>45703</v>
      </c>
      <c r="P1122" s="252">
        <f t="shared" si="296"/>
        <v>45703</v>
      </c>
      <c r="Q1122" s="292" t="s">
        <v>2466</v>
      </c>
      <c r="R1122" s="293">
        <v>215071</v>
      </c>
      <c r="S1122" s="294">
        <f t="shared" si="297"/>
        <v>5613.3870967741823</v>
      </c>
      <c r="T1122" s="255" t="s">
        <v>91</v>
      </c>
      <c r="U1122" s="295"/>
      <c r="V1122" s="295"/>
      <c r="W1122" s="255" t="s">
        <v>29</v>
      </c>
      <c r="X1122" s="255" t="s">
        <v>30</v>
      </c>
      <c r="Y1122" s="255" t="s">
        <v>1979</v>
      </c>
    </row>
    <row r="1123" spans="1:25" x14ac:dyDescent="0.25">
      <c r="A1123" s="7">
        <v>122</v>
      </c>
      <c r="B1123" s="35" t="s">
        <v>1274</v>
      </c>
      <c r="C1123" s="9">
        <v>45689</v>
      </c>
      <c r="D1123" s="35" t="s">
        <v>2260</v>
      </c>
      <c r="E1123" s="20">
        <v>45688</v>
      </c>
      <c r="F1123" s="289" t="s">
        <v>2382</v>
      </c>
      <c r="G1123" s="253">
        <v>45705</v>
      </c>
      <c r="H1123" s="290">
        <v>190245.16129032258</v>
      </c>
      <c r="I1123" s="290">
        <v>0</v>
      </c>
      <c r="J1123" s="291">
        <f t="shared" si="292"/>
        <v>190245.16129032258</v>
      </c>
      <c r="K1123" s="290">
        <f t="shared" si="293"/>
        <v>2853.6774193548385</v>
      </c>
      <c r="L1123" s="290">
        <f t="shared" si="294"/>
        <v>187391.48387096773</v>
      </c>
      <c r="M1123" s="290">
        <v>0</v>
      </c>
      <c r="N1123" s="290">
        <f t="shared" si="295"/>
        <v>187391.48387096773</v>
      </c>
      <c r="O1123" s="252">
        <v>45703</v>
      </c>
      <c r="P1123" s="252">
        <f t="shared" si="296"/>
        <v>45703</v>
      </c>
      <c r="Q1123" s="292" t="s">
        <v>2467</v>
      </c>
      <c r="R1123" s="293">
        <v>185407</v>
      </c>
      <c r="S1123" s="294">
        <f t="shared" si="297"/>
        <v>4838.161290322576</v>
      </c>
      <c r="T1123" s="255" t="s">
        <v>91</v>
      </c>
      <c r="U1123" s="295"/>
      <c r="V1123" s="295"/>
      <c r="W1123" s="255" t="s">
        <v>29</v>
      </c>
      <c r="X1123" s="255" t="s">
        <v>30</v>
      </c>
      <c r="Y1123" s="255" t="s">
        <v>1979</v>
      </c>
    </row>
    <row r="1124" spans="1:25" x14ac:dyDescent="0.25">
      <c r="A1124" s="7">
        <v>123</v>
      </c>
      <c r="B1124" s="35" t="s">
        <v>1274</v>
      </c>
      <c r="C1124" s="9">
        <v>45689</v>
      </c>
      <c r="D1124" s="35" t="s">
        <v>2261</v>
      </c>
      <c r="E1124" s="20">
        <v>45688</v>
      </c>
      <c r="F1124" s="289" t="s">
        <v>2383</v>
      </c>
      <c r="G1124" s="253">
        <v>45705</v>
      </c>
      <c r="H1124" s="290">
        <v>220684.38709677418</v>
      </c>
      <c r="I1124" s="290">
        <v>0</v>
      </c>
      <c r="J1124" s="291">
        <f t="shared" si="292"/>
        <v>220684.38709677418</v>
      </c>
      <c r="K1124" s="290">
        <f t="shared" si="293"/>
        <v>3310.2658064516127</v>
      </c>
      <c r="L1124" s="290">
        <f t="shared" si="294"/>
        <v>217374.12129032257</v>
      </c>
      <c r="M1124" s="290">
        <v>0</v>
      </c>
      <c r="N1124" s="290">
        <f t="shared" si="295"/>
        <v>217374.12129032257</v>
      </c>
      <c r="O1124" s="252">
        <v>45703</v>
      </c>
      <c r="P1124" s="252">
        <f t="shared" si="296"/>
        <v>45703</v>
      </c>
      <c r="Q1124" s="292" t="s">
        <v>2468</v>
      </c>
      <c r="R1124" s="293">
        <v>215071</v>
      </c>
      <c r="S1124" s="294">
        <f t="shared" si="297"/>
        <v>5613.3870967741823</v>
      </c>
      <c r="T1124" s="255" t="s">
        <v>91</v>
      </c>
      <c r="U1124" s="295"/>
      <c r="V1124" s="295"/>
      <c r="W1124" s="255" t="s">
        <v>29</v>
      </c>
      <c r="X1124" s="255" t="s">
        <v>30</v>
      </c>
      <c r="Y1124" s="255" t="s">
        <v>1979</v>
      </c>
    </row>
    <row r="1125" spans="1:25" x14ac:dyDescent="0.25">
      <c r="A1125" s="7">
        <v>124</v>
      </c>
      <c r="B1125" s="35" t="s">
        <v>1274</v>
      </c>
      <c r="C1125" s="9">
        <v>45689</v>
      </c>
      <c r="D1125" s="35" t="s">
        <v>2262</v>
      </c>
      <c r="E1125" s="20">
        <v>45688</v>
      </c>
      <c r="F1125" s="289" t="s">
        <v>2384</v>
      </c>
      <c r="G1125" s="253">
        <v>45705</v>
      </c>
      <c r="H1125" s="290">
        <v>85189.354838709682</v>
      </c>
      <c r="I1125" s="290">
        <v>0</v>
      </c>
      <c r="J1125" s="291">
        <f t="shared" si="292"/>
        <v>85189.354838709682</v>
      </c>
      <c r="K1125" s="290">
        <f t="shared" si="293"/>
        <v>1277.8403225806451</v>
      </c>
      <c r="L1125" s="290">
        <f t="shared" si="294"/>
        <v>83911.514516129042</v>
      </c>
      <c r="M1125" s="290">
        <v>0</v>
      </c>
      <c r="N1125" s="290">
        <f t="shared" si="295"/>
        <v>83911.514516129042</v>
      </c>
      <c r="O1125" s="252">
        <v>45703</v>
      </c>
      <c r="P1125" s="252">
        <f t="shared" si="296"/>
        <v>45703</v>
      </c>
      <c r="Q1125" s="292" t="s">
        <v>2469</v>
      </c>
      <c r="R1125" s="293">
        <v>82286</v>
      </c>
      <c r="S1125" s="294">
        <f t="shared" si="297"/>
        <v>2903.3548387096816</v>
      </c>
      <c r="T1125" s="255" t="s">
        <v>91</v>
      </c>
      <c r="U1125" s="295"/>
      <c r="V1125" s="295"/>
      <c r="W1125" s="255" t="s">
        <v>29</v>
      </c>
      <c r="X1125" s="255" t="s">
        <v>30</v>
      </c>
      <c r="Y1125" s="255" t="s">
        <v>1979</v>
      </c>
    </row>
    <row r="1126" spans="1:25" x14ac:dyDescent="0.25">
      <c r="A1126" s="7">
        <v>125</v>
      </c>
      <c r="B1126" s="35" t="s">
        <v>1274</v>
      </c>
      <c r="C1126" s="9">
        <v>45689</v>
      </c>
      <c r="D1126" s="35" t="s">
        <v>2263</v>
      </c>
      <c r="E1126" s="20">
        <v>45688</v>
      </c>
      <c r="F1126" s="289" t="s">
        <v>2385</v>
      </c>
      <c r="G1126" s="253">
        <v>45707</v>
      </c>
      <c r="H1126" s="290">
        <v>91317.987096774188</v>
      </c>
      <c r="I1126" s="290">
        <v>0</v>
      </c>
      <c r="J1126" s="291">
        <f t="shared" si="292"/>
        <v>91317.987096774188</v>
      </c>
      <c r="K1126" s="290">
        <f t="shared" si="293"/>
        <v>1369.7698064516128</v>
      </c>
      <c r="L1126" s="290">
        <f t="shared" si="294"/>
        <v>89948.217290322573</v>
      </c>
      <c r="M1126" s="290">
        <v>0</v>
      </c>
      <c r="N1126" s="290">
        <f t="shared" si="295"/>
        <v>89948.217290322573</v>
      </c>
      <c r="O1126" s="252">
        <v>45703</v>
      </c>
      <c r="P1126" s="252">
        <f t="shared" si="296"/>
        <v>45703</v>
      </c>
      <c r="Q1126" s="292" t="s">
        <v>2470</v>
      </c>
      <c r="R1126" s="293">
        <v>88995</v>
      </c>
      <c r="S1126" s="294">
        <f t="shared" si="297"/>
        <v>2322.9870967741881</v>
      </c>
      <c r="T1126" s="255" t="s">
        <v>91</v>
      </c>
      <c r="U1126" s="295"/>
      <c r="V1126" s="295"/>
      <c r="W1126" s="255" t="s">
        <v>29</v>
      </c>
      <c r="X1126" s="255" t="s">
        <v>30</v>
      </c>
      <c r="Y1126" s="255" t="s">
        <v>1979</v>
      </c>
    </row>
    <row r="1127" spans="1:25" x14ac:dyDescent="0.25">
      <c r="A1127" s="7">
        <v>126</v>
      </c>
      <c r="B1127" s="35" t="s">
        <v>1274</v>
      </c>
      <c r="C1127" s="9">
        <v>45689</v>
      </c>
      <c r="D1127" s="35" t="s">
        <v>2264</v>
      </c>
      <c r="E1127" s="20">
        <v>45688</v>
      </c>
      <c r="F1127" s="289" t="s">
        <v>2386</v>
      </c>
      <c r="G1127" s="253">
        <v>45707</v>
      </c>
      <c r="H1127" s="290">
        <v>68488.490322580648</v>
      </c>
      <c r="I1127" s="290">
        <v>0</v>
      </c>
      <c r="J1127" s="291">
        <f t="shared" si="292"/>
        <v>68488.490322580648</v>
      </c>
      <c r="K1127" s="290">
        <f t="shared" si="293"/>
        <v>1027.3273548387097</v>
      </c>
      <c r="L1127" s="290">
        <f t="shared" si="294"/>
        <v>67461.162967741941</v>
      </c>
      <c r="M1127" s="290">
        <v>0</v>
      </c>
      <c r="N1127" s="290">
        <f t="shared" si="295"/>
        <v>67461.162967741941</v>
      </c>
      <c r="O1127" s="252">
        <v>45703</v>
      </c>
      <c r="P1127" s="252">
        <f t="shared" si="296"/>
        <v>45703</v>
      </c>
      <c r="Q1127" s="292" t="s">
        <v>2471</v>
      </c>
      <c r="R1127" s="293">
        <v>66746</v>
      </c>
      <c r="S1127" s="294">
        <f t="shared" si="297"/>
        <v>1742.4903225806484</v>
      </c>
      <c r="T1127" s="255" t="s">
        <v>91</v>
      </c>
      <c r="U1127" s="295"/>
      <c r="V1127" s="295"/>
      <c r="W1127" s="255" t="s">
        <v>29</v>
      </c>
      <c r="X1127" s="255" t="s">
        <v>30</v>
      </c>
      <c r="Y1127" s="255" t="s">
        <v>1979</v>
      </c>
    </row>
    <row r="1128" spans="1:25" x14ac:dyDescent="0.25">
      <c r="A1128" s="7">
        <v>127</v>
      </c>
      <c r="B1128" s="35" t="s">
        <v>1274</v>
      </c>
      <c r="C1128" s="9">
        <v>45689</v>
      </c>
      <c r="D1128" s="35" t="s">
        <v>2265</v>
      </c>
      <c r="E1128" s="20">
        <v>45688</v>
      </c>
      <c r="F1128" s="289" t="s">
        <v>2387</v>
      </c>
      <c r="G1128" s="253">
        <v>45707</v>
      </c>
      <c r="H1128" s="290">
        <v>68488.490322580648</v>
      </c>
      <c r="I1128" s="290">
        <v>0</v>
      </c>
      <c r="J1128" s="291">
        <f t="shared" si="292"/>
        <v>68488.490322580648</v>
      </c>
      <c r="K1128" s="290">
        <f t="shared" si="293"/>
        <v>1027.3273548387097</v>
      </c>
      <c r="L1128" s="290">
        <f t="shared" si="294"/>
        <v>67461.162967741941</v>
      </c>
      <c r="M1128" s="290">
        <v>0</v>
      </c>
      <c r="N1128" s="290">
        <f t="shared" si="295"/>
        <v>67461.162967741941</v>
      </c>
      <c r="O1128" s="252">
        <v>45703</v>
      </c>
      <c r="P1128" s="252">
        <f t="shared" si="296"/>
        <v>45703</v>
      </c>
      <c r="Q1128" s="292" t="s">
        <v>2472</v>
      </c>
      <c r="R1128" s="293">
        <v>66746</v>
      </c>
      <c r="S1128" s="294">
        <f t="shared" si="297"/>
        <v>1742.4903225806484</v>
      </c>
      <c r="T1128" s="255" t="s">
        <v>91</v>
      </c>
      <c r="U1128" s="295"/>
      <c r="V1128" s="295"/>
      <c r="W1128" s="255" t="s">
        <v>29</v>
      </c>
      <c r="X1128" s="255" t="s">
        <v>30</v>
      </c>
      <c r="Y1128" s="255" t="s">
        <v>1979</v>
      </c>
    </row>
    <row r="1129" spans="1:25" x14ac:dyDescent="0.25">
      <c r="A1129" s="7">
        <v>128</v>
      </c>
      <c r="B1129" s="35" t="s">
        <v>1274</v>
      </c>
      <c r="C1129" s="9">
        <v>45689</v>
      </c>
      <c r="D1129" s="35" t="s">
        <v>2266</v>
      </c>
      <c r="E1129" s="20">
        <v>45688</v>
      </c>
      <c r="F1129" s="289" t="s">
        <v>2388</v>
      </c>
      <c r="G1129" s="253">
        <v>45707</v>
      </c>
      <c r="H1129" s="290">
        <v>38049.161290322576</v>
      </c>
      <c r="I1129" s="290">
        <v>0</v>
      </c>
      <c r="J1129" s="291">
        <f t="shared" si="292"/>
        <v>38049.161290322576</v>
      </c>
      <c r="K1129" s="290">
        <f t="shared" si="293"/>
        <v>570.73741935483861</v>
      </c>
      <c r="L1129" s="290">
        <f t="shared" si="294"/>
        <v>37478.423870967737</v>
      </c>
      <c r="M1129" s="290">
        <v>0</v>
      </c>
      <c r="N1129" s="290">
        <f t="shared" si="295"/>
        <v>37478.423870967737</v>
      </c>
      <c r="O1129" s="252">
        <v>45703</v>
      </c>
      <c r="P1129" s="252">
        <f t="shared" si="296"/>
        <v>45703</v>
      </c>
      <c r="Q1129" s="292" t="s">
        <v>2473</v>
      </c>
      <c r="R1129" s="293">
        <v>37081</v>
      </c>
      <c r="S1129" s="294">
        <f t="shared" si="297"/>
        <v>968.16129032257595</v>
      </c>
      <c r="T1129" s="255" t="s">
        <v>91</v>
      </c>
      <c r="U1129" s="295"/>
      <c r="V1129" s="295"/>
      <c r="W1129" s="255" t="s">
        <v>29</v>
      </c>
      <c r="X1129" s="255" t="s">
        <v>30</v>
      </c>
      <c r="Y1129" s="255" t="s">
        <v>1979</v>
      </c>
    </row>
    <row r="1130" spans="1:25" x14ac:dyDescent="0.25">
      <c r="A1130" s="7">
        <v>129</v>
      </c>
      <c r="B1130" s="35" t="s">
        <v>1276</v>
      </c>
      <c r="C1130" s="9">
        <v>45689</v>
      </c>
      <c r="D1130" s="35" t="s">
        <v>1281</v>
      </c>
      <c r="E1130" s="20">
        <v>45688</v>
      </c>
      <c r="F1130" s="289" t="s">
        <v>2389</v>
      </c>
      <c r="G1130" s="253">
        <v>45706</v>
      </c>
      <c r="H1130" s="290">
        <v>150000</v>
      </c>
      <c r="I1130" s="290">
        <v>0</v>
      </c>
      <c r="J1130" s="291">
        <f t="shared" si="292"/>
        <v>150000</v>
      </c>
      <c r="K1130" s="290">
        <f t="shared" si="293"/>
        <v>2250</v>
      </c>
      <c r="L1130" s="290">
        <f t="shared" si="294"/>
        <v>147750</v>
      </c>
      <c r="M1130" s="290">
        <v>0</v>
      </c>
      <c r="N1130" s="290">
        <f t="shared" si="295"/>
        <v>147750</v>
      </c>
      <c r="O1130" s="252">
        <v>45706</v>
      </c>
      <c r="P1130" s="252">
        <f t="shared" si="296"/>
        <v>45706</v>
      </c>
      <c r="Q1130" s="292" t="s">
        <v>2474</v>
      </c>
      <c r="R1130" s="293">
        <v>144000</v>
      </c>
      <c r="S1130" s="294">
        <f t="shared" si="297"/>
        <v>6000</v>
      </c>
      <c r="T1130" s="255" t="s">
        <v>91</v>
      </c>
      <c r="U1130" s="295"/>
      <c r="V1130" s="295"/>
      <c r="W1130" s="255" t="s">
        <v>29</v>
      </c>
      <c r="X1130" s="255" t="s">
        <v>30</v>
      </c>
      <c r="Y1130" s="255" t="s">
        <v>1979</v>
      </c>
    </row>
    <row r="1131" spans="1:25" x14ac:dyDescent="0.25">
      <c r="A1131" s="7">
        <v>130</v>
      </c>
      <c r="B1131" s="35" t="s">
        <v>1500</v>
      </c>
      <c r="C1131" s="9">
        <v>45689</v>
      </c>
      <c r="D1131" s="35" t="s">
        <v>27</v>
      </c>
      <c r="E1131" s="20">
        <v>45688</v>
      </c>
      <c r="F1131" s="289" t="s">
        <v>2390</v>
      </c>
      <c r="G1131" s="253">
        <v>45705</v>
      </c>
      <c r="H1131" s="290">
        <v>320400</v>
      </c>
      <c r="I1131" s="290">
        <v>0</v>
      </c>
      <c r="J1131" s="291">
        <f t="shared" ref="J1131" si="299">H1131+I1131</f>
        <v>320400</v>
      </c>
      <c r="K1131" s="290">
        <f t="shared" ref="K1131" si="300">H1131*1.5%</f>
        <v>4806</v>
      </c>
      <c r="L1131" s="290">
        <f t="shared" ref="L1131" si="301">J1131-K1131</f>
        <v>315594</v>
      </c>
      <c r="M1131" s="290">
        <v>0</v>
      </c>
      <c r="N1131" s="290">
        <f t="shared" ref="N1131" si="302">L1131-M1131</f>
        <v>315594</v>
      </c>
      <c r="O1131" s="252">
        <v>45703</v>
      </c>
      <c r="P1131" s="252">
        <f>O1131</f>
        <v>45703</v>
      </c>
      <c r="Q1131" s="292" t="s">
        <v>2475</v>
      </c>
      <c r="R1131" s="293">
        <v>314400</v>
      </c>
      <c r="S1131" s="294">
        <f t="shared" ref="S1131" si="303">H1131-R1131</f>
        <v>6000</v>
      </c>
      <c r="T1131" s="255" t="s">
        <v>91</v>
      </c>
      <c r="U1131" s="295"/>
      <c r="V1131" s="295"/>
      <c r="W1131" s="255" t="s">
        <v>29</v>
      </c>
      <c r="X1131" s="255" t="s">
        <v>30</v>
      </c>
      <c r="Y1131" s="255" t="s">
        <v>1979</v>
      </c>
    </row>
    <row r="1048511" spans="15:20" x14ac:dyDescent="0.25">
      <c r="O1048511" s="303"/>
      <c r="P1048511" s="252"/>
      <c r="S1048511" s="250">
        <f>J1048511-R1048511</f>
        <v>0</v>
      </c>
      <c r="T1048511" s="255"/>
    </row>
    <row r="1048559" spans="9:23" x14ac:dyDescent="0.25">
      <c r="I1048559" s="260">
        <f>H1048559*18%</f>
        <v>0</v>
      </c>
    </row>
    <row r="1048560" spans="9:23" x14ac:dyDescent="0.25">
      <c r="O1048560" s="253"/>
      <c r="P1048560" s="253"/>
      <c r="Q1048560" s="259"/>
      <c r="W1048560" s="304"/>
    </row>
  </sheetData>
  <conditionalFormatting sqref="F4">
    <cfRule type="duplicateValues" dxfId="282" priority="1264"/>
    <cfRule type="duplicateValues" dxfId="281" priority="1265"/>
    <cfRule type="duplicateValues" dxfId="280" priority="1266"/>
  </conditionalFormatting>
  <conditionalFormatting sqref="D4">
    <cfRule type="duplicateValues" dxfId="279" priority="1273"/>
    <cfRule type="duplicateValues" dxfId="278" priority="1274"/>
    <cfRule type="duplicateValues" dxfId="277" priority="1275"/>
    <cfRule type="duplicateValues" dxfId="276" priority="1276"/>
    <cfRule type="duplicateValues" dxfId="275" priority="1277"/>
    <cfRule type="duplicateValues" dxfId="274" priority="1278"/>
  </conditionalFormatting>
  <hyperlinks>
    <hyperlink ref="R4" r:id="rId1"/>
  </hyperlinks>
  <pageMargins left="0.7" right="0.7" top="0.75" bottom="0.75" header="0.3" footer="0.3"/>
  <pageSetup scale="20" orientation="portrait" r:id="rId2"/>
  <colBreaks count="1" manualBreakCount="1">
    <brk id="25" max="1048575" man="1"/>
  </colBreaks>
  <ignoredErrors>
    <ignoredError sqref="M6:M24 M25:M27 M301:M313 M29:M39 M28 M40:M69 M270 M272:M292 M329 M331:M332 M341 M343 M294:M300 S184 S71 M72 M254:M268 M245 M242 M237:M239 M235 M184:M204 M169:M182 M158:M160 M233 M162:M165 M115 M208:M230 M205:M207 M73:M84 M116:M157 M183 M70:M71 M231:M232 M234 M236 M240:M241 M243:M244 M246:M253 M269 M86:M114 M322:M328 M314:M321 M333:M340 M373:M375 M349:M372 M376:M407 M409:M413 M416:M424 M426 M428:M436 M442 M444:M446 M462 M454 M449:M450 M447:M448 M451:M453 M455:M461 M463:M481 M482:M488 M803:M817 M755:M757 M674:M745 M566:M568 M747:M748 M657:M669 M650:M655 M616 M671:M673 M581:M601 M670 M602:M615 M617:M649 M565 M569:M580 M489:M564 M656 M746 M749 M758:M796 S671 M750:M75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Y1048574"/>
  <sheetViews>
    <sheetView zoomScale="85" zoomScaleNormal="85" workbookViewId="0">
      <selection activeCell="D47" sqref="D47"/>
    </sheetView>
  </sheetViews>
  <sheetFormatPr defaultColWidth="9.140625" defaultRowHeight="12.75" x14ac:dyDescent="0.25"/>
  <cols>
    <col min="1" max="1" width="4.7109375" style="45" bestFit="1" customWidth="1"/>
    <col min="2" max="2" width="37.42578125" style="45" customWidth="1"/>
    <col min="3" max="3" width="11.140625" style="46" customWidth="1"/>
    <col min="4" max="4" width="27.85546875" style="45" customWidth="1"/>
    <col min="5" max="5" width="8.42578125" style="46" customWidth="1"/>
    <col min="6" max="6" width="14.42578125" style="188" customWidth="1"/>
    <col min="7" max="7" width="15.28515625" style="46" customWidth="1"/>
    <col min="8" max="8" width="11.42578125" style="45" customWidth="1"/>
    <col min="9" max="9" width="9" style="45" customWidth="1"/>
    <col min="10" max="10" width="15.42578125" style="45" customWidth="1"/>
    <col min="11" max="11" width="8.85546875" style="45" customWidth="1"/>
    <col min="12" max="12" width="13.42578125" style="45" customWidth="1"/>
    <col min="13" max="13" width="13" style="47" customWidth="1"/>
    <col min="14" max="14" width="18.42578125" style="45" customWidth="1"/>
    <col min="15" max="15" width="16.28515625" style="46" customWidth="1"/>
    <col min="16" max="16" width="14.42578125" style="46" customWidth="1"/>
    <col min="17" max="17" width="22" style="206" customWidth="1"/>
    <col min="18" max="18" width="13.42578125" style="48" customWidth="1"/>
    <col min="19" max="19" width="10.42578125" style="45" customWidth="1"/>
    <col min="20" max="20" width="31" style="188" customWidth="1"/>
    <col min="21" max="21" width="10.7109375" style="46" customWidth="1"/>
    <col min="22" max="22" width="10.42578125" style="46" customWidth="1"/>
    <col min="23" max="23" width="8.7109375" style="188" customWidth="1"/>
    <col min="24" max="24" width="12.28515625" style="46" customWidth="1"/>
    <col min="25" max="25" width="32.5703125" style="210" bestFit="1" customWidth="1"/>
    <col min="26" max="16384" width="9.140625" style="45"/>
  </cols>
  <sheetData>
    <row r="2" spans="1:25" x14ac:dyDescent="0.25">
      <c r="A2" s="227" t="s">
        <v>18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8"/>
      <c r="S2" s="227"/>
      <c r="T2" s="227"/>
      <c r="U2" s="188"/>
    </row>
    <row r="3" spans="1:25" x14ac:dyDescent="0.25">
      <c r="A3" s="227" t="s">
        <v>45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8"/>
      <c r="S3" s="227"/>
      <c r="T3" s="227"/>
      <c r="U3" s="188"/>
    </row>
    <row r="4" spans="1:25" ht="4.7" customHeight="1" x14ac:dyDescent="0.25">
      <c r="A4" s="49"/>
      <c r="B4" s="188"/>
      <c r="C4" s="188"/>
      <c r="D4" s="188"/>
      <c r="E4" s="188"/>
      <c r="G4" s="188"/>
      <c r="H4" s="188"/>
      <c r="I4" s="188"/>
      <c r="J4" s="188"/>
      <c r="K4" s="188"/>
      <c r="L4" s="188"/>
      <c r="M4" s="50"/>
      <c r="N4" s="188"/>
      <c r="O4" s="188"/>
      <c r="P4" s="188"/>
      <c r="Q4" s="207"/>
      <c r="R4" s="189"/>
      <c r="S4" s="188"/>
      <c r="U4" s="188"/>
    </row>
    <row r="5" spans="1:25" s="46" customFormat="1" ht="33.75" x14ac:dyDescent="0.25">
      <c r="A5" s="51" t="s">
        <v>0</v>
      </c>
      <c r="B5" s="51" t="s">
        <v>1</v>
      </c>
      <c r="C5" s="51" t="s">
        <v>715</v>
      </c>
      <c r="D5" s="51" t="s">
        <v>2</v>
      </c>
      <c r="E5" s="52" t="s">
        <v>714</v>
      </c>
      <c r="F5" s="51" t="s">
        <v>3</v>
      </c>
      <c r="G5" s="53" t="s">
        <v>4</v>
      </c>
      <c r="H5" s="54" t="s">
        <v>5</v>
      </c>
      <c r="I5" s="54" t="s">
        <v>19</v>
      </c>
      <c r="J5" s="54" t="s">
        <v>6</v>
      </c>
      <c r="K5" s="54" t="s">
        <v>7</v>
      </c>
      <c r="L5" s="54" t="s">
        <v>8</v>
      </c>
      <c r="M5" s="55" t="s">
        <v>9</v>
      </c>
      <c r="N5" s="56" t="s">
        <v>10</v>
      </c>
      <c r="O5" s="57" t="s">
        <v>20</v>
      </c>
      <c r="P5" s="57" t="s">
        <v>21</v>
      </c>
      <c r="Q5" s="208" t="s">
        <v>11</v>
      </c>
      <c r="R5" s="55" t="s">
        <v>22</v>
      </c>
      <c r="S5" s="57" t="s">
        <v>12</v>
      </c>
      <c r="T5" s="57" t="s">
        <v>13</v>
      </c>
      <c r="U5" s="57" t="s">
        <v>23</v>
      </c>
      <c r="V5" s="57" t="s">
        <v>14</v>
      </c>
      <c r="W5" s="57" t="s">
        <v>15</v>
      </c>
      <c r="X5" s="57" t="s">
        <v>16</v>
      </c>
      <c r="Y5" s="58" t="s">
        <v>17</v>
      </c>
    </row>
    <row r="6" spans="1:25" s="97" customFormat="1" x14ac:dyDescent="0.25">
      <c r="A6" s="59">
        <v>1</v>
      </c>
      <c r="B6" s="112" t="s">
        <v>2205</v>
      </c>
      <c r="C6" s="60">
        <v>45383</v>
      </c>
      <c r="D6" s="113" t="s">
        <v>2544</v>
      </c>
      <c r="E6" s="76">
        <v>45352</v>
      </c>
      <c r="F6" s="161" t="s">
        <v>1661</v>
      </c>
      <c r="G6" s="114">
        <v>45395</v>
      </c>
      <c r="H6" s="64">
        <v>3500</v>
      </c>
      <c r="I6" s="64">
        <v>0</v>
      </c>
      <c r="J6" s="65">
        <f>H6+I6</f>
        <v>3500</v>
      </c>
      <c r="K6" s="65">
        <f t="shared" ref="K6" si="0">H6*2%</f>
        <v>70</v>
      </c>
      <c r="L6" s="65">
        <f t="shared" ref="L6" si="1">J6-K6</f>
        <v>3430</v>
      </c>
      <c r="M6" s="65">
        <v>3430</v>
      </c>
      <c r="N6" s="65">
        <f>L6-M6</f>
        <v>0</v>
      </c>
      <c r="O6" s="89">
        <v>45412</v>
      </c>
      <c r="P6" s="89">
        <f>O6</f>
        <v>45412</v>
      </c>
      <c r="Q6" s="95" t="s">
        <v>1666</v>
      </c>
      <c r="R6" s="74">
        <v>3500</v>
      </c>
      <c r="S6" s="115">
        <f t="shared" ref="S6:S9" si="2">H6-R6</f>
        <v>0</v>
      </c>
      <c r="T6" s="69" t="s">
        <v>91</v>
      </c>
      <c r="U6" s="92">
        <v>45632</v>
      </c>
      <c r="V6" s="98">
        <v>464419</v>
      </c>
      <c r="W6" s="111" t="s">
        <v>29</v>
      </c>
      <c r="X6" s="110" t="s">
        <v>368</v>
      </c>
      <c r="Y6" s="91" t="s">
        <v>91</v>
      </c>
    </row>
    <row r="7" spans="1:25" s="97" customFormat="1" x14ac:dyDescent="0.25">
      <c r="A7" s="59">
        <v>2</v>
      </c>
      <c r="B7" s="112" t="s">
        <v>2205</v>
      </c>
      <c r="C7" s="60">
        <v>45383</v>
      </c>
      <c r="D7" s="117" t="s">
        <v>2545</v>
      </c>
      <c r="E7" s="76">
        <v>45352</v>
      </c>
      <c r="F7" s="161" t="s">
        <v>1662</v>
      </c>
      <c r="G7" s="114">
        <v>45395</v>
      </c>
      <c r="H7" s="64">
        <v>3500</v>
      </c>
      <c r="I7" s="64">
        <v>0</v>
      </c>
      <c r="J7" s="65">
        <f t="shared" ref="J7:J9" si="3">H7+I7</f>
        <v>3500</v>
      </c>
      <c r="K7" s="65">
        <f t="shared" ref="K7:K9" si="4">H7*2%</f>
        <v>70</v>
      </c>
      <c r="L7" s="65">
        <f t="shared" ref="L7:L9" si="5">J7-K7</f>
        <v>3430</v>
      </c>
      <c r="M7" s="65">
        <v>3430</v>
      </c>
      <c r="N7" s="65">
        <f t="shared" ref="N7:N9" si="6">L7-M7</f>
        <v>0</v>
      </c>
      <c r="O7" s="89">
        <v>45412</v>
      </c>
      <c r="P7" s="89">
        <f t="shared" ref="P7:P9" si="7">O7</f>
        <v>45412</v>
      </c>
      <c r="Q7" s="95" t="s">
        <v>1665</v>
      </c>
      <c r="R7" s="74">
        <v>3500</v>
      </c>
      <c r="S7" s="115">
        <f t="shared" si="2"/>
        <v>0</v>
      </c>
      <c r="T7" s="69" t="s">
        <v>91</v>
      </c>
      <c r="U7" s="92">
        <v>45632</v>
      </c>
      <c r="V7" s="98">
        <v>464419</v>
      </c>
      <c r="W7" s="111" t="s">
        <v>29</v>
      </c>
      <c r="X7" s="110" t="s">
        <v>368</v>
      </c>
      <c r="Y7" s="91" t="s">
        <v>91</v>
      </c>
    </row>
    <row r="8" spans="1:25" s="97" customFormat="1" x14ac:dyDescent="0.25">
      <c r="A8" s="59">
        <v>3</v>
      </c>
      <c r="B8" s="112" t="s">
        <v>2205</v>
      </c>
      <c r="C8" s="60">
        <v>45383</v>
      </c>
      <c r="D8" s="117" t="s">
        <v>2544</v>
      </c>
      <c r="E8" s="76">
        <v>45352</v>
      </c>
      <c r="F8" s="161" t="s">
        <v>1663</v>
      </c>
      <c r="G8" s="114">
        <v>45359</v>
      </c>
      <c r="H8" s="64">
        <v>109424</v>
      </c>
      <c r="I8" s="64">
        <v>0</v>
      </c>
      <c r="J8" s="65">
        <f t="shared" si="3"/>
        <v>109424</v>
      </c>
      <c r="K8" s="65">
        <f t="shared" si="4"/>
        <v>2188.48</v>
      </c>
      <c r="L8" s="65">
        <f t="shared" si="5"/>
        <v>107235.52</v>
      </c>
      <c r="M8" s="65">
        <v>107236</v>
      </c>
      <c r="N8" s="65">
        <f t="shared" si="6"/>
        <v>-0.47999999999592546</v>
      </c>
      <c r="O8" s="89">
        <v>45412</v>
      </c>
      <c r="P8" s="89">
        <f t="shared" si="7"/>
        <v>45412</v>
      </c>
      <c r="Q8" s="95" t="s">
        <v>1666</v>
      </c>
      <c r="R8" s="74">
        <v>105056</v>
      </c>
      <c r="S8" s="115">
        <f t="shared" si="2"/>
        <v>4368</v>
      </c>
      <c r="T8" s="69" t="s">
        <v>91</v>
      </c>
      <c r="U8" s="92">
        <v>45632</v>
      </c>
      <c r="V8" s="98">
        <v>464419</v>
      </c>
      <c r="W8" s="111" t="s">
        <v>29</v>
      </c>
      <c r="X8" s="110" t="s">
        <v>368</v>
      </c>
      <c r="Y8" s="91" t="s">
        <v>91</v>
      </c>
    </row>
    <row r="9" spans="1:25" s="97" customFormat="1" x14ac:dyDescent="0.25">
      <c r="A9" s="59">
        <v>4</v>
      </c>
      <c r="B9" s="112" t="s">
        <v>2205</v>
      </c>
      <c r="C9" s="60">
        <v>45383</v>
      </c>
      <c r="D9" s="117" t="s">
        <v>2545</v>
      </c>
      <c r="E9" s="76">
        <v>45352</v>
      </c>
      <c r="F9" s="161" t="s">
        <v>1664</v>
      </c>
      <c r="G9" s="114">
        <v>45359</v>
      </c>
      <c r="H9" s="64">
        <v>109424</v>
      </c>
      <c r="I9" s="64">
        <v>0</v>
      </c>
      <c r="J9" s="65">
        <f t="shared" si="3"/>
        <v>109424</v>
      </c>
      <c r="K9" s="65">
        <f t="shared" si="4"/>
        <v>2188.48</v>
      </c>
      <c r="L9" s="65">
        <f t="shared" si="5"/>
        <v>107235.52</v>
      </c>
      <c r="M9" s="65">
        <v>107236</v>
      </c>
      <c r="N9" s="65">
        <f t="shared" si="6"/>
        <v>-0.47999999999592546</v>
      </c>
      <c r="O9" s="89">
        <v>45412</v>
      </c>
      <c r="P9" s="89">
        <f t="shared" si="7"/>
        <v>45412</v>
      </c>
      <c r="Q9" s="95" t="s">
        <v>1665</v>
      </c>
      <c r="R9" s="74">
        <v>105056</v>
      </c>
      <c r="S9" s="115">
        <f t="shared" si="2"/>
        <v>4368</v>
      </c>
      <c r="T9" s="69" t="s">
        <v>91</v>
      </c>
      <c r="U9" s="92">
        <v>45632</v>
      </c>
      <c r="V9" s="98">
        <v>464419</v>
      </c>
      <c r="W9" s="111" t="s">
        <v>29</v>
      </c>
      <c r="X9" s="110" t="s">
        <v>368</v>
      </c>
      <c r="Y9" s="91" t="s">
        <v>91</v>
      </c>
    </row>
    <row r="10" spans="1:25" s="97" customFormat="1" x14ac:dyDescent="0.25">
      <c r="A10" s="59">
        <v>1</v>
      </c>
      <c r="B10" s="112" t="s">
        <v>2206</v>
      </c>
      <c r="C10" s="60">
        <v>45383</v>
      </c>
      <c r="D10" s="117" t="s">
        <v>2546</v>
      </c>
      <c r="E10" s="76">
        <v>45352</v>
      </c>
      <c r="F10" s="161" t="s">
        <v>80</v>
      </c>
      <c r="G10" s="114">
        <v>45359</v>
      </c>
      <c r="H10" s="64">
        <v>177300</v>
      </c>
      <c r="I10" s="64">
        <v>0</v>
      </c>
      <c r="J10" s="65">
        <f t="shared" ref="J10:J23" si="8">H10+I10</f>
        <v>177300</v>
      </c>
      <c r="K10" s="65">
        <f t="shared" ref="K10:K23" si="9">H10*2%</f>
        <v>3546</v>
      </c>
      <c r="L10" s="65">
        <f t="shared" ref="L10:L23" si="10">J10-K10</f>
        <v>173754</v>
      </c>
      <c r="M10" s="65">
        <v>173754</v>
      </c>
      <c r="N10" s="65">
        <f t="shared" ref="N10:N23" si="11">L10-M10</f>
        <v>0</v>
      </c>
      <c r="O10" s="89">
        <v>45394</v>
      </c>
      <c r="P10" s="89">
        <f t="shared" ref="P10:P23" si="12">O10</f>
        <v>45394</v>
      </c>
      <c r="Q10" s="95" t="s">
        <v>86</v>
      </c>
      <c r="R10" s="74">
        <v>164880</v>
      </c>
      <c r="S10" s="115">
        <f>H10-R10</f>
        <v>12420</v>
      </c>
      <c r="T10" s="69" t="s">
        <v>91</v>
      </c>
      <c r="U10" s="92">
        <v>45525</v>
      </c>
      <c r="V10" s="98">
        <v>590948</v>
      </c>
      <c r="W10" s="111" t="s">
        <v>29</v>
      </c>
      <c r="X10" s="110" t="s">
        <v>368</v>
      </c>
      <c r="Y10" s="91" t="s">
        <v>91</v>
      </c>
    </row>
    <row r="11" spans="1:25" s="94" customFormat="1" x14ac:dyDescent="0.25">
      <c r="A11" s="59">
        <v>2</v>
      </c>
      <c r="B11" s="112" t="s">
        <v>79</v>
      </c>
      <c r="C11" s="60">
        <v>45383</v>
      </c>
      <c r="D11" s="117" t="s">
        <v>2547</v>
      </c>
      <c r="E11" s="76">
        <v>45352</v>
      </c>
      <c r="F11" s="161" t="s">
        <v>81</v>
      </c>
      <c r="G11" s="114">
        <v>45359</v>
      </c>
      <c r="H11" s="64">
        <v>106020</v>
      </c>
      <c r="I11" s="64">
        <v>0</v>
      </c>
      <c r="J11" s="65">
        <f t="shared" si="8"/>
        <v>106020</v>
      </c>
      <c r="K11" s="65">
        <f t="shared" si="9"/>
        <v>2120.4</v>
      </c>
      <c r="L11" s="65">
        <f t="shared" si="10"/>
        <v>103899.6</v>
      </c>
      <c r="M11" s="65">
        <v>103900</v>
      </c>
      <c r="N11" s="65">
        <f t="shared" si="11"/>
        <v>-0.39999999999417923</v>
      </c>
      <c r="O11" s="89">
        <v>45390</v>
      </c>
      <c r="P11" s="89">
        <f t="shared" si="12"/>
        <v>45390</v>
      </c>
      <c r="Q11" s="95" t="s">
        <v>87</v>
      </c>
      <c r="R11" s="74">
        <v>101745</v>
      </c>
      <c r="S11" s="115">
        <f t="shared" ref="S11:S23" si="13">H11-R11</f>
        <v>4275</v>
      </c>
      <c r="T11" s="69" t="s">
        <v>91</v>
      </c>
      <c r="U11" s="92">
        <v>45525</v>
      </c>
      <c r="V11" s="98">
        <v>590948</v>
      </c>
      <c r="W11" s="111" t="s">
        <v>29</v>
      </c>
      <c r="X11" s="110" t="s">
        <v>368</v>
      </c>
      <c r="Y11" s="91" t="s">
        <v>91</v>
      </c>
    </row>
    <row r="12" spans="1:25" s="94" customFormat="1" x14ac:dyDescent="0.25">
      <c r="A12" s="100">
        <v>3</v>
      </c>
      <c r="B12" s="112" t="s">
        <v>2205</v>
      </c>
      <c r="C12" s="60">
        <v>45383</v>
      </c>
      <c r="D12" s="117" t="s">
        <v>2548</v>
      </c>
      <c r="E12" s="76">
        <v>45352</v>
      </c>
      <c r="F12" s="161" t="s">
        <v>82</v>
      </c>
      <c r="G12" s="114">
        <v>45359</v>
      </c>
      <c r="H12" s="64">
        <v>226917</v>
      </c>
      <c r="I12" s="115">
        <v>0</v>
      </c>
      <c r="J12" s="65">
        <f t="shared" si="8"/>
        <v>226917</v>
      </c>
      <c r="K12" s="65">
        <f t="shared" si="9"/>
        <v>4538.34</v>
      </c>
      <c r="L12" s="65">
        <f t="shared" si="10"/>
        <v>222378.66</v>
      </c>
      <c r="M12" s="65">
        <v>222379</v>
      </c>
      <c r="N12" s="65">
        <f t="shared" si="11"/>
        <v>-0.33999999999650754</v>
      </c>
      <c r="O12" s="89">
        <v>45404</v>
      </c>
      <c r="P12" s="89">
        <f t="shared" si="12"/>
        <v>45404</v>
      </c>
      <c r="Q12" s="95" t="s">
        <v>88</v>
      </c>
      <c r="R12" s="74">
        <v>213408</v>
      </c>
      <c r="S12" s="115">
        <f t="shared" si="13"/>
        <v>13509</v>
      </c>
      <c r="T12" s="69" t="s">
        <v>91</v>
      </c>
      <c r="U12" s="92">
        <v>45525</v>
      </c>
      <c r="V12" s="98">
        <v>590948</v>
      </c>
      <c r="W12" s="111" t="s">
        <v>29</v>
      </c>
      <c r="X12" s="110" t="s">
        <v>368</v>
      </c>
      <c r="Y12" s="91" t="s">
        <v>91</v>
      </c>
    </row>
    <row r="13" spans="1:25" s="94" customFormat="1" x14ac:dyDescent="0.25">
      <c r="A13" s="100">
        <v>4</v>
      </c>
      <c r="B13" s="112" t="s">
        <v>79</v>
      </c>
      <c r="C13" s="60">
        <v>45383</v>
      </c>
      <c r="D13" s="117" t="s">
        <v>2547</v>
      </c>
      <c r="E13" s="118">
        <v>45352</v>
      </c>
      <c r="F13" s="162" t="s">
        <v>83</v>
      </c>
      <c r="G13" s="114">
        <v>45395</v>
      </c>
      <c r="H13" s="64">
        <v>5625</v>
      </c>
      <c r="I13" s="115">
        <v>0</v>
      </c>
      <c r="J13" s="65">
        <f t="shared" si="8"/>
        <v>5625</v>
      </c>
      <c r="K13" s="65">
        <f t="shared" si="9"/>
        <v>112.5</v>
      </c>
      <c r="L13" s="65">
        <f t="shared" si="10"/>
        <v>5512.5</v>
      </c>
      <c r="M13" s="65">
        <v>5513</v>
      </c>
      <c r="N13" s="65">
        <f t="shared" si="11"/>
        <v>-0.5</v>
      </c>
      <c r="O13" s="89">
        <v>45390</v>
      </c>
      <c r="P13" s="89">
        <f t="shared" si="12"/>
        <v>45390</v>
      </c>
      <c r="Q13" s="96" t="s">
        <v>89</v>
      </c>
      <c r="R13" s="64">
        <v>5625</v>
      </c>
      <c r="S13" s="115">
        <f t="shared" si="13"/>
        <v>0</v>
      </c>
      <c r="T13" s="110" t="s">
        <v>91</v>
      </c>
      <c r="U13" s="92">
        <v>45525</v>
      </c>
      <c r="V13" s="98">
        <v>590948</v>
      </c>
      <c r="W13" s="111" t="s">
        <v>29</v>
      </c>
      <c r="X13" s="110" t="s">
        <v>368</v>
      </c>
      <c r="Y13" s="91" t="s">
        <v>91</v>
      </c>
    </row>
    <row r="14" spans="1:25" s="71" customFormat="1" ht="11.65" customHeight="1" x14ac:dyDescent="0.25">
      <c r="A14" s="59">
        <v>5</v>
      </c>
      <c r="B14" s="112" t="s">
        <v>2205</v>
      </c>
      <c r="C14" s="60">
        <v>45383</v>
      </c>
      <c r="D14" s="117" t="s">
        <v>2548</v>
      </c>
      <c r="E14" s="76">
        <v>45352</v>
      </c>
      <c r="F14" s="161" t="s">
        <v>84</v>
      </c>
      <c r="G14" s="119">
        <v>45395</v>
      </c>
      <c r="H14" s="64">
        <v>4750</v>
      </c>
      <c r="I14" s="64">
        <v>0</v>
      </c>
      <c r="J14" s="65">
        <f t="shared" si="8"/>
        <v>4750</v>
      </c>
      <c r="K14" s="65">
        <f t="shared" si="9"/>
        <v>95</v>
      </c>
      <c r="L14" s="65">
        <f t="shared" si="10"/>
        <v>4655</v>
      </c>
      <c r="M14" s="65">
        <f>L14</f>
        <v>4655</v>
      </c>
      <c r="N14" s="65">
        <f t="shared" si="11"/>
        <v>0</v>
      </c>
      <c r="O14" s="89">
        <v>45404</v>
      </c>
      <c r="P14" s="89">
        <f t="shared" si="12"/>
        <v>45404</v>
      </c>
      <c r="Q14" s="95" t="s">
        <v>88</v>
      </c>
      <c r="R14" s="64">
        <v>4750</v>
      </c>
      <c r="S14" s="115">
        <f t="shared" si="13"/>
        <v>0</v>
      </c>
      <c r="T14" s="69" t="s">
        <v>91</v>
      </c>
      <c r="U14" s="92">
        <v>45554</v>
      </c>
      <c r="V14" s="98">
        <v>590948</v>
      </c>
      <c r="W14" s="111" t="s">
        <v>29</v>
      </c>
      <c r="X14" s="110" t="s">
        <v>368</v>
      </c>
      <c r="Y14" s="91" t="s">
        <v>91</v>
      </c>
    </row>
    <row r="15" spans="1:25" ht="11.65" customHeight="1" x14ac:dyDescent="0.25">
      <c r="A15" s="120">
        <v>6</v>
      </c>
      <c r="B15" s="112" t="s">
        <v>2207</v>
      </c>
      <c r="C15" s="101">
        <v>45383</v>
      </c>
      <c r="D15" s="229">
        <v>0</v>
      </c>
      <c r="E15" s="121">
        <v>45352</v>
      </c>
      <c r="F15" s="163" t="s">
        <v>85</v>
      </c>
      <c r="G15" s="122">
        <v>45393</v>
      </c>
      <c r="H15" s="123">
        <v>369940</v>
      </c>
      <c r="I15" s="115">
        <f>H15*18%</f>
        <v>66589.2</v>
      </c>
      <c r="J15" s="65">
        <f t="shared" si="8"/>
        <v>436529.2</v>
      </c>
      <c r="K15" s="65">
        <f t="shared" si="9"/>
        <v>7398.8</v>
      </c>
      <c r="L15" s="65">
        <f t="shared" si="10"/>
        <v>429130.4</v>
      </c>
      <c r="M15" s="65">
        <v>429130</v>
      </c>
      <c r="N15" s="65">
        <f t="shared" si="11"/>
        <v>0.40000000002328306</v>
      </c>
      <c r="O15" s="124">
        <v>45385</v>
      </c>
      <c r="P15" s="124">
        <f t="shared" si="12"/>
        <v>45385</v>
      </c>
      <c r="Q15" s="125" t="s">
        <v>90</v>
      </c>
      <c r="R15" s="106">
        <v>349000</v>
      </c>
      <c r="S15" s="115">
        <f t="shared" si="13"/>
        <v>20940</v>
      </c>
      <c r="T15" s="110" t="s">
        <v>91</v>
      </c>
      <c r="U15" s="126">
        <v>45443</v>
      </c>
      <c r="V15" s="127">
        <v>591070</v>
      </c>
      <c r="W15" s="111" t="s">
        <v>29</v>
      </c>
      <c r="X15" s="110" t="s">
        <v>368</v>
      </c>
      <c r="Y15" s="91" t="s">
        <v>91</v>
      </c>
    </row>
    <row r="16" spans="1:25" x14ac:dyDescent="0.25">
      <c r="A16" s="93">
        <v>1</v>
      </c>
      <c r="B16" s="112" t="s">
        <v>2205</v>
      </c>
      <c r="C16" s="62">
        <v>45413</v>
      </c>
      <c r="D16" s="117" t="s">
        <v>2545</v>
      </c>
      <c r="E16" s="76">
        <v>45383</v>
      </c>
      <c r="F16" s="137" t="s">
        <v>174</v>
      </c>
      <c r="G16" s="122">
        <v>45419</v>
      </c>
      <c r="H16" s="128">
        <v>187584</v>
      </c>
      <c r="I16" s="88">
        <v>0</v>
      </c>
      <c r="J16" s="65">
        <f t="shared" si="8"/>
        <v>187584</v>
      </c>
      <c r="K16" s="65">
        <f t="shared" si="9"/>
        <v>3751.6800000000003</v>
      </c>
      <c r="L16" s="65">
        <f t="shared" si="10"/>
        <v>183832.32000000001</v>
      </c>
      <c r="M16" s="65">
        <v>183832</v>
      </c>
      <c r="N16" s="65">
        <f t="shared" si="11"/>
        <v>0.32000000000698492</v>
      </c>
      <c r="O16" s="89">
        <v>45413</v>
      </c>
      <c r="P16" s="89">
        <f t="shared" si="12"/>
        <v>45413</v>
      </c>
      <c r="Q16" s="113" t="s">
        <v>183</v>
      </c>
      <c r="R16" s="67">
        <v>186096</v>
      </c>
      <c r="S16" s="115">
        <f t="shared" si="13"/>
        <v>1488</v>
      </c>
      <c r="T16" s="110" t="s">
        <v>91</v>
      </c>
      <c r="U16" s="92">
        <v>45525</v>
      </c>
      <c r="V16" s="98">
        <v>590948</v>
      </c>
      <c r="W16" s="111" t="s">
        <v>29</v>
      </c>
      <c r="X16" s="110" t="s">
        <v>368</v>
      </c>
      <c r="Y16" s="91" t="s">
        <v>91</v>
      </c>
    </row>
    <row r="17" spans="1:25" ht="11.65" customHeight="1" x14ac:dyDescent="0.25">
      <c r="A17" s="93">
        <f>A16+1</f>
        <v>2</v>
      </c>
      <c r="B17" s="112" t="s">
        <v>2206</v>
      </c>
      <c r="C17" s="62">
        <v>45413</v>
      </c>
      <c r="D17" s="117" t="s">
        <v>2546</v>
      </c>
      <c r="E17" s="76">
        <v>45383</v>
      </c>
      <c r="F17" s="137" t="s">
        <v>175</v>
      </c>
      <c r="G17" s="122">
        <v>45419</v>
      </c>
      <c r="H17" s="128">
        <v>203895</v>
      </c>
      <c r="I17" s="88">
        <v>0</v>
      </c>
      <c r="J17" s="65">
        <f t="shared" si="8"/>
        <v>203895</v>
      </c>
      <c r="K17" s="65">
        <f t="shared" si="9"/>
        <v>4077.9</v>
      </c>
      <c r="L17" s="65">
        <f t="shared" si="10"/>
        <v>199817.1</v>
      </c>
      <c r="M17" s="65">
        <f t="shared" ref="M17:M19" si="14">L17</f>
        <v>199817.1</v>
      </c>
      <c r="N17" s="65">
        <f t="shared" si="11"/>
        <v>0</v>
      </c>
      <c r="O17" s="89">
        <v>45434</v>
      </c>
      <c r="P17" s="89">
        <f t="shared" si="12"/>
        <v>45434</v>
      </c>
      <c r="Q17" s="113" t="s">
        <v>186</v>
      </c>
      <c r="R17" s="67">
        <v>189162</v>
      </c>
      <c r="S17" s="115">
        <f t="shared" si="13"/>
        <v>14733</v>
      </c>
      <c r="T17" s="91" t="s">
        <v>91</v>
      </c>
      <c r="U17" s="92">
        <v>45554</v>
      </c>
      <c r="V17" s="91">
        <v>463595</v>
      </c>
      <c r="W17" s="111" t="s">
        <v>29</v>
      </c>
      <c r="X17" s="110" t="s">
        <v>368</v>
      </c>
      <c r="Y17" s="91" t="s">
        <v>91</v>
      </c>
    </row>
    <row r="18" spans="1:25" ht="11.65" customHeight="1" x14ac:dyDescent="0.25">
      <c r="A18" s="59">
        <f t="shared" ref="A18:A23" si="15">A17+1</f>
        <v>3</v>
      </c>
      <c r="B18" s="112" t="s">
        <v>79</v>
      </c>
      <c r="C18" s="60">
        <v>45413</v>
      </c>
      <c r="D18" s="117" t="s">
        <v>2547</v>
      </c>
      <c r="E18" s="118">
        <v>45383</v>
      </c>
      <c r="F18" s="154" t="s">
        <v>176</v>
      </c>
      <c r="G18" s="129">
        <v>45426</v>
      </c>
      <c r="H18" s="130">
        <v>128340</v>
      </c>
      <c r="I18" s="131">
        <v>0</v>
      </c>
      <c r="J18" s="65">
        <f t="shared" si="8"/>
        <v>128340</v>
      </c>
      <c r="K18" s="65">
        <f t="shared" si="9"/>
        <v>2566.8000000000002</v>
      </c>
      <c r="L18" s="65">
        <f t="shared" si="10"/>
        <v>125773.2</v>
      </c>
      <c r="M18" s="65">
        <f t="shared" si="14"/>
        <v>125773.2</v>
      </c>
      <c r="N18" s="65">
        <f t="shared" si="11"/>
        <v>0</v>
      </c>
      <c r="O18" s="132">
        <v>45425</v>
      </c>
      <c r="P18" s="132">
        <f t="shared" si="12"/>
        <v>45425</v>
      </c>
      <c r="Q18" s="117" t="s">
        <v>184</v>
      </c>
      <c r="R18" s="75">
        <v>123165</v>
      </c>
      <c r="S18" s="115">
        <f t="shared" si="13"/>
        <v>5175</v>
      </c>
      <c r="T18" s="69" t="s">
        <v>91</v>
      </c>
      <c r="U18" s="92">
        <v>45554</v>
      </c>
      <c r="V18" s="91">
        <v>463595</v>
      </c>
      <c r="W18" s="111" t="s">
        <v>29</v>
      </c>
      <c r="X18" s="110" t="s">
        <v>368</v>
      </c>
      <c r="Y18" s="91" t="s">
        <v>91</v>
      </c>
    </row>
    <row r="19" spans="1:25" ht="11.65" customHeight="1" x14ac:dyDescent="0.25">
      <c r="A19" s="93">
        <f t="shared" si="15"/>
        <v>4</v>
      </c>
      <c r="B19" s="112" t="s">
        <v>2205</v>
      </c>
      <c r="C19" s="62">
        <v>45413</v>
      </c>
      <c r="D19" s="117" t="s">
        <v>2548</v>
      </c>
      <c r="E19" s="76">
        <v>45383</v>
      </c>
      <c r="F19" s="137" t="s">
        <v>177</v>
      </c>
      <c r="G19" s="122">
        <v>45419</v>
      </c>
      <c r="H19" s="128">
        <v>238860</v>
      </c>
      <c r="I19" s="88">
        <v>0</v>
      </c>
      <c r="J19" s="65">
        <f t="shared" si="8"/>
        <v>238860</v>
      </c>
      <c r="K19" s="65">
        <f t="shared" si="9"/>
        <v>4777.2</v>
      </c>
      <c r="L19" s="65">
        <f t="shared" si="10"/>
        <v>234082.8</v>
      </c>
      <c r="M19" s="65">
        <f t="shared" si="14"/>
        <v>234082.8</v>
      </c>
      <c r="N19" s="84">
        <f t="shared" si="11"/>
        <v>0</v>
      </c>
      <c r="O19" s="89">
        <v>45413</v>
      </c>
      <c r="P19" s="89">
        <f t="shared" si="12"/>
        <v>45413</v>
      </c>
      <c r="Q19" s="113" t="s">
        <v>182</v>
      </c>
      <c r="R19" s="67">
        <v>224640</v>
      </c>
      <c r="S19" s="115">
        <f t="shared" si="13"/>
        <v>14220</v>
      </c>
      <c r="T19" s="91" t="s">
        <v>91</v>
      </c>
      <c r="U19" s="92">
        <v>45554</v>
      </c>
      <c r="V19" s="91">
        <v>463595</v>
      </c>
      <c r="W19" s="111" t="s">
        <v>29</v>
      </c>
      <c r="X19" s="110" t="s">
        <v>368</v>
      </c>
      <c r="Y19" s="91" t="s">
        <v>91</v>
      </c>
    </row>
    <row r="20" spans="1:25" ht="11.65" customHeight="1" x14ac:dyDescent="0.25">
      <c r="A20" s="59">
        <f t="shared" si="15"/>
        <v>5</v>
      </c>
      <c r="B20" s="112" t="s">
        <v>79</v>
      </c>
      <c r="C20" s="60">
        <v>45413</v>
      </c>
      <c r="D20" s="117" t="s">
        <v>2547</v>
      </c>
      <c r="E20" s="118">
        <v>45383</v>
      </c>
      <c r="F20" s="154" t="s">
        <v>178</v>
      </c>
      <c r="G20" s="129">
        <v>45428</v>
      </c>
      <c r="H20" s="130">
        <v>12100</v>
      </c>
      <c r="I20" s="131">
        <v>0</v>
      </c>
      <c r="J20" s="65">
        <f t="shared" si="8"/>
        <v>12100</v>
      </c>
      <c r="K20" s="65">
        <f t="shared" si="9"/>
        <v>242</v>
      </c>
      <c r="L20" s="65">
        <f t="shared" si="10"/>
        <v>11858</v>
      </c>
      <c r="M20" s="65">
        <v>11858</v>
      </c>
      <c r="N20" s="65">
        <f t="shared" si="11"/>
        <v>0</v>
      </c>
      <c r="O20" s="132">
        <v>45425</v>
      </c>
      <c r="P20" s="132">
        <f t="shared" si="12"/>
        <v>45425</v>
      </c>
      <c r="Q20" s="117" t="s">
        <v>185</v>
      </c>
      <c r="R20" s="75">
        <f>11500+600</f>
        <v>12100</v>
      </c>
      <c r="S20" s="115">
        <f t="shared" si="13"/>
        <v>0</v>
      </c>
      <c r="T20" s="69" t="s">
        <v>91</v>
      </c>
      <c r="U20" s="92">
        <v>45554</v>
      </c>
      <c r="V20" s="91">
        <v>463595</v>
      </c>
      <c r="W20" s="111" t="s">
        <v>29</v>
      </c>
      <c r="X20" s="110" t="s">
        <v>368</v>
      </c>
      <c r="Y20" s="91" t="s">
        <v>91</v>
      </c>
    </row>
    <row r="21" spans="1:25" x14ac:dyDescent="0.25">
      <c r="A21" s="93">
        <f t="shared" si="15"/>
        <v>6</v>
      </c>
      <c r="B21" s="112" t="s">
        <v>2205</v>
      </c>
      <c r="C21" s="62">
        <v>45413</v>
      </c>
      <c r="D21" s="117" t="s">
        <v>2545</v>
      </c>
      <c r="E21" s="76">
        <v>45383</v>
      </c>
      <c r="F21" s="137" t="s">
        <v>179</v>
      </c>
      <c r="G21" s="122">
        <v>45428</v>
      </c>
      <c r="H21" s="128">
        <v>6000</v>
      </c>
      <c r="I21" s="88">
        <v>0</v>
      </c>
      <c r="J21" s="65">
        <f t="shared" si="8"/>
        <v>6000</v>
      </c>
      <c r="K21" s="65">
        <f t="shared" si="9"/>
        <v>120</v>
      </c>
      <c r="L21" s="65">
        <f t="shared" si="10"/>
        <v>5880</v>
      </c>
      <c r="M21" s="65">
        <v>5880</v>
      </c>
      <c r="N21" s="65">
        <f t="shared" si="11"/>
        <v>0</v>
      </c>
      <c r="O21" s="89">
        <v>45413</v>
      </c>
      <c r="P21" s="89">
        <f t="shared" si="12"/>
        <v>45413</v>
      </c>
      <c r="Q21" s="113" t="s">
        <v>183</v>
      </c>
      <c r="R21" s="67">
        <v>6000</v>
      </c>
      <c r="S21" s="115">
        <f t="shared" si="13"/>
        <v>0</v>
      </c>
      <c r="T21" s="91" t="s">
        <v>91</v>
      </c>
      <c r="U21" s="92">
        <v>45525</v>
      </c>
      <c r="V21" s="98">
        <v>590948</v>
      </c>
      <c r="W21" s="70" t="s">
        <v>29</v>
      </c>
      <c r="X21" s="110" t="s">
        <v>368</v>
      </c>
      <c r="Y21" s="91" t="s">
        <v>91</v>
      </c>
    </row>
    <row r="22" spans="1:25" ht="11.65" customHeight="1" x14ac:dyDescent="0.25">
      <c r="A22" s="93">
        <f t="shared" si="15"/>
        <v>7</v>
      </c>
      <c r="B22" s="112" t="s">
        <v>2205</v>
      </c>
      <c r="C22" s="62">
        <v>45413</v>
      </c>
      <c r="D22" s="117" t="s">
        <v>2548</v>
      </c>
      <c r="E22" s="76">
        <v>45383</v>
      </c>
      <c r="F22" s="137" t="s">
        <v>180</v>
      </c>
      <c r="G22" s="122">
        <v>45428</v>
      </c>
      <c r="H22" s="128">
        <v>5000</v>
      </c>
      <c r="I22" s="88">
        <v>0</v>
      </c>
      <c r="J22" s="65">
        <f t="shared" si="8"/>
        <v>5000</v>
      </c>
      <c r="K22" s="65">
        <f t="shared" si="9"/>
        <v>100</v>
      </c>
      <c r="L22" s="65">
        <f t="shared" si="10"/>
        <v>4900</v>
      </c>
      <c r="M22" s="65">
        <v>4900</v>
      </c>
      <c r="N22" s="65">
        <f t="shared" si="11"/>
        <v>0</v>
      </c>
      <c r="O22" s="89">
        <v>45413</v>
      </c>
      <c r="P22" s="89">
        <f t="shared" si="12"/>
        <v>45413</v>
      </c>
      <c r="Q22" s="113" t="s">
        <v>182</v>
      </c>
      <c r="R22" s="67">
        <v>5000</v>
      </c>
      <c r="S22" s="115">
        <f t="shared" si="13"/>
        <v>0</v>
      </c>
      <c r="T22" s="91" t="s">
        <v>91</v>
      </c>
      <c r="U22" s="99">
        <v>45554</v>
      </c>
      <c r="V22" s="91">
        <v>463595</v>
      </c>
      <c r="W22" s="111" t="s">
        <v>29</v>
      </c>
      <c r="X22" s="110" t="s">
        <v>368</v>
      </c>
      <c r="Y22" s="91" t="s">
        <v>91</v>
      </c>
    </row>
    <row r="23" spans="1:25" ht="11.65" customHeight="1" x14ac:dyDescent="0.25">
      <c r="A23" s="93">
        <f t="shared" si="15"/>
        <v>8</v>
      </c>
      <c r="B23" s="112" t="s">
        <v>2207</v>
      </c>
      <c r="C23" s="62">
        <v>45413</v>
      </c>
      <c r="D23" s="229">
        <v>0</v>
      </c>
      <c r="E23" s="76">
        <v>45383</v>
      </c>
      <c r="F23" s="137" t="s">
        <v>181</v>
      </c>
      <c r="G23" s="133">
        <v>45418</v>
      </c>
      <c r="H23" s="128">
        <v>369940</v>
      </c>
      <c r="I23" s="74">
        <f>H23*18%</f>
        <v>66589.2</v>
      </c>
      <c r="J23" s="84">
        <f t="shared" si="8"/>
        <v>436529.2</v>
      </c>
      <c r="K23" s="84">
        <f t="shared" si="9"/>
        <v>7398.8</v>
      </c>
      <c r="L23" s="84">
        <f t="shared" si="10"/>
        <v>429130.4</v>
      </c>
      <c r="M23" s="84">
        <v>429130</v>
      </c>
      <c r="N23" s="65">
        <f t="shared" si="11"/>
        <v>0.40000000002328306</v>
      </c>
      <c r="O23" s="89">
        <v>45414</v>
      </c>
      <c r="P23" s="89">
        <f t="shared" si="12"/>
        <v>45414</v>
      </c>
      <c r="Q23" s="113" t="s">
        <v>187</v>
      </c>
      <c r="R23" s="67">
        <v>349000</v>
      </c>
      <c r="S23" s="64">
        <f t="shared" si="13"/>
        <v>20940</v>
      </c>
      <c r="T23" s="91" t="s">
        <v>91</v>
      </c>
      <c r="U23" s="126">
        <v>45464</v>
      </c>
      <c r="V23" s="91">
        <v>590720</v>
      </c>
      <c r="W23" s="70" t="s">
        <v>29</v>
      </c>
      <c r="X23" s="110" t="s">
        <v>368</v>
      </c>
      <c r="Y23" s="91" t="s">
        <v>91</v>
      </c>
    </row>
    <row r="24" spans="1:25" ht="11.65" customHeight="1" x14ac:dyDescent="0.25">
      <c r="A24" s="59">
        <v>9</v>
      </c>
      <c r="B24" s="112" t="s">
        <v>2208</v>
      </c>
      <c r="C24" s="60">
        <v>45413</v>
      </c>
      <c r="D24" s="117" t="s">
        <v>358</v>
      </c>
      <c r="E24" s="118">
        <v>45352</v>
      </c>
      <c r="F24" s="73" t="s">
        <v>495</v>
      </c>
      <c r="G24" s="63">
        <v>45462</v>
      </c>
      <c r="H24" s="339">
        <v>196915.14</v>
      </c>
      <c r="I24" s="308">
        <f>H24*18%</f>
        <v>35444.725200000001</v>
      </c>
      <c r="J24" s="308">
        <f>H24+I24</f>
        <v>232359.8652</v>
      </c>
      <c r="K24" s="310">
        <f>H24*2%</f>
        <v>3938.3028000000004</v>
      </c>
      <c r="L24" s="310">
        <f>J24-K24</f>
        <v>228421.5624</v>
      </c>
      <c r="M24" s="310">
        <v>228422</v>
      </c>
      <c r="N24" s="310">
        <f>L24-M24</f>
        <v>-0.43760000000474975</v>
      </c>
      <c r="O24" s="132">
        <v>45414</v>
      </c>
      <c r="P24" s="132">
        <v>45398</v>
      </c>
      <c r="Q24" s="117" t="s">
        <v>362</v>
      </c>
      <c r="R24" s="75">
        <v>92885</v>
      </c>
      <c r="S24" s="308">
        <f>H24-R24-R25</f>
        <v>11145.140000000014</v>
      </c>
      <c r="T24" s="69" t="s">
        <v>878</v>
      </c>
      <c r="U24" s="134">
        <v>45595</v>
      </c>
      <c r="V24" s="69">
        <v>463685</v>
      </c>
      <c r="W24" s="70" t="s">
        <v>29</v>
      </c>
      <c r="X24" s="110" t="s">
        <v>368</v>
      </c>
      <c r="Y24" s="91" t="s">
        <v>91</v>
      </c>
    </row>
    <row r="25" spans="1:25" ht="11.65" customHeight="1" x14ac:dyDescent="0.25">
      <c r="A25" s="59">
        <f>A24+1</f>
        <v>10</v>
      </c>
      <c r="B25" s="112" t="s">
        <v>2208</v>
      </c>
      <c r="C25" s="60">
        <v>45413</v>
      </c>
      <c r="D25" s="117" t="s">
        <v>359</v>
      </c>
      <c r="E25" s="118">
        <v>45352</v>
      </c>
      <c r="F25" s="73" t="s">
        <v>495</v>
      </c>
      <c r="G25" s="63">
        <v>45462</v>
      </c>
      <c r="H25" s="340"/>
      <c r="I25" s="309"/>
      <c r="J25" s="309"/>
      <c r="K25" s="311"/>
      <c r="L25" s="311"/>
      <c r="M25" s="311"/>
      <c r="N25" s="311"/>
      <c r="O25" s="132">
        <v>45414</v>
      </c>
      <c r="P25" s="132">
        <v>45398</v>
      </c>
      <c r="Q25" s="117" t="s">
        <v>362</v>
      </c>
      <c r="R25" s="75">
        <v>92885</v>
      </c>
      <c r="S25" s="309"/>
      <c r="T25" s="69" t="s">
        <v>878</v>
      </c>
      <c r="U25" s="134">
        <v>45595</v>
      </c>
      <c r="V25" s="69">
        <v>463685</v>
      </c>
      <c r="W25" s="70" t="s">
        <v>29</v>
      </c>
      <c r="X25" s="110" t="s">
        <v>368</v>
      </c>
      <c r="Y25" s="91" t="s">
        <v>91</v>
      </c>
    </row>
    <row r="26" spans="1:25" ht="11.65" customHeight="1" x14ac:dyDescent="0.25">
      <c r="A26" s="59">
        <f>A25+1</f>
        <v>11</v>
      </c>
      <c r="B26" s="112" t="s">
        <v>2208</v>
      </c>
      <c r="C26" s="60">
        <v>45413</v>
      </c>
      <c r="D26" s="117" t="s">
        <v>358</v>
      </c>
      <c r="E26" s="118">
        <v>45383</v>
      </c>
      <c r="F26" s="333" t="s">
        <v>747</v>
      </c>
      <c r="G26" s="336">
        <v>45524</v>
      </c>
      <c r="H26" s="339">
        <v>337568.66000000003</v>
      </c>
      <c r="I26" s="308">
        <f>H26*18%</f>
        <v>60762.358800000002</v>
      </c>
      <c r="J26" s="308">
        <f>H26+I26</f>
        <v>398331.01880000002</v>
      </c>
      <c r="K26" s="310">
        <f>H26*2%</f>
        <v>6751.3732000000009</v>
      </c>
      <c r="L26" s="310">
        <f>J26-K26</f>
        <v>391579.64560000005</v>
      </c>
      <c r="M26" s="310">
        <v>391580</v>
      </c>
      <c r="N26" s="310">
        <f>L26-M26</f>
        <v>-0.35439999995287508</v>
      </c>
      <c r="O26" s="132">
        <v>45418</v>
      </c>
      <c r="P26" s="132">
        <f>O26</f>
        <v>45418</v>
      </c>
      <c r="Q26" s="117" t="s">
        <v>363</v>
      </c>
      <c r="R26" s="75">
        <v>115000</v>
      </c>
      <c r="S26" s="64">
        <v>0</v>
      </c>
      <c r="T26" s="69" t="s">
        <v>878</v>
      </c>
      <c r="U26" s="136">
        <v>45639</v>
      </c>
      <c r="V26" s="69">
        <v>464137</v>
      </c>
      <c r="W26" s="70" t="s">
        <v>29</v>
      </c>
      <c r="X26" s="110" t="s">
        <v>368</v>
      </c>
      <c r="Y26" s="91" t="s">
        <v>91</v>
      </c>
    </row>
    <row r="27" spans="1:25" ht="11.65" customHeight="1" x14ac:dyDescent="0.25">
      <c r="A27" s="59">
        <f>A26+1</f>
        <v>12</v>
      </c>
      <c r="B27" s="112" t="s">
        <v>2208</v>
      </c>
      <c r="C27" s="60">
        <v>45413</v>
      </c>
      <c r="D27" s="117" t="s">
        <v>359</v>
      </c>
      <c r="E27" s="118">
        <v>45383</v>
      </c>
      <c r="F27" s="334"/>
      <c r="G27" s="337"/>
      <c r="H27" s="350"/>
      <c r="I27" s="351"/>
      <c r="J27" s="351"/>
      <c r="K27" s="328"/>
      <c r="L27" s="328"/>
      <c r="M27" s="328"/>
      <c r="N27" s="328"/>
      <c r="O27" s="132">
        <v>45418</v>
      </c>
      <c r="P27" s="132">
        <f>O27</f>
        <v>45418</v>
      </c>
      <c r="Q27" s="117" t="s">
        <v>363</v>
      </c>
      <c r="R27" s="75">
        <v>115000</v>
      </c>
      <c r="S27" s="64">
        <v>0</v>
      </c>
      <c r="T27" s="69" t="s">
        <v>878</v>
      </c>
      <c r="U27" s="136">
        <v>45639</v>
      </c>
      <c r="V27" s="69">
        <v>464137</v>
      </c>
      <c r="W27" s="70" t="s">
        <v>29</v>
      </c>
      <c r="X27" s="110" t="s">
        <v>368</v>
      </c>
      <c r="Y27" s="91" t="s">
        <v>91</v>
      </c>
    </row>
    <row r="28" spans="1:25" ht="11.65" customHeight="1" x14ac:dyDescent="0.25">
      <c r="A28" s="59">
        <f>A27+1</f>
        <v>13</v>
      </c>
      <c r="B28" s="112" t="s">
        <v>2208</v>
      </c>
      <c r="C28" s="60">
        <v>45413</v>
      </c>
      <c r="D28" s="117" t="s">
        <v>360</v>
      </c>
      <c r="E28" s="118">
        <v>45383</v>
      </c>
      <c r="F28" s="335"/>
      <c r="G28" s="338"/>
      <c r="H28" s="340"/>
      <c r="I28" s="309"/>
      <c r="J28" s="309"/>
      <c r="K28" s="311"/>
      <c r="L28" s="311"/>
      <c r="M28" s="311"/>
      <c r="N28" s="329"/>
      <c r="O28" s="132">
        <v>45418</v>
      </c>
      <c r="P28" s="132">
        <f>O28</f>
        <v>45418</v>
      </c>
      <c r="Q28" s="117" t="s">
        <v>363</v>
      </c>
      <c r="R28" s="75">
        <v>88462</v>
      </c>
      <c r="S28" s="64">
        <v>0</v>
      </c>
      <c r="T28" s="69" t="s">
        <v>878</v>
      </c>
      <c r="U28" s="136">
        <v>45639</v>
      </c>
      <c r="V28" s="69">
        <v>464137</v>
      </c>
      <c r="W28" s="70" t="s">
        <v>29</v>
      </c>
      <c r="X28" s="110" t="s">
        <v>368</v>
      </c>
      <c r="Y28" s="91" t="s">
        <v>91</v>
      </c>
    </row>
    <row r="29" spans="1:25" ht="11.65" customHeight="1" x14ac:dyDescent="0.25">
      <c r="A29" s="93">
        <v>1</v>
      </c>
      <c r="B29" s="112" t="s">
        <v>2205</v>
      </c>
      <c r="C29" s="62">
        <v>45444</v>
      </c>
      <c r="D29" s="117" t="s">
        <v>2545</v>
      </c>
      <c r="E29" s="76">
        <v>45413</v>
      </c>
      <c r="F29" s="112" t="s">
        <v>370</v>
      </c>
      <c r="G29" s="114">
        <v>45450</v>
      </c>
      <c r="H29" s="128">
        <v>148504</v>
      </c>
      <c r="I29" s="77">
        <v>0</v>
      </c>
      <c r="J29" s="74">
        <f t="shared" ref="J29:J64" si="16">H29+I29</f>
        <v>148504</v>
      </c>
      <c r="K29" s="84">
        <f t="shared" ref="K29:K47" si="17">H29*2%</f>
        <v>2970.08</v>
      </c>
      <c r="L29" s="84">
        <f t="shared" ref="L29:L47" si="18">J29-K29</f>
        <v>145533.92000000001</v>
      </c>
      <c r="M29" s="84">
        <f>L29</f>
        <v>145533.92000000001</v>
      </c>
      <c r="N29" s="65">
        <f t="shared" ref="N29:N46" si="19">L29-M29</f>
        <v>0</v>
      </c>
      <c r="O29" s="89">
        <v>45469</v>
      </c>
      <c r="P29" s="89">
        <f t="shared" ref="P29:P35" si="20">O29</f>
        <v>45469</v>
      </c>
      <c r="Q29" s="96" t="s">
        <v>382</v>
      </c>
      <c r="R29" s="74">
        <v>142576</v>
      </c>
      <c r="S29" s="80">
        <f t="shared" ref="S29:S37" si="21">H29-R29</f>
        <v>5928</v>
      </c>
      <c r="T29" s="91" t="s">
        <v>91</v>
      </c>
      <c r="U29" s="92">
        <v>45554</v>
      </c>
      <c r="V29" s="91">
        <v>463595</v>
      </c>
      <c r="W29" s="91" t="s">
        <v>29</v>
      </c>
      <c r="X29" s="110" t="s">
        <v>368</v>
      </c>
      <c r="Y29" s="91" t="s">
        <v>91</v>
      </c>
    </row>
    <row r="30" spans="1:25" ht="11.65" customHeight="1" x14ac:dyDescent="0.25">
      <c r="A30" s="93">
        <f t="shared" ref="A30:A47" si="22">A29+1</f>
        <v>2</v>
      </c>
      <c r="B30" s="112" t="s">
        <v>2205</v>
      </c>
      <c r="C30" s="62">
        <v>45444</v>
      </c>
      <c r="D30" s="117" t="s">
        <v>2545</v>
      </c>
      <c r="E30" s="76">
        <v>45413</v>
      </c>
      <c r="F30" s="112" t="s">
        <v>371</v>
      </c>
      <c r="G30" s="114">
        <v>45455</v>
      </c>
      <c r="H30" s="128">
        <v>4750</v>
      </c>
      <c r="I30" s="77">
        <v>0</v>
      </c>
      <c r="J30" s="74">
        <f t="shared" si="16"/>
        <v>4750</v>
      </c>
      <c r="K30" s="84">
        <f t="shared" si="17"/>
        <v>95</v>
      </c>
      <c r="L30" s="84">
        <f t="shared" si="18"/>
        <v>4655</v>
      </c>
      <c r="M30" s="84">
        <v>4655</v>
      </c>
      <c r="N30" s="65">
        <f t="shared" si="19"/>
        <v>0</v>
      </c>
      <c r="O30" s="89">
        <v>45469</v>
      </c>
      <c r="P30" s="89">
        <f t="shared" si="20"/>
        <v>45469</v>
      </c>
      <c r="Q30" s="96" t="s">
        <v>382</v>
      </c>
      <c r="R30" s="74">
        <v>4750</v>
      </c>
      <c r="S30" s="80">
        <f t="shared" si="21"/>
        <v>0</v>
      </c>
      <c r="T30" s="91" t="s">
        <v>91</v>
      </c>
      <c r="U30" s="92">
        <v>45554</v>
      </c>
      <c r="V30" s="91">
        <v>463595</v>
      </c>
      <c r="W30" s="91" t="s">
        <v>29</v>
      </c>
      <c r="X30" s="110" t="s">
        <v>368</v>
      </c>
      <c r="Y30" s="91" t="s">
        <v>91</v>
      </c>
    </row>
    <row r="31" spans="1:25" ht="11.65" customHeight="1" x14ac:dyDescent="0.25">
      <c r="A31" s="93">
        <f t="shared" si="22"/>
        <v>3</v>
      </c>
      <c r="B31" s="112" t="s">
        <v>2206</v>
      </c>
      <c r="C31" s="62">
        <v>45444</v>
      </c>
      <c r="D31" s="117" t="s">
        <v>2546</v>
      </c>
      <c r="E31" s="76">
        <v>45413</v>
      </c>
      <c r="F31" s="112" t="s">
        <v>372</v>
      </c>
      <c r="G31" s="114">
        <v>45450</v>
      </c>
      <c r="H31" s="128">
        <v>132975</v>
      </c>
      <c r="I31" s="77">
        <v>0</v>
      </c>
      <c r="J31" s="74">
        <f t="shared" si="16"/>
        <v>132975</v>
      </c>
      <c r="K31" s="84">
        <f t="shared" si="17"/>
        <v>2659.5</v>
      </c>
      <c r="L31" s="84">
        <f t="shared" si="18"/>
        <v>130315.5</v>
      </c>
      <c r="M31" s="84">
        <f t="shared" ref="M31:M38" si="23">L31</f>
        <v>130315.5</v>
      </c>
      <c r="N31" s="65">
        <f t="shared" si="19"/>
        <v>0</v>
      </c>
      <c r="O31" s="89">
        <v>45455</v>
      </c>
      <c r="P31" s="89">
        <f t="shared" si="20"/>
        <v>45455</v>
      </c>
      <c r="Q31" s="96" t="s">
        <v>383</v>
      </c>
      <c r="R31" s="74">
        <v>123660</v>
      </c>
      <c r="S31" s="80">
        <f t="shared" si="21"/>
        <v>9315</v>
      </c>
      <c r="T31" s="91" t="s">
        <v>91</v>
      </c>
      <c r="U31" s="99">
        <v>45586</v>
      </c>
      <c r="V31" s="91">
        <v>464336</v>
      </c>
      <c r="W31" s="91" t="s">
        <v>29</v>
      </c>
      <c r="X31" s="110" t="s">
        <v>368</v>
      </c>
      <c r="Y31" s="91" t="s">
        <v>91</v>
      </c>
    </row>
    <row r="32" spans="1:25" ht="11.65" customHeight="1" x14ac:dyDescent="0.25">
      <c r="A32" s="93">
        <f t="shared" si="22"/>
        <v>4</v>
      </c>
      <c r="B32" s="112" t="s">
        <v>79</v>
      </c>
      <c r="C32" s="62">
        <v>45444</v>
      </c>
      <c r="D32" s="117" t="s">
        <v>2547</v>
      </c>
      <c r="E32" s="76">
        <v>45413</v>
      </c>
      <c r="F32" s="112" t="s">
        <v>373</v>
      </c>
      <c r="G32" s="114">
        <v>45450</v>
      </c>
      <c r="H32" s="128">
        <v>106020</v>
      </c>
      <c r="I32" s="77">
        <v>0</v>
      </c>
      <c r="J32" s="74">
        <f t="shared" si="16"/>
        <v>106020</v>
      </c>
      <c r="K32" s="84">
        <f t="shared" si="17"/>
        <v>2120.4</v>
      </c>
      <c r="L32" s="84">
        <f t="shared" si="18"/>
        <v>103899.6</v>
      </c>
      <c r="M32" s="84">
        <f t="shared" si="23"/>
        <v>103899.6</v>
      </c>
      <c r="N32" s="65">
        <f t="shared" si="19"/>
        <v>0</v>
      </c>
      <c r="O32" s="89">
        <v>45455</v>
      </c>
      <c r="P32" s="89">
        <f t="shared" si="20"/>
        <v>45455</v>
      </c>
      <c r="Q32" s="96" t="s">
        <v>384</v>
      </c>
      <c r="R32" s="74">
        <v>101745</v>
      </c>
      <c r="S32" s="80">
        <f t="shared" si="21"/>
        <v>4275</v>
      </c>
      <c r="T32" s="91" t="s">
        <v>91</v>
      </c>
      <c r="U32" s="92">
        <v>45554</v>
      </c>
      <c r="V32" s="91">
        <v>463595</v>
      </c>
      <c r="W32" s="91" t="s">
        <v>29</v>
      </c>
      <c r="X32" s="110" t="s">
        <v>368</v>
      </c>
      <c r="Y32" s="91" t="s">
        <v>91</v>
      </c>
    </row>
    <row r="33" spans="1:25" ht="11.65" customHeight="1" x14ac:dyDescent="0.25">
      <c r="A33" s="93">
        <f t="shared" si="22"/>
        <v>5</v>
      </c>
      <c r="B33" s="112" t="s">
        <v>79</v>
      </c>
      <c r="C33" s="62">
        <v>45444</v>
      </c>
      <c r="D33" s="117" t="s">
        <v>2547</v>
      </c>
      <c r="E33" s="76">
        <v>45413</v>
      </c>
      <c r="F33" s="112" t="s">
        <v>374</v>
      </c>
      <c r="G33" s="114">
        <v>45455</v>
      </c>
      <c r="H33" s="128">
        <v>8925</v>
      </c>
      <c r="I33" s="77">
        <v>0</v>
      </c>
      <c r="J33" s="74">
        <f t="shared" si="16"/>
        <v>8925</v>
      </c>
      <c r="K33" s="84">
        <f t="shared" si="17"/>
        <v>178.5</v>
      </c>
      <c r="L33" s="84">
        <f t="shared" si="18"/>
        <v>8746.5</v>
      </c>
      <c r="M33" s="84">
        <v>8747</v>
      </c>
      <c r="N33" s="65">
        <f t="shared" si="19"/>
        <v>-0.5</v>
      </c>
      <c r="O33" s="89">
        <v>45455</v>
      </c>
      <c r="P33" s="89">
        <f t="shared" si="20"/>
        <v>45455</v>
      </c>
      <c r="Q33" s="96" t="s">
        <v>385</v>
      </c>
      <c r="R33" s="74">
        <f>1000+7500+425</f>
        <v>8925</v>
      </c>
      <c r="S33" s="80">
        <f t="shared" si="21"/>
        <v>0</v>
      </c>
      <c r="T33" s="91" t="s">
        <v>91</v>
      </c>
      <c r="U33" s="92">
        <v>45554</v>
      </c>
      <c r="V33" s="91">
        <v>463595</v>
      </c>
      <c r="W33" s="91" t="s">
        <v>29</v>
      </c>
      <c r="X33" s="110" t="s">
        <v>368</v>
      </c>
      <c r="Y33" s="91" t="s">
        <v>91</v>
      </c>
    </row>
    <row r="34" spans="1:25" ht="11.65" customHeight="1" x14ac:dyDescent="0.25">
      <c r="A34" s="93">
        <f t="shared" si="22"/>
        <v>6</v>
      </c>
      <c r="B34" s="112" t="s">
        <v>2205</v>
      </c>
      <c r="C34" s="62">
        <v>45444</v>
      </c>
      <c r="D34" s="117" t="s">
        <v>2548</v>
      </c>
      <c r="E34" s="76" t="s">
        <v>904</v>
      </c>
      <c r="F34" s="112" t="s">
        <v>375</v>
      </c>
      <c r="G34" s="114">
        <v>45454</v>
      </c>
      <c r="H34" s="128">
        <v>214974</v>
      </c>
      <c r="I34" s="77">
        <v>0</v>
      </c>
      <c r="J34" s="74">
        <f t="shared" si="16"/>
        <v>214974</v>
      </c>
      <c r="K34" s="84">
        <f t="shared" si="17"/>
        <v>4299.4800000000005</v>
      </c>
      <c r="L34" s="84">
        <f t="shared" si="18"/>
        <v>210674.52</v>
      </c>
      <c r="M34" s="84">
        <f t="shared" si="23"/>
        <v>210674.52</v>
      </c>
      <c r="N34" s="65">
        <f t="shared" si="19"/>
        <v>0</v>
      </c>
      <c r="O34" s="89">
        <v>45453</v>
      </c>
      <c r="P34" s="89">
        <f t="shared" si="20"/>
        <v>45453</v>
      </c>
      <c r="Q34" s="96" t="s">
        <v>386</v>
      </c>
      <c r="R34" s="74">
        <v>202176</v>
      </c>
      <c r="S34" s="80">
        <f t="shared" si="21"/>
        <v>12798</v>
      </c>
      <c r="T34" s="91" t="s">
        <v>91</v>
      </c>
      <c r="U34" s="99">
        <v>45586</v>
      </c>
      <c r="V34" s="91">
        <v>464336</v>
      </c>
      <c r="W34" s="91" t="s">
        <v>29</v>
      </c>
      <c r="X34" s="110" t="s">
        <v>368</v>
      </c>
      <c r="Y34" s="91" t="s">
        <v>91</v>
      </c>
    </row>
    <row r="35" spans="1:25" ht="11.65" customHeight="1" x14ac:dyDescent="0.25">
      <c r="A35" s="93">
        <f t="shared" si="22"/>
        <v>7</v>
      </c>
      <c r="B35" s="112" t="s">
        <v>2205</v>
      </c>
      <c r="C35" s="62">
        <v>45444</v>
      </c>
      <c r="D35" s="117" t="s">
        <v>2548</v>
      </c>
      <c r="E35" s="76">
        <v>45413</v>
      </c>
      <c r="F35" s="112" t="s">
        <v>376</v>
      </c>
      <c r="G35" s="114">
        <v>45455</v>
      </c>
      <c r="H35" s="128">
        <v>4500</v>
      </c>
      <c r="I35" s="77">
        <v>0</v>
      </c>
      <c r="J35" s="74">
        <f t="shared" si="16"/>
        <v>4500</v>
      </c>
      <c r="K35" s="84">
        <f t="shared" si="17"/>
        <v>90</v>
      </c>
      <c r="L35" s="84">
        <f t="shared" si="18"/>
        <v>4410</v>
      </c>
      <c r="M35" s="84">
        <f t="shared" si="23"/>
        <v>4410</v>
      </c>
      <c r="N35" s="65">
        <f t="shared" si="19"/>
        <v>0</v>
      </c>
      <c r="O35" s="89">
        <v>45453</v>
      </c>
      <c r="P35" s="89">
        <f t="shared" si="20"/>
        <v>45453</v>
      </c>
      <c r="Q35" s="96" t="s">
        <v>386</v>
      </c>
      <c r="R35" s="74">
        <v>4500</v>
      </c>
      <c r="S35" s="80">
        <f t="shared" si="21"/>
        <v>0</v>
      </c>
      <c r="T35" s="91" t="s">
        <v>91</v>
      </c>
      <c r="U35" s="99">
        <v>45586</v>
      </c>
      <c r="V35" s="91">
        <v>464336</v>
      </c>
      <c r="W35" s="91" t="s">
        <v>29</v>
      </c>
      <c r="X35" s="110" t="s">
        <v>368</v>
      </c>
      <c r="Y35" s="91" t="s">
        <v>91</v>
      </c>
    </row>
    <row r="36" spans="1:25" ht="11.65" customHeight="1" x14ac:dyDescent="0.25">
      <c r="A36" s="93">
        <f t="shared" si="22"/>
        <v>8</v>
      </c>
      <c r="B36" s="112" t="s">
        <v>2205</v>
      </c>
      <c r="C36" s="62">
        <v>45444</v>
      </c>
      <c r="D36" s="117" t="s">
        <v>2544</v>
      </c>
      <c r="E36" s="76">
        <v>45413</v>
      </c>
      <c r="F36" s="112" t="s">
        <v>377</v>
      </c>
      <c r="G36" s="114">
        <v>45450</v>
      </c>
      <c r="H36" s="128">
        <v>156320</v>
      </c>
      <c r="I36" s="77">
        <v>0</v>
      </c>
      <c r="J36" s="74">
        <f t="shared" si="16"/>
        <v>156320</v>
      </c>
      <c r="K36" s="84">
        <f t="shared" si="17"/>
        <v>3126.4</v>
      </c>
      <c r="L36" s="84">
        <f t="shared" si="18"/>
        <v>153193.60000000001</v>
      </c>
      <c r="M36" s="84">
        <f t="shared" si="23"/>
        <v>153193.60000000001</v>
      </c>
      <c r="N36" s="65">
        <f t="shared" si="19"/>
        <v>0</v>
      </c>
      <c r="O36" s="89">
        <v>45445</v>
      </c>
      <c r="P36" s="89">
        <f>O36</f>
        <v>45445</v>
      </c>
      <c r="Q36" s="96" t="s">
        <v>387</v>
      </c>
      <c r="R36" s="74">
        <v>150080</v>
      </c>
      <c r="S36" s="80">
        <f t="shared" si="21"/>
        <v>6240</v>
      </c>
      <c r="T36" s="91" t="s">
        <v>91</v>
      </c>
      <c r="U36" s="92">
        <v>45554</v>
      </c>
      <c r="V36" s="91">
        <v>463595</v>
      </c>
      <c r="W36" s="91" t="s">
        <v>29</v>
      </c>
      <c r="X36" s="110" t="s">
        <v>368</v>
      </c>
      <c r="Y36" s="91" t="s">
        <v>91</v>
      </c>
    </row>
    <row r="37" spans="1:25" ht="11.65" customHeight="1" x14ac:dyDescent="0.25">
      <c r="A37" s="93">
        <f t="shared" si="22"/>
        <v>9</v>
      </c>
      <c r="B37" s="112" t="s">
        <v>2205</v>
      </c>
      <c r="C37" s="62">
        <v>45444</v>
      </c>
      <c r="D37" s="117" t="s">
        <v>2544</v>
      </c>
      <c r="E37" s="76">
        <v>45413</v>
      </c>
      <c r="F37" s="112" t="s">
        <v>378</v>
      </c>
      <c r="G37" s="114">
        <v>45455</v>
      </c>
      <c r="H37" s="128">
        <v>5000</v>
      </c>
      <c r="I37" s="77">
        <v>0</v>
      </c>
      <c r="J37" s="74">
        <f t="shared" si="16"/>
        <v>5000</v>
      </c>
      <c r="K37" s="84">
        <f t="shared" si="17"/>
        <v>100</v>
      </c>
      <c r="L37" s="84">
        <f t="shared" si="18"/>
        <v>4900</v>
      </c>
      <c r="M37" s="84">
        <f t="shared" si="23"/>
        <v>4900</v>
      </c>
      <c r="N37" s="65">
        <f t="shared" si="19"/>
        <v>0</v>
      </c>
      <c r="O37" s="89">
        <v>45445</v>
      </c>
      <c r="P37" s="89">
        <f>O37</f>
        <v>45445</v>
      </c>
      <c r="Q37" s="96" t="s">
        <v>387</v>
      </c>
      <c r="R37" s="74">
        <v>5000</v>
      </c>
      <c r="S37" s="80">
        <f t="shared" si="21"/>
        <v>0</v>
      </c>
      <c r="T37" s="91" t="s">
        <v>91</v>
      </c>
      <c r="U37" s="92">
        <v>45554</v>
      </c>
      <c r="V37" s="91">
        <v>463595</v>
      </c>
      <c r="W37" s="91" t="s">
        <v>29</v>
      </c>
      <c r="X37" s="110" t="s">
        <v>368</v>
      </c>
      <c r="Y37" s="91" t="s">
        <v>91</v>
      </c>
    </row>
    <row r="38" spans="1:25" ht="11.65" customHeight="1" x14ac:dyDescent="0.25">
      <c r="A38" s="93">
        <f t="shared" si="22"/>
        <v>10</v>
      </c>
      <c r="B38" s="112" t="s">
        <v>2205</v>
      </c>
      <c r="C38" s="62">
        <v>45444</v>
      </c>
      <c r="D38" s="117" t="s">
        <v>2544</v>
      </c>
      <c r="E38" s="76">
        <v>45383</v>
      </c>
      <c r="F38" s="112" t="s">
        <v>379</v>
      </c>
      <c r="G38" s="114">
        <v>45454</v>
      </c>
      <c r="H38" s="128">
        <v>195400</v>
      </c>
      <c r="I38" s="77">
        <v>0</v>
      </c>
      <c r="J38" s="74">
        <f t="shared" si="16"/>
        <v>195400</v>
      </c>
      <c r="K38" s="84">
        <f t="shared" si="17"/>
        <v>3908</v>
      </c>
      <c r="L38" s="84">
        <f t="shared" si="18"/>
        <v>191492</v>
      </c>
      <c r="M38" s="84">
        <f t="shared" si="23"/>
        <v>191492</v>
      </c>
      <c r="N38" s="65">
        <f t="shared" si="19"/>
        <v>0</v>
      </c>
      <c r="O38" s="89">
        <v>45445</v>
      </c>
      <c r="P38" s="89">
        <f>O38</f>
        <v>45445</v>
      </c>
      <c r="Q38" s="96" t="s">
        <v>388</v>
      </c>
      <c r="R38" s="74">
        <v>187600</v>
      </c>
      <c r="S38" s="80">
        <f>H38-R38</f>
        <v>7800</v>
      </c>
      <c r="T38" s="135" t="s">
        <v>91</v>
      </c>
      <c r="U38" s="92">
        <v>45554</v>
      </c>
      <c r="V38" s="91">
        <v>463595</v>
      </c>
      <c r="W38" s="91" t="s">
        <v>29</v>
      </c>
      <c r="X38" s="110" t="s">
        <v>368</v>
      </c>
      <c r="Y38" s="91" t="s">
        <v>91</v>
      </c>
    </row>
    <row r="39" spans="1:25" ht="11.65" customHeight="1" x14ac:dyDescent="0.25">
      <c r="A39" s="93">
        <f t="shared" si="22"/>
        <v>11</v>
      </c>
      <c r="B39" s="112" t="s">
        <v>2205</v>
      </c>
      <c r="C39" s="62">
        <v>45444</v>
      </c>
      <c r="D39" s="117" t="s">
        <v>2544</v>
      </c>
      <c r="E39" s="76">
        <v>45383</v>
      </c>
      <c r="F39" s="112" t="s">
        <v>380</v>
      </c>
      <c r="G39" s="114">
        <v>45455</v>
      </c>
      <c r="H39" s="128">
        <v>6250</v>
      </c>
      <c r="I39" s="77">
        <v>0</v>
      </c>
      <c r="J39" s="74">
        <f t="shared" si="16"/>
        <v>6250</v>
      </c>
      <c r="K39" s="84">
        <f t="shared" si="17"/>
        <v>125</v>
      </c>
      <c r="L39" s="84">
        <f t="shared" si="18"/>
        <v>6125</v>
      </c>
      <c r="M39" s="84">
        <v>6125</v>
      </c>
      <c r="N39" s="65">
        <f t="shared" si="19"/>
        <v>0</v>
      </c>
      <c r="O39" s="89">
        <v>45445</v>
      </c>
      <c r="P39" s="89">
        <f>O39</f>
        <v>45445</v>
      </c>
      <c r="Q39" s="96" t="s">
        <v>388</v>
      </c>
      <c r="R39" s="74">
        <v>6250</v>
      </c>
      <c r="S39" s="80">
        <f t="shared" ref="S39:S47" si="24">H39-R39</f>
        <v>0</v>
      </c>
      <c r="T39" s="135" t="s">
        <v>692</v>
      </c>
      <c r="U39" s="92">
        <v>45554</v>
      </c>
      <c r="V39" s="91">
        <v>463595</v>
      </c>
      <c r="W39" s="91" t="s">
        <v>29</v>
      </c>
      <c r="X39" s="110" t="s">
        <v>368</v>
      </c>
      <c r="Y39" s="91" t="s">
        <v>91</v>
      </c>
    </row>
    <row r="40" spans="1:25" ht="11.65" customHeight="1" x14ac:dyDescent="0.25">
      <c r="A40" s="93">
        <f t="shared" si="22"/>
        <v>12</v>
      </c>
      <c r="B40" s="112" t="s">
        <v>2207</v>
      </c>
      <c r="C40" s="62">
        <v>45444</v>
      </c>
      <c r="D40" s="117" t="s">
        <v>2549</v>
      </c>
      <c r="E40" s="76">
        <v>45413</v>
      </c>
      <c r="F40" s="112" t="s">
        <v>381</v>
      </c>
      <c r="G40" s="114">
        <v>45454</v>
      </c>
      <c r="H40" s="128">
        <v>369940</v>
      </c>
      <c r="I40" s="74">
        <f t="shared" ref="I40:I46" si="25">H40*18%</f>
        <v>66589.2</v>
      </c>
      <c r="J40" s="74">
        <f t="shared" si="16"/>
        <v>436529.2</v>
      </c>
      <c r="K40" s="84">
        <f t="shared" si="17"/>
        <v>7398.8</v>
      </c>
      <c r="L40" s="84">
        <f t="shared" si="18"/>
        <v>429130.4</v>
      </c>
      <c r="M40" s="84">
        <v>429130</v>
      </c>
      <c r="N40" s="65">
        <f t="shared" si="19"/>
        <v>0.40000000002328306</v>
      </c>
      <c r="O40" s="89">
        <v>45446</v>
      </c>
      <c r="P40" s="89">
        <f>O40</f>
        <v>45446</v>
      </c>
      <c r="Q40" s="96" t="s">
        <v>389</v>
      </c>
      <c r="R40" s="74">
        <v>349000</v>
      </c>
      <c r="S40" s="80">
        <f>H40-R40</f>
        <v>20940</v>
      </c>
      <c r="T40" s="135" t="s">
        <v>439</v>
      </c>
      <c r="U40" s="126">
        <v>45464</v>
      </c>
      <c r="V40" s="91">
        <v>590720</v>
      </c>
      <c r="W40" s="91" t="s">
        <v>29</v>
      </c>
      <c r="X40" s="110" t="s">
        <v>368</v>
      </c>
      <c r="Y40" s="91" t="s">
        <v>91</v>
      </c>
    </row>
    <row r="41" spans="1:25" ht="11.65" customHeight="1" x14ac:dyDescent="0.25">
      <c r="A41" s="93">
        <f t="shared" si="22"/>
        <v>13</v>
      </c>
      <c r="B41" s="112" t="s">
        <v>2207</v>
      </c>
      <c r="C41" s="62">
        <v>45444</v>
      </c>
      <c r="D41" s="117" t="s">
        <v>2550</v>
      </c>
      <c r="E41" s="76">
        <v>45413</v>
      </c>
      <c r="F41" s="112" t="s">
        <v>381</v>
      </c>
      <c r="G41" s="114">
        <v>45454</v>
      </c>
      <c r="H41" s="128">
        <v>0</v>
      </c>
      <c r="I41" s="74">
        <f t="shared" si="25"/>
        <v>0</v>
      </c>
      <c r="J41" s="74">
        <f t="shared" si="16"/>
        <v>0</v>
      </c>
      <c r="K41" s="84">
        <f t="shared" si="17"/>
        <v>0</v>
      </c>
      <c r="L41" s="84">
        <f t="shared" si="18"/>
        <v>0</v>
      </c>
      <c r="M41" s="84">
        <v>0</v>
      </c>
      <c r="N41" s="65">
        <f t="shared" si="19"/>
        <v>0</v>
      </c>
      <c r="O41" s="89">
        <v>45446</v>
      </c>
      <c r="P41" s="89">
        <f t="shared" ref="P41:P46" si="26">O41</f>
        <v>45446</v>
      </c>
      <c r="Q41" s="96" t="s">
        <v>389</v>
      </c>
      <c r="R41" s="74">
        <v>0</v>
      </c>
      <c r="S41" s="80">
        <f t="shared" si="24"/>
        <v>0</v>
      </c>
      <c r="T41" s="135" t="s">
        <v>439</v>
      </c>
      <c r="U41" s="126">
        <v>45464</v>
      </c>
      <c r="V41" s="91">
        <v>590720</v>
      </c>
      <c r="W41" s="91" t="s">
        <v>29</v>
      </c>
      <c r="X41" s="110" t="s">
        <v>368</v>
      </c>
      <c r="Y41" s="91" t="s">
        <v>91</v>
      </c>
    </row>
    <row r="42" spans="1:25" ht="11.65" customHeight="1" x14ac:dyDescent="0.25">
      <c r="A42" s="93">
        <f t="shared" si="22"/>
        <v>14</v>
      </c>
      <c r="B42" s="112" t="s">
        <v>2207</v>
      </c>
      <c r="C42" s="62">
        <v>45444</v>
      </c>
      <c r="D42" s="117" t="s">
        <v>2551</v>
      </c>
      <c r="E42" s="76">
        <v>45413</v>
      </c>
      <c r="F42" s="112" t="s">
        <v>381</v>
      </c>
      <c r="G42" s="114">
        <v>45454</v>
      </c>
      <c r="H42" s="128">
        <v>0</v>
      </c>
      <c r="I42" s="74">
        <f t="shared" si="25"/>
        <v>0</v>
      </c>
      <c r="J42" s="74">
        <f t="shared" si="16"/>
        <v>0</v>
      </c>
      <c r="K42" s="84">
        <f t="shared" si="17"/>
        <v>0</v>
      </c>
      <c r="L42" s="84">
        <f t="shared" si="18"/>
        <v>0</v>
      </c>
      <c r="M42" s="84">
        <v>0</v>
      </c>
      <c r="N42" s="65">
        <f t="shared" si="19"/>
        <v>0</v>
      </c>
      <c r="O42" s="89">
        <v>45446</v>
      </c>
      <c r="P42" s="89">
        <f t="shared" si="26"/>
        <v>45446</v>
      </c>
      <c r="Q42" s="96" t="s">
        <v>389</v>
      </c>
      <c r="R42" s="74">
        <v>0</v>
      </c>
      <c r="S42" s="80">
        <f t="shared" si="24"/>
        <v>0</v>
      </c>
      <c r="T42" s="135" t="s">
        <v>439</v>
      </c>
      <c r="U42" s="126">
        <v>45464</v>
      </c>
      <c r="V42" s="91">
        <v>590720</v>
      </c>
      <c r="W42" s="91" t="s">
        <v>29</v>
      </c>
      <c r="X42" s="110" t="s">
        <v>368</v>
      </c>
      <c r="Y42" s="91" t="s">
        <v>91</v>
      </c>
    </row>
    <row r="43" spans="1:25" ht="11.65" customHeight="1" x14ac:dyDescent="0.25">
      <c r="A43" s="93">
        <f t="shared" si="22"/>
        <v>15</v>
      </c>
      <c r="B43" s="112" t="s">
        <v>2207</v>
      </c>
      <c r="C43" s="62">
        <v>45444</v>
      </c>
      <c r="D43" s="117" t="s">
        <v>2552</v>
      </c>
      <c r="E43" s="76">
        <v>45413</v>
      </c>
      <c r="F43" s="112" t="s">
        <v>381</v>
      </c>
      <c r="G43" s="114">
        <v>45454</v>
      </c>
      <c r="H43" s="128">
        <v>0</v>
      </c>
      <c r="I43" s="74">
        <f t="shared" si="25"/>
        <v>0</v>
      </c>
      <c r="J43" s="74">
        <f t="shared" si="16"/>
        <v>0</v>
      </c>
      <c r="K43" s="84">
        <f t="shared" si="17"/>
        <v>0</v>
      </c>
      <c r="L43" s="84">
        <f t="shared" si="18"/>
        <v>0</v>
      </c>
      <c r="M43" s="84">
        <v>0</v>
      </c>
      <c r="N43" s="65">
        <f t="shared" si="19"/>
        <v>0</v>
      </c>
      <c r="O43" s="89">
        <v>45446</v>
      </c>
      <c r="P43" s="89">
        <f t="shared" si="26"/>
        <v>45446</v>
      </c>
      <c r="Q43" s="96" t="s">
        <v>389</v>
      </c>
      <c r="R43" s="74">
        <v>0</v>
      </c>
      <c r="S43" s="80">
        <f t="shared" si="24"/>
        <v>0</v>
      </c>
      <c r="T43" s="135" t="s">
        <v>439</v>
      </c>
      <c r="U43" s="126">
        <v>45464</v>
      </c>
      <c r="V43" s="91">
        <v>590720</v>
      </c>
      <c r="W43" s="91" t="s">
        <v>29</v>
      </c>
      <c r="X43" s="110" t="s">
        <v>368</v>
      </c>
      <c r="Y43" s="91" t="s">
        <v>91</v>
      </c>
    </row>
    <row r="44" spans="1:25" ht="11.65" customHeight="1" x14ac:dyDescent="0.25">
      <c r="A44" s="93">
        <f t="shared" si="22"/>
        <v>16</v>
      </c>
      <c r="B44" s="112" t="s">
        <v>2207</v>
      </c>
      <c r="C44" s="62">
        <v>45444</v>
      </c>
      <c r="D44" s="117" t="s">
        <v>2553</v>
      </c>
      <c r="E44" s="76">
        <v>45413</v>
      </c>
      <c r="F44" s="112" t="s">
        <v>381</v>
      </c>
      <c r="G44" s="114">
        <v>45454</v>
      </c>
      <c r="H44" s="128">
        <v>0</v>
      </c>
      <c r="I44" s="74">
        <f t="shared" si="25"/>
        <v>0</v>
      </c>
      <c r="J44" s="74">
        <f t="shared" si="16"/>
        <v>0</v>
      </c>
      <c r="K44" s="84">
        <f t="shared" si="17"/>
        <v>0</v>
      </c>
      <c r="L44" s="84">
        <f t="shared" si="18"/>
        <v>0</v>
      </c>
      <c r="M44" s="84">
        <v>0</v>
      </c>
      <c r="N44" s="65">
        <f t="shared" si="19"/>
        <v>0</v>
      </c>
      <c r="O44" s="89">
        <v>45446</v>
      </c>
      <c r="P44" s="89">
        <f t="shared" si="26"/>
        <v>45446</v>
      </c>
      <c r="Q44" s="96" t="s">
        <v>389</v>
      </c>
      <c r="R44" s="74">
        <v>0</v>
      </c>
      <c r="S44" s="80">
        <f t="shared" si="24"/>
        <v>0</v>
      </c>
      <c r="T44" s="135" t="s">
        <v>439</v>
      </c>
      <c r="U44" s="126">
        <v>45464</v>
      </c>
      <c r="V44" s="91">
        <v>590720</v>
      </c>
      <c r="W44" s="91" t="s">
        <v>29</v>
      </c>
      <c r="X44" s="110" t="s">
        <v>368</v>
      </c>
      <c r="Y44" s="91" t="s">
        <v>91</v>
      </c>
    </row>
    <row r="45" spans="1:25" ht="11.65" customHeight="1" x14ac:dyDescent="0.25">
      <c r="A45" s="93">
        <f t="shared" si="22"/>
        <v>17</v>
      </c>
      <c r="B45" s="112" t="s">
        <v>2207</v>
      </c>
      <c r="C45" s="62">
        <v>45444</v>
      </c>
      <c r="D45" s="117" t="s">
        <v>2554</v>
      </c>
      <c r="E45" s="76">
        <v>45413</v>
      </c>
      <c r="F45" s="112" t="s">
        <v>381</v>
      </c>
      <c r="G45" s="114">
        <v>45454</v>
      </c>
      <c r="H45" s="128">
        <v>0</v>
      </c>
      <c r="I45" s="74">
        <f t="shared" si="25"/>
        <v>0</v>
      </c>
      <c r="J45" s="74">
        <f t="shared" si="16"/>
        <v>0</v>
      </c>
      <c r="K45" s="84">
        <f t="shared" si="17"/>
        <v>0</v>
      </c>
      <c r="L45" s="84">
        <f t="shared" si="18"/>
        <v>0</v>
      </c>
      <c r="M45" s="84">
        <v>0</v>
      </c>
      <c r="N45" s="65">
        <f t="shared" si="19"/>
        <v>0</v>
      </c>
      <c r="O45" s="89">
        <v>45446</v>
      </c>
      <c r="P45" s="89">
        <f t="shared" si="26"/>
        <v>45446</v>
      </c>
      <c r="Q45" s="96" t="s">
        <v>389</v>
      </c>
      <c r="R45" s="74">
        <v>0</v>
      </c>
      <c r="S45" s="80">
        <f t="shared" si="24"/>
        <v>0</v>
      </c>
      <c r="T45" s="135" t="s">
        <v>439</v>
      </c>
      <c r="U45" s="126">
        <v>45464</v>
      </c>
      <c r="V45" s="91">
        <v>590720</v>
      </c>
      <c r="W45" s="91" t="s">
        <v>29</v>
      </c>
      <c r="X45" s="110" t="s">
        <v>368</v>
      </c>
      <c r="Y45" s="91" t="s">
        <v>91</v>
      </c>
    </row>
    <row r="46" spans="1:25" ht="11.65" customHeight="1" x14ac:dyDescent="0.25">
      <c r="A46" s="93">
        <f t="shared" si="22"/>
        <v>18</v>
      </c>
      <c r="B46" s="112" t="s">
        <v>2207</v>
      </c>
      <c r="C46" s="62">
        <v>45444</v>
      </c>
      <c r="D46" s="117" t="s">
        <v>2555</v>
      </c>
      <c r="E46" s="76">
        <v>45413</v>
      </c>
      <c r="F46" s="112" t="s">
        <v>381</v>
      </c>
      <c r="G46" s="114">
        <v>45454</v>
      </c>
      <c r="H46" s="128">
        <v>0</v>
      </c>
      <c r="I46" s="74">
        <f t="shared" si="25"/>
        <v>0</v>
      </c>
      <c r="J46" s="74">
        <f t="shared" si="16"/>
        <v>0</v>
      </c>
      <c r="K46" s="84">
        <f t="shared" si="17"/>
        <v>0</v>
      </c>
      <c r="L46" s="84">
        <f t="shared" si="18"/>
        <v>0</v>
      </c>
      <c r="M46" s="84">
        <v>0</v>
      </c>
      <c r="N46" s="65">
        <f t="shared" si="19"/>
        <v>0</v>
      </c>
      <c r="O46" s="89">
        <v>45446</v>
      </c>
      <c r="P46" s="89">
        <f t="shared" si="26"/>
        <v>45446</v>
      </c>
      <c r="Q46" s="96" t="s">
        <v>389</v>
      </c>
      <c r="R46" s="74">
        <v>0</v>
      </c>
      <c r="S46" s="80">
        <f t="shared" si="24"/>
        <v>0</v>
      </c>
      <c r="T46" s="135" t="s">
        <v>91</v>
      </c>
      <c r="U46" s="126">
        <v>45464</v>
      </c>
      <c r="V46" s="91">
        <v>590720</v>
      </c>
      <c r="W46" s="91" t="s">
        <v>29</v>
      </c>
      <c r="X46" s="110" t="s">
        <v>368</v>
      </c>
      <c r="Y46" s="91" t="s">
        <v>91</v>
      </c>
    </row>
    <row r="47" spans="1:25" ht="11.65" customHeight="1" x14ac:dyDescent="0.25">
      <c r="A47" s="93">
        <f t="shared" si="22"/>
        <v>19</v>
      </c>
      <c r="B47" s="112" t="s">
        <v>2209</v>
      </c>
      <c r="C47" s="62">
        <v>45444</v>
      </c>
      <c r="D47" s="117" t="s">
        <v>369</v>
      </c>
      <c r="E47" s="76">
        <v>45337</v>
      </c>
      <c r="F47" s="112" t="s">
        <v>495</v>
      </c>
      <c r="G47" s="114">
        <v>45462</v>
      </c>
      <c r="H47" s="128">
        <v>1735000</v>
      </c>
      <c r="I47" s="74">
        <f>H47*18%</f>
        <v>312300</v>
      </c>
      <c r="J47" s="74">
        <f t="shared" si="16"/>
        <v>2047300</v>
      </c>
      <c r="K47" s="84">
        <f t="shared" si="17"/>
        <v>34700</v>
      </c>
      <c r="L47" s="84">
        <f t="shared" si="18"/>
        <v>2012600</v>
      </c>
      <c r="M47" s="84">
        <v>2012600</v>
      </c>
      <c r="N47" s="65">
        <f>L47-M47</f>
        <v>0</v>
      </c>
      <c r="O47" s="89">
        <v>45473</v>
      </c>
      <c r="P47" s="89">
        <v>45436</v>
      </c>
      <c r="Q47" s="96" t="s">
        <v>390</v>
      </c>
      <c r="R47" s="74">
        <v>16899</v>
      </c>
      <c r="S47" s="80">
        <f t="shared" si="24"/>
        <v>1718101</v>
      </c>
      <c r="T47" s="135" t="s">
        <v>692</v>
      </c>
      <c r="U47" s="126">
        <v>45476</v>
      </c>
      <c r="V47" s="91">
        <v>590740</v>
      </c>
      <c r="W47" s="91" t="s">
        <v>29</v>
      </c>
      <c r="X47" s="110" t="s">
        <v>368</v>
      </c>
      <c r="Y47" s="91" t="s">
        <v>91</v>
      </c>
    </row>
    <row r="48" spans="1:25" ht="14.1" customHeight="1" x14ac:dyDescent="0.25">
      <c r="A48" s="93">
        <v>1</v>
      </c>
      <c r="B48" s="112" t="s">
        <v>2205</v>
      </c>
      <c r="C48" s="62">
        <v>45474</v>
      </c>
      <c r="D48" s="117" t="s">
        <v>2545</v>
      </c>
      <c r="E48" s="76">
        <v>45444</v>
      </c>
      <c r="F48" s="112" t="s">
        <v>500</v>
      </c>
      <c r="G48" s="114" t="s">
        <v>507</v>
      </c>
      <c r="H48" s="87">
        <v>156320</v>
      </c>
      <c r="I48" s="88">
        <v>0</v>
      </c>
      <c r="J48" s="74">
        <f t="shared" si="16"/>
        <v>156320</v>
      </c>
      <c r="K48" s="84">
        <f>H48*2%</f>
        <v>3126.4</v>
      </c>
      <c r="L48" s="84">
        <f>J48-K48</f>
        <v>153193.60000000001</v>
      </c>
      <c r="M48" s="84">
        <f t="shared" ref="M48:M49" si="27">L48</f>
        <v>153193.60000000001</v>
      </c>
      <c r="N48" s="65">
        <f t="shared" ref="N48:N111" si="28">L48-M48</f>
        <v>0</v>
      </c>
      <c r="O48" s="89">
        <v>45474</v>
      </c>
      <c r="P48" s="89">
        <f t="shared" ref="P48:P49" si="29">O48</f>
        <v>45474</v>
      </c>
      <c r="Q48" s="73" t="s">
        <v>683</v>
      </c>
      <c r="R48" s="90">
        <v>150080</v>
      </c>
      <c r="S48" s="80">
        <f>H48-R48</f>
        <v>6240</v>
      </c>
      <c r="T48" s="91" t="s">
        <v>241</v>
      </c>
      <c r="U48" s="99">
        <v>45586</v>
      </c>
      <c r="V48" s="91">
        <v>464336</v>
      </c>
      <c r="W48" s="91" t="s">
        <v>29</v>
      </c>
      <c r="X48" s="110" t="s">
        <v>368</v>
      </c>
      <c r="Y48" s="91" t="s">
        <v>91</v>
      </c>
    </row>
    <row r="49" spans="1:25" ht="14.1" customHeight="1" x14ac:dyDescent="0.25">
      <c r="A49" s="93">
        <f>A48+1</f>
        <v>2</v>
      </c>
      <c r="B49" s="112" t="s">
        <v>2205</v>
      </c>
      <c r="C49" s="62">
        <v>45474</v>
      </c>
      <c r="D49" s="117" t="s">
        <v>2545</v>
      </c>
      <c r="E49" s="76">
        <v>45444</v>
      </c>
      <c r="F49" s="112" t="s">
        <v>501</v>
      </c>
      <c r="G49" s="114" t="s">
        <v>508</v>
      </c>
      <c r="H49" s="87">
        <v>5000</v>
      </c>
      <c r="I49" s="88">
        <v>0</v>
      </c>
      <c r="J49" s="74">
        <f t="shared" si="16"/>
        <v>5000</v>
      </c>
      <c r="K49" s="84">
        <f t="shared" ref="K49:K112" si="30">H49*2%</f>
        <v>100</v>
      </c>
      <c r="L49" s="84">
        <f t="shared" ref="L49:L95" si="31">J49-K49</f>
        <v>4900</v>
      </c>
      <c r="M49" s="84">
        <f t="shared" si="27"/>
        <v>4900</v>
      </c>
      <c r="N49" s="65">
        <f t="shared" si="28"/>
        <v>0</v>
      </c>
      <c r="O49" s="89">
        <v>45474</v>
      </c>
      <c r="P49" s="89">
        <f t="shared" si="29"/>
        <v>45474</v>
      </c>
      <c r="Q49" s="73" t="s">
        <v>683</v>
      </c>
      <c r="R49" s="90">
        <v>5000</v>
      </c>
      <c r="S49" s="80">
        <f t="shared" ref="S49:S56" si="32">H49-R49</f>
        <v>0</v>
      </c>
      <c r="T49" s="91" t="s">
        <v>241</v>
      </c>
      <c r="U49" s="99">
        <v>45586</v>
      </c>
      <c r="V49" s="91">
        <v>464336</v>
      </c>
      <c r="W49" s="91" t="s">
        <v>29</v>
      </c>
      <c r="X49" s="110" t="s">
        <v>368</v>
      </c>
      <c r="Y49" s="91" t="s">
        <v>91</v>
      </c>
    </row>
    <row r="50" spans="1:25" ht="11.65" customHeight="1" x14ac:dyDescent="0.25">
      <c r="A50" s="93">
        <f t="shared" ref="A50:A64" si="33">A49+1</f>
        <v>3</v>
      </c>
      <c r="B50" s="112" t="s">
        <v>2206</v>
      </c>
      <c r="C50" s="62">
        <v>45474</v>
      </c>
      <c r="D50" s="117" t="s">
        <v>2546</v>
      </c>
      <c r="E50" s="76">
        <v>45444</v>
      </c>
      <c r="F50" s="112" t="s">
        <v>502</v>
      </c>
      <c r="G50" s="114" t="s">
        <v>507</v>
      </c>
      <c r="H50" s="128">
        <v>177300</v>
      </c>
      <c r="I50" s="77">
        <v>0</v>
      </c>
      <c r="J50" s="74">
        <f t="shared" si="16"/>
        <v>177300</v>
      </c>
      <c r="K50" s="84">
        <f t="shared" si="30"/>
        <v>3546</v>
      </c>
      <c r="L50" s="84">
        <f t="shared" si="31"/>
        <v>173754</v>
      </c>
      <c r="M50" s="84">
        <v>173754</v>
      </c>
      <c r="N50" s="65">
        <f t="shared" si="28"/>
        <v>0</v>
      </c>
      <c r="O50" s="89">
        <v>45488</v>
      </c>
      <c r="P50" s="89">
        <f>O50</f>
        <v>45488</v>
      </c>
      <c r="Q50" s="96" t="s">
        <v>684</v>
      </c>
      <c r="R50" s="74">
        <v>164880</v>
      </c>
      <c r="S50" s="80">
        <f t="shared" si="32"/>
        <v>12420</v>
      </c>
      <c r="T50" s="91" t="s">
        <v>91</v>
      </c>
      <c r="U50" s="99">
        <v>45621</v>
      </c>
      <c r="V50" s="91">
        <v>464369</v>
      </c>
      <c r="W50" s="91" t="s">
        <v>29</v>
      </c>
      <c r="X50" s="110" t="s">
        <v>368</v>
      </c>
      <c r="Y50" s="91" t="s">
        <v>91</v>
      </c>
    </row>
    <row r="51" spans="1:25" ht="14.1" customHeight="1" x14ac:dyDescent="0.25">
      <c r="A51" s="93">
        <f t="shared" si="33"/>
        <v>4</v>
      </c>
      <c r="B51" s="112" t="s">
        <v>79</v>
      </c>
      <c r="C51" s="62">
        <v>45474</v>
      </c>
      <c r="D51" s="117" t="s">
        <v>2547</v>
      </c>
      <c r="E51" s="76">
        <v>45444</v>
      </c>
      <c r="F51" s="112" t="s">
        <v>1237</v>
      </c>
      <c r="G51" s="114">
        <v>45478</v>
      </c>
      <c r="H51" s="87">
        <v>100440</v>
      </c>
      <c r="I51" s="88">
        <v>0</v>
      </c>
      <c r="J51" s="74">
        <f t="shared" si="16"/>
        <v>100440</v>
      </c>
      <c r="K51" s="84">
        <f t="shared" si="30"/>
        <v>2008.8</v>
      </c>
      <c r="L51" s="84">
        <f t="shared" si="31"/>
        <v>98431.2</v>
      </c>
      <c r="M51" s="84">
        <f t="shared" ref="M51:M52" si="34">L51</f>
        <v>98431.2</v>
      </c>
      <c r="N51" s="65">
        <f t="shared" si="28"/>
        <v>0</v>
      </c>
      <c r="O51" s="89">
        <v>45490</v>
      </c>
      <c r="P51" s="89">
        <f>O51</f>
        <v>45490</v>
      </c>
      <c r="Q51" s="73" t="s">
        <v>685</v>
      </c>
      <c r="R51" s="90">
        <v>96390</v>
      </c>
      <c r="S51" s="80">
        <f t="shared" si="32"/>
        <v>4050</v>
      </c>
      <c r="T51" s="91" t="s">
        <v>693</v>
      </c>
      <c r="U51" s="99">
        <v>45586</v>
      </c>
      <c r="V51" s="91">
        <v>464336</v>
      </c>
      <c r="W51" s="91" t="s">
        <v>29</v>
      </c>
      <c r="X51" s="110" t="s">
        <v>368</v>
      </c>
      <c r="Y51" s="91" t="s">
        <v>91</v>
      </c>
    </row>
    <row r="52" spans="1:25" ht="14.1" customHeight="1" x14ac:dyDescent="0.25">
      <c r="A52" s="93">
        <f t="shared" si="33"/>
        <v>5</v>
      </c>
      <c r="B52" s="112" t="s">
        <v>79</v>
      </c>
      <c r="C52" s="62">
        <v>45474</v>
      </c>
      <c r="D52" s="117" t="s">
        <v>2547</v>
      </c>
      <c r="E52" s="76">
        <v>45444</v>
      </c>
      <c r="F52" s="112" t="s">
        <v>503</v>
      </c>
      <c r="G52" s="114">
        <v>45478</v>
      </c>
      <c r="H52" s="87">
        <v>8350</v>
      </c>
      <c r="I52" s="88">
        <v>0</v>
      </c>
      <c r="J52" s="74">
        <f t="shared" si="16"/>
        <v>8350</v>
      </c>
      <c r="K52" s="84">
        <f t="shared" si="30"/>
        <v>167</v>
      </c>
      <c r="L52" s="84">
        <f t="shared" si="31"/>
        <v>8183</v>
      </c>
      <c r="M52" s="84">
        <f t="shared" si="34"/>
        <v>8183</v>
      </c>
      <c r="N52" s="65">
        <f t="shared" si="28"/>
        <v>0</v>
      </c>
      <c r="O52" s="89">
        <v>45490</v>
      </c>
      <c r="P52" s="89">
        <f>O52</f>
        <v>45490</v>
      </c>
      <c r="Q52" s="73" t="s">
        <v>686</v>
      </c>
      <c r="R52" s="90">
        <f>1250+6500+600</f>
        <v>8350</v>
      </c>
      <c r="S52" s="80">
        <f t="shared" si="32"/>
        <v>0</v>
      </c>
      <c r="T52" s="91" t="s">
        <v>693</v>
      </c>
      <c r="U52" s="99">
        <v>45586</v>
      </c>
      <c r="V52" s="91">
        <v>464336</v>
      </c>
      <c r="W52" s="91" t="s">
        <v>29</v>
      </c>
      <c r="X52" s="110" t="s">
        <v>368</v>
      </c>
      <c r="Y52" s="91" t="s">
        <v>91</v>
      </c>
    </row>
    <row r="53" spans="1:25" ht="10.35" customHeight="1" x14ac:dyDescent="0.25">
      <c r="A53" s="93">
        <f t="shared" si="33"/>
        <v>6</v>
      </c>
      <c r="B53" s="112" t="s">
        <v>2205</v>
      </c>
      <c r="C53" s="62">
        <v>45474</v>
      </c>
      <c r="D53" s="117" t="s">
        <v>2548</v>
      </c>
      <c r="E53" s="76">
        <v>45444</v>
      </c>
      <c r="F53" s="112" t="s">
        <v>504</v>
      </c>
      <c r="G53" s="114" t="s">
        <v>507</v>
      </c>
      <c r="H53" s="87">
        <v>226917</v>
      </c>
      <c r="I53" s="88">
        <v>0</v>
      </c>
      <c r="J53" s="74">
        <f t="shared" si="16"/>
        <v>226917</v>
      </c>
      <c r="K53" s="84">
        <f t="shared" si="30"/>
        <v>4538.34</v>
      </c>
      <c r="L53" s="84">
        <f t="shared" si="31"/>
        <v>222378.66</v>
      </c>
      <c r="M53" s="84">
        <f>L53</f>
        <v>222378.66</v>
      </c>
      <c r="N53" s="65">
        <f t="shared" si="28"/>
        <v>0</v>
      </c>
      <c r="O53" s="89">
        <v>45474</v>
      </c>
      <c r="P53" s="89">
        <f>O53</f>
        <v>45474</v>
      </c>
      <c r="Q53" s="73" t="s">
        <v>687</v>
      </c>
      <c r="R53" s="90">
        <v>213408</v>
      </c>
      <c r="S53" s="80">
        <f t="shared" si="32"/>
        <v>13509</v>
      </c>
      <c r="T53" s="91" t="s">
        <v>241</v>
      </c>
      <c r="U53" s="136">
        <v>45621</v>
      </c>
      <c r="V53" s="91">
        <v>464369</v>
      </c>
      <c r="W53" s="91" t="s">
        <v>29</v>
      </c>
      <c r="X53" s="110" t="s">
        <v>368</v>
      </c>
      <c r="Y53" s="91" t="s">
        <v>91</v>
      </c>
    </row>
    <row r="54" spans="1:25" ht="10.35" customHeight="1" x14ac:dyDescent="0.25">
      <c r="A54" s="93">
        <f t="shared" si="33"/>
        <v>7</v>
      </c>
      <c r="B54" s="112" t="s">
        <v>2205</v>
      </c>
      <c r="C54" s="62">
        <v>45474</v>
      </c>
      <c r="D54" s="117" t="s">
        <v>2548</v>
      </c>
      <c r="E54" s="76">
        <v>45444</v>
      </c>
      <c r="F54" s="112" t="s">
        <v>505</v>
      </c>
      <c r="G54" s="114" t="s">
        <v>508</v>
      </c>
      <c r="H54" s="87">
        <v>4750</v>
      </c>
      <c r="I54" s="88">
        <v>0</v>
      </c>
      <c r="J54" s="74">
        <f t="shared" si="16"/>
        <v>4750</v>
      </c>
      <c r="K54" s="84">
        <f t="shared" si="30"/>
        <v>95</v>
      </c>
      <c r="L54" s="84">
        <f t="shared" si="31"/>
        <v>4655</v>
      </c>
      <c r="M54" s="84">
        <f>L54</f>
        <v>4655</v>
      </c>
      <c r="N54" s="65">
        <f t="shared" si="28"/>
        <v>0</v>
      </c>
      <c r="O54" s="89">
        <v>45474</v>
      </c>
      <c r="P54" s="89">
        <f t="shared" ref="P54:P56" si="35">O54</f>
        <v>45474</v>
      </c>
      <c r="Q54" s="73" t="s">
        <v>687</v>
      </c>
      <c r="R54" s="90">
        <v>4750</v>
      </c>
      <c r="S54" s="80">
        <f t="shared" si="32"/>
        <v>0</v>
      </c>
      <c r="T54" s="91" t="s">
        <v>241</v>
      </c>
      <c r="U54" s="136">
        <v>45621</v>
      </c>
      <c r="V54" s="91">
        <v>464369</v>
      </c>
      <c r="W54" s="91" t="s">
        <v>29</v>
      </c>
      <c r="X54" s="110" t="s">
        <v>368</v>
      </c>
      <c r="Y54" s="91" t="s">
        <v>91</v>
      </c>
    </row>
    <row r="55" spans="1:25" ht="14.1" customHeight="1" x14ac:dyDescent="0.25">
      <c r="A55" s="93">
        <f t="shared" si="33"/>
        <v>8</v>
      </c>
      <c r="B55" s="112" t="s">
        <v>2205</v>
      </c>
      <c r="C55" s="62">
        <v>45474</v>
      </c>
      <c r="D55" s="117" t="s">
        <v>2544</v>
      </c>
      <c r="E55" s="76">
        <v>45444</v>
      </c>
      <c r="F55" s="112" t="s">
        <v>1238</v>
      </c>
      <c r="G55" s="114" t="s">
        <v>509</v>
      </c>
      <c r="H55" s="87">
        <v>101608</v>
      </c>
      <c r="I55" s="88">
        <v>0</v>
      </c>
      <c r="J55" s="74">
        <f t="shared" si="16"/>
        <v>101608</v>
      </c>
      <c r="K55" s="84">
        <f t="shared" si="30"/>
        <v>2032.16</v>
      </c>
      <c r="L55" s="84">
        <f t="shared" si="31"/>
        <v>99575.84</v>
      </c>
      <c r="M55" s="84">
        <f t="shared" ref="M55:M56" si="36">L55</f>
        <v>99575.84</v>
      </c>
      <c r="N55" s="65">
        <f t="shared" si="28"/>
        <v>0</v>
      </c>
      <c r="O55" s="89">
        <v>45474</v>
      </c>
      <c r="P55" s="89">
        <f t="shared" si="35"/>
        <v>45474</v>
      </c>
      <c r="Q55" s="73" t="s">
        <v>688</v>
      </c>
      <c r="R55" s="90">
        <v>97552</v>
      </c>
      <c r="S55" s="80">
        <f t="shared" si="32"/>
        <v>4056</v>
      </c>
      <c r="T55" s="91" t="s">
        <v>241</v>
      </c>
      <c r="U55" s="99">
        <v>45586</v>
      </c>
      <c r="V55" s="91">
        <v>464336</v>
      </c>
      <c r="W55" s="91" t="s">
        <v>29</v>
      </c>
      <c r="X55" s="110" t="s">
        <v>368</v>
      </c>
      <c r="Y55" s="91" t="s">
        <v>91</v>
      </c>
    </row>
    <row r="56" spans="1:25" ht="14.1" customHeight="1" x14ac:dyDescent="0.25">
      <c r="A56" s="93">
        <f t="shared" si="33"/>
        <v>9</v>
      </c>
      <c r="B56" s="112" t="s">
        <v>2205</v>
      </c>
      <c r="C56" s="62">
        <v>45474</v>
      </c>
      <c r="D56" s="117" t="s">
        <v>2544</v>
      </c>
      <c r="E56" s="76">
        <v>45444</v>
      </c>
      <c r="F56" s="112" t="s">
        <v>1239</v>
      </c>
      <c r="G56" s="114" t="s">
        <v>509</v>
      </c>
      <c r="H56" s="87">
        <v>3250</v>
      </c>
      <c r="I56" s="88">
        <v>0</v>
      </c>
      <c r="J56" s="74">
        <f t="shared" si="16"/>
        <v>3250</v>
      </c>
      <c r="K56" s="84">
        <f t="shared" si="30"/>
        <v>65</v>
      </c>
      <c r="L56" s="84">
        <f t="shared" si="31"/>
        <v>3185</v>
      </c>
      <c r="M56" s="84">
        <f t="shared" si="36"/>
        <v>3185</v>
      </c>
      <c r="N56" s="65">
        <f t="shared" si="28"/>
        <v>0</v>
      </c>
      <c r="O56" s="89">
        <v>45474</v>
      </c>
      <c r="P56" s="89">
        <f t="shared" si="35"/>
        <v>45474</v>
      </c>
      <c r="Q56" s="73" t="s">
        <v>688</v>
      </c>
      <c r="R56" s="90">
        <v>3250</v>
      </c>
      <c r="S56" s="80">
        <f t="shared" si="32"/>
        <v>0</v>
      </c>
      <c r="T56" s="91" t="s">
        <v>241</v>
      </c>
      <c r="U56" s="99">
        <v>45586</v>
      </c>
      <c r="V56" s="91">
        <v>464336</v>
      </c>
      <c r="W56" s="91" t="s">
        <v>29</v>
      </c>
      <c r="X56" s="110" t="s">
        <v>368</v>
      </c>
      <c r="Y56" s="91" t="s">
        <v>91</v>
      </c>
    </row>
    <row r="57" spans="1:25" ht="14.65" customHeight="1" x14ac:dyDescent="0.25">
      <c r="A57" s="93">
        <f t="shared" si="33"/>
        <v>10</v>
      </c>
      <c r="B57" s="112" t="s">
        <v>2207</v>
      </c>
      <c r="C57" s="62">
        <v>45474</v>
      </c>
      <c r="D57" s="117" t="s">
        <v>2549</v>
      </c>
      <c r="E57" s="62">
        <v>45444</v>
      </c>
      <c r="F57" s="137" t="s">
        <v>506</v>
      </c>
      <c r="G57" s="114">
        <v>45487</v>
      </c>
      <c r="H57" s="330">
        <v>369940</v>
      </c>
      <c r="I57" s="325">
        <f>H57*18%</f>
        <v>66589.2</v>
      </c>
      <c r="J57" s="190">
        <f t="shared" si="16"/>
        <v>436529.2</v>
      </c>
      <c r="K57" s="190">
        <f t="shared" si="30"/>
        <v>7398.8</v>
      </c>
      <c r="L57" s="190">
        <f t="shared" si="31"/>
        <v>429130.4</v>
      </c>
      <c r="M57" s="341">
        <v>429130</v>
      </c>
      <c r="N57" s="312">
        <f>L57-M57</f>
        <v>0.40000000002328306</v>
      </c>
      <c r="O57" s="347">
        <v>45474</v>
      </c>
      <c r="P57" s="347">
        <f>O57</f>
        <v>45474</v>
      </c>
      <c r="Q57" s="344" t="s">
        <v>689</v>
      </c>
      <c r="R57" s="330">
        <v>349000</v>
      </c>
      <c r="S57" s="325">
        <f>H57-R57</f>
        <v>20940</v>
      </c>
      <c r="T57" s="91" t="s">
        <v>241</v>
      </c>
      <c r="U57" s="134">
        <v>45525</v>
      </c>
      <c r="V57" s="138">
        <v>590954</v>
      </c>
      <c r="W57" s="91" t="s">
        <v>29</v>
      </c>
      <c r="X57" s="110" t="s">
        <v>368</v>
      </c>
      <c r="Y57" s="91" t="s">
        <v>91</v>
      </c>
    </row>
    <row r="58" spans="1:25" ht="14.65" customHeight="1" x14ac:dyDescent="0.25">
      <c r="A58" s="93">
        <f t="shared" si="33"/>
        <v>11</v>
      </c>
      <c r="B58" s="112" t="s">
        <v>2207</v>
      </c>
      <c r="C58" s="62">
        <v>45474</v>
      </c>
      <c r="D58" s="117" t="s">
        <v>2550</v>
      </c>
      <c r="E58" s="62">
        <v>45444</v>
      </c>
      <c r="F58" s="137" t="s">
        <v>506</v>
      </c>
      <c r="G58" s="114">
        <v>45487</v>
      </c>
      <c r="H58" s="331"/>
      <c r="I58" s="326"/>
      <c r="J58" s="191">
        <f t="shared" si="16"/>
        <v>0</v>
      </c>
      <c r="K58" s="191">
        <f t="shared" si="30"/>
        <v>0</v>
      </c>
      <c r="L58" s="191">
        <f t="shared" si="31"/>
        <v>0</v>
      </c>
      <c r="M58" s="342"/>
      <c r="N58" s="313"/>
      <c r="O58" s="348"/>
      <c r="P58" s="348"/>
      <c r="Q58" s="345"/>
      <c r="R58" s="331"/>
      <c r="S58" s="326"/>
      <c r="T58" s="91" t="s">
        <v>241</v>
      </c>
      <c r="U58" s="134">
        <v>45525</v>
      </c>
      <c r="V58" s="138">
        <v>590954</v>
      </c>
      <c r="W58" s="91" t="s">
        <v>29</v>
      </c>
      <c r="X58" s="110" t="s">
        <v>368</v>
      </c>
      <c r="Y58" s="91" t="s">
        <v>91</v>
      </c>
    </row>
    <row r="59" spans="1:25" ht="14.65" customHeight="1" x14ac:dyDescent="0.25">
      <c r="A59" s="93">
        <f t="shared" si="33"/>
        <v>12</v>
      </c>
      <c r="B59" s="112" t="s">
        <v>2207</v>
      </c>
      <c r="C59" s="62">
        <v>45474</v>
      </c>
      <c r="D59" s="117" t="s">
        <v>2551</v>
      </c>
      <c r="E59" s="62">
        <v>45444</v>
      </c>
      <c r="F59" s="137" t="s">
        <v>506</v>
      </c>
      <c r="G59" s="114">
        <v>45487</v>
      </c>
      <c r="H59" s="331"/>
      <c r="I59" s="326"/>
      <c r="J59" s="191">
        <f t="shared" si="16"/>
        <v>0</v>
      </c>
      <c r="K59" s="191">
        <f t="shared" si="30"/>
        <v>0</v>
      </c>
      <c r="L59" s="191">
        <f t="shared" si="31"/>
        <v>0</v>
      </c>
      <c r="M59" s="342"/>
      <c r="N59" s="313"/>
      <c r="O59" s="348"/>
      <c r="P59" s="348"/>
      <c r="Q59" s="345"/>
      <c r="R59" s="331"/>
      <c r="S59" s="326"/>
      <c r="T59" s="91" t="s">
        <v>241</v>
      </c>
      <c r="U59" s="134">
        <v>45525</v>
      </c>
      <c r="V59" s="138">
        <v>590954</v>
      </c>
      <c r="W59" s="91" t="s">
        <v>29</v>
      </c>
      <c r="X59" s="110" t="s">
        <v>368</v>
      </c>
      <c r="Y59" s="91" t="s">
        <v>91</v>
      </c>
    </row>
    <row r="60" spans="1:25" ht="14.65" customHeight="1" x14ac:dyDescent="0.25">
      <c r="A60" s="93">
        <f t="shared" si="33"/>
        <v>13</v>
      </c>
      <c r="B60" s="112" t="s">
        <v>2207</v>
      </c>
      <c r="C60" s="62">
        <v>45474</v>
      </c>
      <c r="D60" s="117" t="s">
        <v>2553</v>
      </c>
      <c r="E60" s="62">
        <v>45444</v>
      </c>
      <c r="F60" s="137" t="s">
        <v>506</v>
      </c>
      <c r="G60" s="114">
        <v>45487</v>
      </c>
      <c r="H60" s="331"/>
      <c r="I60" s="326"/>
      <c r="J60" s="191">
        <f t="shared" si="16"/>
        <v>0</v>
      </c>
      <c r="K60" s="191">
        <f t="shared" si="30"/>
        <v>0</v>
      </c>
      <c r="L60" s="191">
        <f t="shared" si="31"/>
        <v>0</v>
      </c>
      <c r="M60" s="342"/>
      <c r="N60" s="313"/>
      <c r="O60" s="348"/>
      <c r="P60" s="348"/>
      <c r="Q60" s="345"/>
      <c r="R60" s="331"/>
      <c r="S60" s="326"/>
      <c r="T60" s="91" t="s">
        <v>241</v>
      </c>
      <c r="U60" s="134">
        <v>45525</v>
      </c>
      <c r="V60" s="138">
        <v>590954</v>
      </c>
      <c r="W60" s="91" t="s">
        <v>29</v>
      </c>
      <c r="X60" s="110" t="s">
        <v>368</v>
      </c>
      <c r="Y60" s="91" t="s">
        <v>91</v>
      </c>
    </row>
    <row r="61" spans="1:25" ht="14.65" customHeight="1" x14ac:dyDescent="0.25">
      <c r="A61" s="93">
        <f t="shared" si="33"/>
        <v>14</v>
      </c>
      <c r="B61" s="112" t="s">
        <v>2207</v>
      </c>
      <c r="C61" s="62">
        <v>45474</v>
      </c>
      <c r="D61" s="117" t="s">
        <v>2554</v>
      </c>
      <c r="E61" s="62">
        <v>45444</v>
      </c>
      <c r="F61" s="137" t="s">
        <v>506</v>
      </c>
      <c r="G61" s="114">
        <v>45487</v>
      </c>
      <c r="H61" s="331"/>
      <c r="I61" s="326"/>
      <c r="J61" s="191">
        <f t="shared" si="16"/>
        <v>0</v>
      </c>
      <c r="K61" s="191">
        <f t="shared" si="30"/>
        <v>0</v>
      </c>
      <c r="L61" s="191">
        <f t="shared" si="31"/>
        <v>0</v>
      </c>
      <c r="M61" s="342"/>
      <c r="N61" s="313"/>
      <c r="O61" s="348"/>
      <c r="P61" s="348"/>
      <c r="Q61" s="345"/>
      <c r="R61" s="331"/>
      <c r="S61" s="326"/>
      <c r="T61" s="91" t="s">
        <v>241</v>
      </c>
      <c r="U61" s="134">
        <v>45525</v>
      </c>
      <c r="V61" s="138">
        <v>590954</v>
      </c>
      <c r="W61" s="91" t="s">
        <v>29</v>
      </c>
      <c r="X61" s="110" t="s">
        <v>368</v>
      </c>
      <c r="Y61" s="91" t="s">
        <v>91</v>
      </c>
    </row>
    <row r="62" spans="1:25" ht="14.65" customHeight="1" x14ac:dyDescent="0.25">
      <c r="A62" s="93">
        <f t="shared" si="33"/>
        <v>15</v>
      </c>
      <c r="B62" s="112" t="s">
        <v>2207</v>
      </c>
      <c r="C62" s="62">
        <v>45474</v>
      </c>
      <c r="D62" s="117" t="s">
        <v>2555</v>
      </c>
      <c r="E62" s="62">
        <v>45444</v>
      </c>
      <c r="F62" s="137" t="s">
        <v>506</v>
      </c>
      <c r="G62" s="114">
        <v>45487</v>
      </c>
      <c r="H62" s="332"/>
      <c r="I62" s="327"/>
      <c r="J62" s="192">
        <f t="shared" si="16"/>
        <v>0</v>
      </c>
      <c r="K62" s="192">
        <f t="shared" si="30"/>
        <v>0</v>
      </c>
      <c r="L62" s="192">
        <f t="shared" si="31"/>
        <v>0</v>
      </c>
      <c r="M62" s="343"/>
      <c r="N62" s="314"/>
      <c r="O62" s="349"/>
      <c r="P62" s="349"/>
      <c r="Q62" s="346"/>
      <c r="R62" s="332"/>
      <c r="S62" s="327"/>
      <c r="T62" s="91" t="s">
        <v>241</v>
      </c>
      <c r="U62" s="139">
        <v>45525</v>
      </c>
      <c r="V62" s="138">
        <v>590954</v>
      </c>
      <c r="W62" s="91" t="s">
        <v>29</v>
      </c>
      <c r="X62" s="110" t="s">
        <v>368</v>
      </c>
      <c r="Y62" s="91" t="s">
        <v>91</v>
      </c>
    </row>
    <row r="63" spans="1:25" s="49" customFormat="1" ht="14.1" customHeight="1" x14ac:dyDescent="0.25">
      <c r="A63" s="91">
        <f t="shared" si="33"/>
        <v>16</v>
      </c>
      <c r="B63" s="112" t="s">
        <v>2237</v>
      </c>
      <c r="C63" s="62">
        <v>45474</v>
      </c>
      <c r="D63" s="117" t="s">
        <v>498</v>
      </c>
      <c r="E63" s="62">
        <v>45413</v>
      </c>
      <c r="F63" s="137" t="s">
        <v>1463</v>
      </c>
      <c r="G63" s="63">
        <v>45524</v>
      </c>
      <c r="H63" s="87">
        <v>111300</v>
      </c>
      <c r="I63" s="88">
        <v>20034</v>
      </c>
      <c r="J63" s="74">
        <f t="shared" si="16"/>
        <v>131334</v>
      </c>
      <c r="K63" s="84">
        <f t="shared" si="30"/>
        <v>2226</v>
      </c>
      <c r="L63" s="84">
        <f t="shared" si="31"/>
        <v>129108</v>
      </c>
      <c r="M63" s="84">
        <f t="shared" ref="M63:M64" si="37">L63</f>
        <v>129108</v>
      </c>
      <c r="N63" s="65">
        <f t="shared" ref="N63:N64" si="38">L63-M63</f>
        <v>0</v>
      </c>
      <c r="O63" s="89">
        <v>45474</v>
      </c>
      <c r="P63" s="89">
        <v>45446</v>
      </c>
      <c r="Q63" s="61" t="s">
        <v>690</v>
      </c>
      <c r="R63" s="90">
        <v>105000</v>
      </c>
      <c r="S63" s="80">
        <f t="shared" ref="S63:S68" si="39">H63-R63</f>
        <v>6300</v>
      </c>
      <c r="T63" s="91" t="s">
        <v>91</v>
      </c>
      <c r="U63" s="92">
        <v>45573</v>
      </c>
      <c r="V63" s="91">
        <v>463633</v>
      </c>
      <c r="W63" s="91" t="s">
        <v>29</v>
      </c>
      <c r="X63" s="110" t="s">
        <v>368</v>
      </c>
      <c r="Y63" s="91" t="s">
        <v>91</v>
      </c>
    </row>
    <row r="64" spans="1:25" s="49" customFormat="1" ht="14.1" customHeight="1" x14ac:dyDescent="0.25">
      <c r="A64" s="91">
        <f t="shared" si="33"/>
        <v>17</v>
      </c>
      <c r="B64" s="112" t="s">
        <v>2237</v>
      </c>
      <c r="C64" s="62">
        <v>45474</v>
      </c>
      <c r="D64" s="117" t="s">
        <v>498</v>
      </c>
      <c r="E64" s="93" t="s">
        <v>499</v>
      </c>
      <c r="F64" s="137" t="s">
        <v>1464</v>
      </c>
      <c r="G64" s="63">
        <v>45524</v>
      </c>
      <c r="H64" s="87">
        <v>111300</v>
      </c>
      <c r="I64" s="88">
        <v>20034</v>
      </c>
      <c r="J64" s="74">
        <f t="shared" si="16"/>
        <v>131334</v>
      </c>
      <c r="K64" s="84">
        <f t="shared" si="30"/>
        <v>2226</v>
      </c>
      <c r="L64" s="84">
        <f t="shared" si="31"/>
        <v>129108</v>
      </c>
      <c r="M64" s="84">
        <f t="shared" si="37"/>
        <v>129108</v>
      </c>
      <c r="N64" s="84">
        <f t="shared" si="38"/>
        <v>0</v>
      </c>
      <c r="O64" s="89">
        <v>45474</v>
      </c>
      <c r="P64" s="89">
        <f>O64</f>
        <v>45474</v>
      </c>
      <c r="Q64" s="61" t="s">
        <v>691</v>
      </c>
      <c r="R64" s="90">
        <v>52500</v>
      </c>
      <c r="S64" s="80">
        <f t="shared" si="39"/>
        <v>58800</v>
      </c>
      <c r="T64" s="91" t="s">
        <v>91</v>
      </c>
      <c r="U64" s="92">
        <v>45573</v>
      </c>
      <c r="V64" s="91">
        <v>463633</v>
      </c>
      <c r="W64" s="91" t="s">
        <v>29</v>
      </c>
      <c r="X64" s="110" t="s">
        <v>368</v>
      </c>
      <c r="Y64" s="91" t="s">
        <v>91</v>
      </c>
    </row>
    <row r="65" spans="1:25" s="71" customFormat="1" ht="11.65" customHeight="1" x14ac:dyDescent="0.25">
      <c r="A65" s="59">
        <v>1</v>
      </c>
      <c r="B65" s="112" t="s">
        <v>2206</v>
      </c>
      <c r="C65" s="60">
        <v>45505</v>
      </c>
      <c r="D65" s="117" t="s">
        <v>2546</v>
      </c>
      <c r="E65" s="118">
        <v>45474</v>
      </c>
      <c r="F65" s="73" t="s">
        <v>739</v>
      </c>
      <c r="G65" s="63">
        <v>45517</v>
      </c>
      <c r="H65" s="130">
        <v>221625</v>
      </c>
      <c r="I65" s="64">
        <v>0</v>
      </c>
      <c r="J65" s="64">
        <f>H65+I65</f>
        <v>221625</v>
      </c>
      <c r="K65" s="84">
        <f t="shared" si="30"/>
        <v>4432.5</v>
      </c>
      <c r="L65" s="84">
        <f t="shared" si="31"/>
        <v>217192.5</v>
      </c>
      <c r="M65" s="84">
        <f>L65</f>
        <v>217192.5</v>
      </c>
      <c r="N65" s="84">
        <f t="shared" si="28"/>
        <v>0</v>
      </c>
      <c r="O65" s="66">
        <v>45517</v>
      </c>
      <c r="P65" s="66">
        <v>45517</v>
      </c>
      <c r="Q65" s="71" t="s">
        <v>1195</v>
      </c>
      <c r="R65" s="75">
        <v>206100</v>
      </c>
      <c r="S65" s="74">
        <f t="shared" si="39"/>
        <v>15525</v>
      </c>
      <c r="T65" s="69" t="s">
        <v>1196</v>
      </c>
      <c r="U65" s="99">
        <v>45656</v>
      </c>
      <c r="V65" s="69">
        <v>464170</v>
      </c>
      <c r="W65" s="70" t="s">
        <v>29</v>
      </c>
      <c r="X65" s="110" t="s">
        <v>368</v>
      </c>
      <c r="Y65" s="91" t="s">
        <v>91</v>
      </c>
    </row>
    <row r="66" spans="1:25" x14ac:dyDescent="0.25">
      <c r="A66" s="93">
        <f>A65+1</f>
        <v>2</v>
      </c>
      <c r="B66" s="112" t="s">
        <v>79</v>
      </c>
      <c r="C66" s="62">
        <v>45505</v>
      </c>
      <c r="D66" s="117" t="s">
        <v>2547</v>
      </c>
      <c r="E66" s="76">
        <v>45474</v>
      </c>
      <c r="F66" s="61" t="s">
        <v>740</v>
      </c>
      <c r="G66" s="140">
        <v>45517</v>
      </c>
      <c r="H66" s="128">
        <v>133920</v>
      </c>
      <c r="I66" s="74">
        <v>0</v>
      </c>
      <c r="J66" s="74">
        <f t="shared" ref="J66:J95" si="40">H66+I66</f>
        <v>133920</v>
      </c>
      <c r="K66" s="84">
        <f t="shared" si="30"/>
        <v>2678.4</v>
      </c>
      <c r="L66" s="84">
        <f t="shared" si="31"/>
        <v>131241.60000000001</v>
      </c>
      <c r="M66" s="84">
        <v>131242</v>
      </c>
      <c r="N66" s="84">
        <f t="shared" si="28"/>
        <v>-0.39999999999417923</v>
      </c>
      <c r="O66" s="66">
        <v>45517</v>
      </c>
      <c r="P66" s="79">
        <f>O66</f>
        <v>45517</v>
      </c>
      <c r="Q66" s="113" t="s">
        <v>875</v>
      </c>
      <c r="R66" s="67">
        <v>128520</v>
      </c>
      <c r="S66" s="80">
        <f t="shared" si="39"/>
        <v>5400</v>
      </c>
      <c r="T66" s="91" t="s">
        <v>91</v>
      </c>
      <c r="U66" s="136">
        <v>45621</v>
      </c>
      <c r="V66" s="91">
        <v>464369</v>
      </c>
      <c r="W66" s="70" t="s">
        <v>29</v>
      </c>
      <c r="X66" s="110" t="s">
        <v>368</v>
      </c>
      <c r="Y66" s="91" t="s">
        <v>91</v>
      </c>
    </row>
    <row r="67" spans="1:25" x14ac:dyDescent="0.25">
      <c r="A67" s="93">
        <f t="shared" ref="A67:A92" si="41">A66+1</f>
        <v>3</v>
      </c>
      <c r="B67" s="112" t="s">
        <v>79</v>
      </c>
      <c r="C67" s="62">
        <v>45505</v>
      </c>
      <c r="D67" s="117" t="s">
        <v>2547</v>
      </c>
      <c r="E67" s="76">
        <v>45474</v>
      </c>
      <c r="F67" s="61" t="s">
        <v>741</v>
      </c>
      <c r="G67" s="140">
        <v>45521</v>
      </c>
      <c r="H67" s="128">
        <v>10600</v>
      </c>
      <c r="I67" s="74">
        <v>0</v>
      </c>
      <c r="J67" s="74">
        <f t="shared" si="40"/>
        <v>10600</v>
      </c>
      <c r="K67" s="84">
        <f t="shared" si="30"/>
        <v>212</v>
      </c>
      <c r="L67" s="84">
        <f t="shared" si="31"/>
        <v>10388</v>
      </c>
      <c r="M67" s="84">
        <v>10388</v>
      </c>
      <c r="N67" s="84">
        <f t="shared" si="28"/>
        <v>0</v>
      </c>
      <c r="O67" s="66">
        <v>45517</v>
      </c>
      <c r="P67" s="79">
        <f>O67</f>
        <v>45517</v>
      </c>
      <c r="Q67" s="113" t="s">
        <v>876</v>
      </c>
      <c r="R67" s="67">
        <f>2000+8000+600</f>
        <v>10600</v>
      </c>
      <c r="S67" s="80">
        <f t="shared" si="39"/>
        <v>0</v>
      </c>
      <c r="T67" s="91" t="s">
        <v>91</v>
      </c>
      <c r="U67" s="136">
        <v>45621</v>
      </c>
      <c r="V67" s="91">
        <v>464369</v>
      </c>
      <c r="W67" s="70" t="s">
        <v>29</v>
      </c>
      <c r="X67" s="110" t="s">
        <v>368</v>
      </c>
      <c r="Y67" s="91" t="s">
        <v>91</v>
      </c>
    </row>
    <row r="68" spans="1:25" x14ac:dyDescent="0.25">
      <c r="A68" s="93">
        <f t="shared" si="41"/>
        <v>4</v>
      </c>
      <c r="B68" s="112" t="s">
        <v>2205</v>
      </c>
      <c r="C68" s="62">
        <v>45505</v>
      </c>
      <c r="D68" s="117" t="s">
        <v>2548</v>
      </c>
      <c r="E68" s="76">
        <v>45474</v>
      </c>
      <c r="F68" s="61" t="s">
        <v>742</v>
      </c>
      <c r="G68" s="140">
        <v>45517</v>
      </c>
      <c r="H68" s="128">
        <v>286632</v>
      </c>
      <c r="I68" s="74">
        <v>0</v>
      </c>
      <c r="J68" s="74">
        <f t="shared" si="40"/>
        <v>286632</v>
      </c>
      <c r="K68" s="84">
        <f t="shared" si="30"/>
        <v>5732.64</v>
      </c>
      <c r="L68" s="84">
        <f t="shared" si="31"/>
        <v>280899.36</v>
      </c>
      <c r="M68" s="84">
        <f t="shared" ref="M68:M69" si="42">L68</f>
        <v>280899.36</v>
      </c>
      <c r="N68" s="84">
        <f t="shared" si="28"/>
        <v>0</v>
      </c>
      <c r="O68" s="66">
        <v>45506</v>
      </c>
      <c r="P68" s="79">
        <f>O68</f>
        <v>45506</v>
      </c>
      <c r="Q68" s="113" t="s">
        <v>870</v>
      </c>
      <c r="R68" s="90">
        <v>269568</v>
      </c>
      <c r="S68" s="74">
        <f t="shared" si="39"/>
        <v>17064</v>
      </c>
      <c r="T68" s="91" t="s">
        <v>91</v>
      </c>
      <c r="U68" s="99">
        <v>45656</v>
      </c>
      <c r="V68" s="69">
        <v>464170</v>
      </c>
      <c r="W68" s="70" t="s">
        <v>29</v>
      </c>
      <c r="X68" s="110" t="s">
        <v>368</v>
      </c>
      <c r="Y68" s="91" t="s">
        <v>91</v>
      </c>
    </row>
    <row r="69" spans="1:25" x14ac:dyDescent="0.25">
      <c r="A69" s="93">
        <f t="shared" si="41"/>
        <v>5</v>
      </c>
      <c r="B69" s="112" t="s">
        <v>2205</v>
      </c>
      <c r="C69" s="62">
        <v>45505</v>
      </c>
      <c r="D69" s="117" t="s">
        <v>2548</v>
      </c>
      <c r="E69" s="76">
        <v>45474</v>
      </c>
      <c r="F69" s="61" t="s">
        <v>743</v>
      </c>
      <c r="G69" s="140">
        <v>45521</v>
      </c>
      <c r="H69" s="128">
        <v>6000</v>
      </c>
      <c r="I69" s="74">
        <v>0</v>
      </c>
      <c r="J69" s="74">
        <f t="shared" si="40"/>
        <v>6000</v>
      </c>
      <c r="K69" s="84">
        <f t="shared" si="30"/>
        <v>120</v>
      </c>
      <c r="L69" s="84">
        <f t="shared" si="31"/>
        <v>5880</v>
      </c>
      <c r="M69" s="84">
        <f t="shared" si="42"/>
        <v>5880</v>
      </c>
      <c r="N69" s="84">
        <f t="shared" si="28"/>
        <v>0</v>
      </c>
      <c r="O69" s="66">
        <v>45506</v>
      </c>
      <c r="P69" s="79">
        <f t="shared" ref="P69:P71" si="43">O69</f>
        <v>45506</v>
      </c>
      <c r="Q69" s="113" t="s">
        <v>870</v>
      </c>
      <c r="R69" s="90">
        <v>6000</v>
      </c>
      <c r="S69" s="74">
        <f t="shared" ref="S69:S71" si="44">H69-R69</f>
        <v>0</v>
      </c>
      <c r="T69" s="91" t="s">
        <v>91</v>
      </c>
      <c r="U69" s="99">
        <v>45656</v>
      </c>
      <c r="V69" s="69">
        <v>464170</v>
      </c>
      <c r="W69" s="70" t="s">
        <v>29</v>
      </c>
      <c r="X69" s="110" t="s">
        <v>368</v>
      </c>
      <c r="Y69" s="91" t="s">
        <v>91</v>
      </c>
    </row>
    <row r="70" spans="1:25" x14ac:dyDescent="0.25">
      <c r="A70" s="93">
        <f t="shared" si="41"/>
        <v>6</v>
      </c>
      <c r="B70" s="112" t="s">
        <v>2205</v>
      </c>
      <c r="C70" s="62">
        <v>45505</v>
      </c>
      <c r="D70" s="117" t="s">
        <v>2545</v>
      </c>
      <c r="E70" s="76">
        <v>45474</v>
      </c>
      <c r="F70" s="61" t="s">
        <v>744</v>
      </c>
      <c r="G70" s="140">
        <v>45517</v>
      </c>
      <c r="H70" s="128">
        <v>187584</v>
      </c>
      <c r="I70" s="74">
        <v>0</v>
      </c>
      <c r="J70" s="74">
        <f t="shared" si="40"/>
        <v>187584</v>
      </c>
      <c r="K70" s="84">
        <f t="shared" si="30"/>
        <v>3751.6800000000003</v>
      </c>
      <c r="L70" s="84">
        <f t="shared" si="31"/>
        <v>183832.32000000001</v>
      </c>
      <c r="M70" s="84">
        <f>L70</f>
        <v>183832.32000000001</v>
      </c>
      <c r="N70" s="84">
        <f t="shared" si="28"/>
        <v>0</v>
      </c>
      <c r="O70" s="66">
        <v>45506</v>
      </c>
      <c r="P70" s="79">
        <f t="shared" si="43"/>
        <v>45506</v>
      </c>
      <c r="Q70" s="113" t="s">
        <v>871</v>
      </c>
      <c r="R70" s="90">
        <v>180096</v>
      </c>
      <c r="S70" s="74">
        <f t="shared" si="44"/>
        <v>7488</v>
      </c>
      <c r="T70" s="91" t="s">
        <v>91</v>
      </c>
      <c r="U70" s="136">
        <v>45586</v>
      </c>
      <c r="V70" s="91">
        <v>464336</v>
      </c>
      <c r="W70" s="70" t="s">
        <v>29</v>
      </c>
      <c r="X70" s="110" t="s">
        <v>368</v>
      </c>
      <c r="Y70" s="91" t="s">
        <v>91</v>
      </c>
    </row>
    <row r="71" spans="1:25" x14ac:dyDescent="0.25">
      <c r="A71" s="93">
        <f t="shared" si="41"/>
        <v>7</v>
      </c>
      <c r="B71" s="112" t="s">
        <v>2205</v>
      </c>
      <c r="C71" s="62">
        <v>45505</v>
      </c>
      <c r="D71" s="117" t="s">
        <v>2545</v>
      </c>
      <c r="E71" s="76">
        <v>45474</v>
      </c>
      <c r="F71" s="61" t="s">
        <v>745</v>
      </c>
      <c r="G71" s="140">
        <v>45521</v>
      </c>
      <c r="H71" s="128">
        <v>6000</v>
      </c>
      <c r="I71" s="74">
        <v>0</v>
      </c>
      <c r="J71" s="74">
        <f t="shared" si="40"/>
        <v>6000</v>
      </c>
      <c r="K71" s="84">
        <f t="shared" si="30"/>
        <v>120</v>
      </c>
      <c r="L71" s="84">
        <f t="shared" si="31"/>
        <v>5880</v>
      </c>
      <c r="M71" s="84">
        <f t="shared" ref="M71" si="45">L71</f>
        <v>5880</v>
      </c>
      <c r="N71" s="84">
        <f t="shared" si="28"/>
        <v>0</v>
      </c>
      <c r="O71" s="66">
        <v>45506</v>
      </c>
      <c r="P71" s="79">
        <f t="shared" si="43"/>
        <v>45506</v>
      </c>
      <c r="Q71" s="113" t="s">
        <v>871</v>
      </c>
      <c r="R71" s="90">
        <v>6000</v>
      </c>
      <c r="S71" s="74">
        <f t="shared" si="44"/>
        <v>0</v>
      </c>
      <c r="T71" s="91" t="s">
        <v>91</v>
      </c>
      <c r="U71" s="99">
        <v>45586</v>
      </c>
      <c r="V71" s="91">
        <v>464336</v>
      </c>
      <c r="W71" s="70" t="s">
        <v>29</v>
      </c>
      <c r="X71" s="110" t="s">
        <v>368</v>
      </c>
      <c r="Y71" s="91" t="s">
        <v>91</v>
      </c>
    </row>
    <row r="72" spans="1:25" x14ac:dyDescent="0.25">
      <c r="A72" s="59">
        <f t="shared" si="41"/>
        <v>8</v>
      </c>
      <c r="B72" s="112" t="s">
        <v>2207</v>
      </c>
      <c r="C72" s="60">
        <v>45505</v>
      </c>
      <c r="D72" s="117" t="s">
        <v>2549</v>
      </c>
      <c r="E72" s="118">
        <v>45474</v>
      </c>
      <c r="F72" s="73" t="s">
        <v>746</v>
      </c>
      <c r="G72" s="63">
        <v>45514</v>
      </c>
      <c r="H72" s="130">
        <v>369940</v>
      </c>
      <c r="I72" s="64">
        <f>H72*18%</f>
        <v>66589.2</v>
      </c>
      <c r="J72" s="64">
        <f t="shared" si="40"/>
        <v>436529.2</v>
      </c>
      <c r="K72" s="84">
        <f t="shared" si="30"/>
        <v>7398.8</v>
      </c>
      <c r="L72" s="84">
        <f t="shared" si="31"/>
        <v>429130.4</v>
      </c>
      <c r="M72" s="84">
        <v>429130</v>
      </c>
      <c r="N72" s="84">
        <f t="shared" si="28"/>
        <v>0.40000000002328306</v>
      </c>
      <c r="O72" s="132">
        <v>45505</v>
      </c>
      <c r="P72" s="132">
        <f>O72</f>
        <v>45505</v>
      </c>
      <c r="Q72" s="117" t="s">
        <v>891</v>
      </c>
      <c r="R72" s="75">
        <v>0</v>
      </c>
      <c r="S72" s="131">
        <v>0</v>
      </c>
      <c r="T72" s="69" t="s">
        <v>890</v>
      </c>
      <c r="U72" s="139">
        <v>45590</v>
      </c>
      <c r="V72" s="69">
        <v>464347</v>
      </c>
      <c r="W72" s="70" t="s">
        <v>29</v>
      </c>
      <c r="X72" s="110" t="s">
        <v>368</v>
      </c>
      <c r="Y72" s="91" t="s">
        <v>91</v>
      </c>
    </row>
    <row r="73" spans="1:25" x14ac:dyDescent="0.25">
      <c r="A73" s="59">
        <f t="shared" si="41"/>
        <v>9</v>
      </c>
      <c r="B73" s="112" t="s">
        <v>2207</v>
      </c>
      <c r="C73" s="60">
        <v>45505</v>
      </c>
      <c r="D73" s="117" t="s">
        <v>2550</v>
      </c>
      <c r="E73" s="118">
        <v>45474</v>
      </c>
      <c r="F73" s="73" t="s">
        <v>746</v>
      </c>
      <c r="G73" s="63">
        <v>45514</v>
      </c>
      <c r="H73" s="130">
        <v>0</v>
      </c>
      <c r="I73" s="64">
        <v>0</v>
      </c>
      <c r="J73" s="64">
        <f t="shared" si="40"/>
        <v>0</v>
      </c>
      <c r="K73" s="84">
        <f t="shared" si="30"/>
        <v>0</v>
      </c>
      <c r="L73" s="84">
        <f t="shared" si="31"/>
        <v>0</v>
      </c>
      <c r="M73" s="84">
        <v>0</v>
      </c>
      <c r="N73" s="84">
        <f t="shared" si="28"/>
        <v>0</v>
      </c>
      <c r="O73" s="132">
        <v>45505</v>
      </c>
      <c r="P73" s="132">
        <f t="shared" ref="P73:P77" si="46">O73</f>
        <v>45505</v>
      </c>
      <c r="Q73" s="117" t="s">
        <v>891</v>
      </c>
      <c r="R73" s="75">
        <v>0</v>
      </c>
      <c r="S73" s="131">
        <v>0</v>
      </c>
      <c r="T73" s="69" t="s">
        <v>890</v>
      </c>
      <c r="U73" s="139">
        <v>45590</v>
      </c>
      <c r="V73" s="69">
        <v>464347</v>
      </c>
      <c r="W73" s="70" t="s">
        <v>29</v>
      </c>
      <c r="X73" s="110" t="s">
        <v>368</v>
      </c>
      <c r="Y73" s="91" t="s">
        <v>91</v>
      </c>
    </row>
    <row r="74" spans="1:25" x14ac:dyDescent="0.25">
      <c r="A74" s="59">
        <f t="shared" si="41"/>
        <v>10</v>
      </c>
      <c r="B74" s="112" t="s">
        <v>2207</v>
      </c>
      <c r="C74" s="60">
        <v>45505</v>
      </c>
      <c r="D74" s="117" t="s">
        <v>2551</v>
      </c>
      <c r="E74" s="118">
        <v>45474</v>
      </c>
      <c r="F74" s="73" t="s">
        <v>746</v>
      </c>
      <c r="G74" s="63">
        <v>45514</v>
      </c>
      <c r="H74" s="130">
        <v>0</v>
      </c>
      <c r="I74" s="64">
        <v>0</v>
      </c>
      <c r="J74" s="64">
        <f t="shared" si="40"/>
        <v>0</v>
      </c>
      <c r="K74" s="84">
        <f t="shared" si="30"/>
        <v>0</v>
      </c>
      <c r="L74" s="84">
        <f t="shared" si="31"/>
        <v>0</v>
      </c>
      <c r="M74" s="84">
        <v>0</v>
      </c>
      <c r="N74" s="84">
        <f t="shared" si="28"/>
        <v>0</v>
      </c>
      <c r="O74" s="132">
        <v>45505</v>
      </c>
      <c r="P74" s="132">
        <f t="shared" si="46"/>
        <v>45505</v>
      </c>
      <c r="Q74" s="117" t="s">
        <v>891</v>
      </c>
      <c r="R74" s="75">
        <v>349000</v>
      </c>
      <c r="S74" s="68">
        <f>H72-R74</f>
        <v>20940</v>
      </c>
      <c r="T74" s="69" t="s">
        <v>890</v>
      </c>
      <c r="U74" s="139">
        <v>45590</v>
      </c>
      <c r="V74" s="69">
        <v>464347</v>
      </c>
      <c r="W74" s="70" t="s">
        <v>29</v>
      </c>
      <c r="X74" s="110" t="s">
        <v>368</v>
      </c>
      <c r="Y74" s="91" t="s">
        <v>91</v>
      </c>
    </row>
    <row r="75" spans="1:25" x14ac:dyDescent="0.25">
      <c r="A75" s="59">
        <f t="shared" si="41"/>
        <v>11</v>
      </c>
      <c r="B75" s="112" t="s">
        <v>2207</v>
      </c>
      <c r="C75" s="60">
        <v>45505</v>
      </c>
      <c r="D75" s="117" t="s">
        <v>2553</v>
      </c>
      <c r="E75" s="118">
        <v>45474</v>
      </c>
      <c r="F75" s="73" t="s">
        <v>746</v>
      </c>
      <c r="G75" s="63">
        <v>45514</v>
      </c>
      <c r="H75" s="130">
        <v>0</v>
      </c>
      <c r="I75" s="64">
        <v>0</v>
      </c>
      <c r="J75" s="64">
        <f t="shared" si="40"/>
        <v>0</v>
      </c>
      <c r="K75" s="84">
        <f t="shared" si="30"/>
        <v>0</v>
      </c>
      <c r="L75" s="84">
        <f t="shared" si="31"/>
        <v>0</v>
      </c>
      <c r="M75" s="84">
        <v>0</v>
      </c>
      <c r="N75" s="84">
        <f t="shared" si="28"/>
        <v>0</v>
      </c>
      <c r="O75" s="132">
        <v>45505</v>
      </c>
      <c r="P75" s="132">
        <f t="shared" si="46"/>
        <v>45505</v>
      </c>
      <c r="Q75" s="117" t="s">
        <v>891</v>
      </c>
      <c r="R75" s="75">
        <v>0</v>
      </c>
      <c r="S75" s="131">
        <v>0</v>
      </c>
      <c r="T75" s="69" t="s">
        <v>890</v>
      </c>
      <c r="U75" s="139">
        <v>45590</v>
      </c>
      <c r="V75" s="69">
        <v>464347</v>
      </c>
      <c r="W75" s="70" t="s">
        <v>29</v>
      </c>
      <c r="X75" s="110" t="s">
        <v>368</v>
      </c>
      <c r="Y75" s="91" t="s">
        <v>91</v>
      </c>
    </row>
    <row r="76" spans="1:25" x14ac:dyDescent="0.25">
      <c r="A76" s="59">
        <f t="shared" si="41"/>
        <v>12</v>
      </c>
      <c r="B76" s="112" t="s">
        <v>2207</v>
      </c>
      <c r="C76" s="60">
        <v>45505</v>
      </c>
      <c r="D76" s="117" t="s">
        <v>2554</v>
      </c>
      <c r="E76" s="118">
        <v>45474</v>
      </c>
      <c r="F76" s="73" t="s">
        <v>746</v>
      </c>
      <c r="G76" s="63">
        <v>45514</v>
      </c>
      <c r="H76" s="130">
        <v>0</v>
      </c>
      <c r="I76" s="64">
        <v>0</v>
      </c>
      <c r="J76" s="64">
        <f t="shared" si="40"/>
        <v>0</v>
      </c>
      <c r="K76" s="84">
        <f t="shared" si="30"/>
        <v>0</v>
      </c>
      <c r="L76" s="84">
        <f t="shared" si="31"/>
        <v>0</v>
      </c>
      <c r="M76" s="84">
        <v>0</v>
      </c>
      <c r="N76" s="84">
        <f t="shared" si="28"/>
        <v>0</v>
      </c>
      <c r="O76" s="132">
        <v>45505</v>
      </c>
      <c r="P76" s="132">
        <f t="shared" si="46"/>
        <v>45505</v>
      </c>
      <c r="Q76" s="117" t="s">
        <v>891</v>
      </c>
      <c r="R76" s="75">
        <v>0</v>
      </c>
      <c r="S76" s="131">
        <v>0</v>
      </c>
      <c r="T76" s="69" t="s">
        <v>890</v>
      </c>
      <c r="U76" s="139">
        <v>45590</v>
      </c>
      <c r="V76" s="69">
        <v>464347</v>
      </c>
      <c r="W76" s="70" t="s">
        <v>29</v>
      </c>
      <c r="X76" s="110" t="s">
        <v>368</v>
      </c>
      <c r="Y76" s="91" t="s">
        <v>91</v>
      </c>
    </row>
    <row r="77" spans="1:25" x14ac:dyDescent="0.25">
      <c r="A77" s="59">
        <f t="shared" si="41"/>
        <v>13</v>
      </c>
      <c r="B77" s="112" t="s">
        <v>2207</v>
      </c>
      <c r="C77" s="60">
        <v>45505</v>
      </c>
      <c r="D77" s="117" t="s">
        <v>2555</v>
      </c>
      <c r="E77" s="118">
        <v>45474</v>
      </c>
      <c r="F77" s="73" t="s">
        <v>746</v>
      </c>
      <c r="G77" s="63">
        <v>45514</v>
      </c>
      <c r="H77" s="130">
        <v>0</v>
      </c>
      <c r="I77" s="64">
        <v>0</v>
      </c>
      <c r="J77" s="64">
        <f t="shared" si="40"/>
        <v>0</v>
      </c>
      <c r="K77" s="84">
        <f t="shared" si="30"/>
        <v>0</v>
      </c>
      <c r="L77" s="84">
        <f t="shared" si="31"/>
        <v>0</v>
      </c>
      <c r="M77" s="84">
        <v>0</v>
      </c>
      <c r="N77" s="84">
        <f t="shared" si="28"/>
        <v>0</v>
      </c>
      <c r="O77" s="132">
        <v>45505</v>
      </c>
      <c r="P77" s="132">
        <f t="shared" si="46"/>
        <v>45505</v>
      </c>
      <c r="Q77" s="117" t="s">
        <v>891</v>
      </c>
      <c r="R77" s="75">
        <v>0</v>
      </c>
      <c r="S77" s="131">
        <v>0</v>
      </c>
      <c r="T77" s="69" t="s">
        <v>890</v>
      </c>
      <c r="U77" s="139">
        <v>45590</v>
      </c>
      <c r="V77" s="69">
        <v>464347</v>
      </c>
      <c r="W77" s="70" t="s">
        <v>29</v>
      </c>
      <c r="X77" s="110" t="s">
        <v>368</v>
      </c>
      <c r="Y77" s="91" t="s">
        <v>91</v>
      </c>
    </row>
    <row r="78" spans="1:25" x14ac:dyDescent="0.25">
      <c r="A78" s="93">
        <v>14</v>
      </c>
      <c r="B78" s="112" t="s">
        <v>731</v>
      </c>
      <c r="C78" s="62">
        <v>45505</v>
      </c>
      <c r="D78" s="117" t="s">
        <v>732</v>
      </c>
      <c r="E78" s="76">
        <v>45474</v>
      </c>
      <c r="F78" s="154" t="s">
        <v>1215</v>
      </c>
      <c r="G78" s="140">
        <v>45545</v>
      </c>
      <c r="H78" s="128">
        <v>306800</v>
      </c>
      <c r="I78" s="74"/>
      <c r="J78" s="74">
        <f t="shared" si="40"/>
        <v>306800</v>
      </c>
      <c r="K78" s="84">
        <f t="shared" si="30"/>
        <v>6136</v>
      </c>
      <c r="L78" s="84">
        <f t="shared" si="31"/>
        <v>300664</v>
      </c>
      <c r="M78" s="84">
        <f>L78</f>
        <v>300664</v>
      </c>
      <c r="N78" s="84">
        <f t="shared" si="28"/>
        <v>0</v>
      </c>
      <c r="O78" s="66">
        <v>45523</v>
      </c>
      <c r="P78" s="79">
        <f>O78</f>
        <v>45523</v>
      </c>
      <c r="Q78" s="113" t="s">
        <v>872</v>
      </c>
      <c r="R78" s="67">
        <v>295000</v>
      </c>
      <c r="S78" s="80">
        <f>H78-R78</f>
        <v>11800</v>
      </c>
      <c r="T78" s="91" t="s">
        <v>91</v>
      </c>
      <c r="U78" s="139">
        <v>45554</v>
      </c>
      <c r="V78" s="91">
        <v>463595</v>
      </c>
      <c r="W78" s="70" t="s">
        <v>29</v>
      </c>
      <c r="X78" s="110" t="s">
        <v>368</v>
      </c>
      <c r="Y78" s="91" t="s">
        <v>91</v>
      </c>
    </row>
    <row r="79" spans="1:25" x14ac:dyDescent="0.25">
      <c r="A79" s="93">
        <f t="shared" si="41"/>
        <v>15</v>
      </c>
      <c r="B79" s="112" t="s">
        <v>731</v>
      </c>
      <c r="C79" s="62">
        <v>45505</v>
      </c>
      <c r="D79" s="117" t="s">
        <v>733</v>
      </c>
      <c r="E79" s="76">
        <v>45474</v>
      </c>
      <c r="F79" s="154" t="s">
        <v>1216</v>
      </c>
      <c r="G79" s="140">
        <v>45545</v>
      </c>
      <c r="H79" s="128">
        <v>368836</v>
      </c>
      <c r="I79" s="74"/>
      <c r="J79" s="74">
        <f t="shared" si="40"/>
        <v>368836</v>
      </c>
      <c r="K79" s="84">
        <f t="shared" si="30"/>
        <v>7376.72</v>
      </c>
      <c r="L79" s="84">
        <f t="shared" si="31"/>
        <v>361459.28</v>
      </c>
      <c r="M79" s="84">
        <f t="shared" ref="M79:M88" si="47">L79</f>
        <v>361459.28</v>
      </c>
      <c r="N79" s="84">
        <f t="shared" si="28"/>
        <v>0</v>
      </c>
      <c r="O79" s="66">
        <v>45523</v>
      </c>
      <c r="P79" s="79">
        <f t="shared" ref="P79:P80" si="48">O79</f>
        <v>45523</v>
      </c>
      <c r="Q79" s="113" t="s">
        <v>873</v>
      </c>
      <c r="R79" s="67">
        <v>354650</v>
      </c>
      <c r="S79" s="80">
        <f t="shared" ref="S79:S80" si="49">H79-R79</f>
        <v>14186</v>
      </c>
      <c r="T79" s="91" t="s">
        <v>91</v>
      </c>
      <c r="U79" s="139">
        <v>45554</v>
      </c>
      <c r="V79" s="91">
        <v>463595</v>
      </c>
      <c r="W79" s="70" t="s">
        <v>29</v>
      </c>
      <c r="X79" s="110" t="s">
        <v>368</v>
      </c>
      <c r="Y79" s="91" t="s">
        <v>91</v>
      </c>
    </row>
    <row r="80" spans="1:25" x14ac:dyDescent="0.25">
      <c r="A80" s="93">
        <f t="shared" si="41"/>
        <v>16</v>
      </c>
      <c r="B80" s="112" t="s">
        <v>731</v>
      </c>
      <c r="C80" s="62">
        <v>45505</v>
      </c>
      <c r="D80" s="117" t="s">
        <v>734</v>
      </c>
      <c r="E80" s="76">
        <v>45474</v>
      </c>
      <c r="F80" s="154" t="s">
        <v>1217</v>
      </c>
      <c r="G80" s="140">
        <v>45545</v>
      </c>
      <c r="H80" s="128">
        <v>1041326</v>
      </c>
      <c r="I80" s="74"/>
      <c r="J80" s="74">
        <f t="shared" si="40"/>
        <v>1041326</v>
      </c>
      <c r="K80" s="84">
        <f t="shared" si="30"/>
        <v>20826.52</v>
      </c>
      <c r="L80" s="84">
        <f t="shared" si="31"/>
        <v>1020499.48</v>
      </c>
      <c r="M80" s="84">
        <f t="shared" si="47"/>
        <v>1020499.48</v>
      </c>
      <c r="N80" s="84">
        <f t="shared" si="28"/>
        <v>0</v>
      </c>
      <c r="O80" s="66">
        <v>45523</v>
      </c>
      <c r="P80" s="79">
        <f t="shared" si="48"/>
        <v>45523</v>
      </c>
      <c r="Q80" s="113" t="s">
        <v>874</v>
      </c>
      <c r="R80" s="67">
        <v>1001275</v>
      </c>
      <c r="S80" s="80">
        <f t="shared" si="49"/>
        <v>40051</v>
      </c>
      <c r="T80" s="91" t="s">
        <v>91</v>
      </c>
      <c r="U80" s="139">
        <v>45554</v>
      </c>
      <c r="V80" s="91">
        <v>463595</v>
      </c>
      <c r="W80" s="70" t="s">
        <v>29</v>
      </c>
      <c r="X80" s="110" t="s">
        <v>368</v>
      </c>
      <c r="Y80" s="91" t="s">
        <v>91</v>
      </c>
    </row>
    <row r="81" spans="1:25" x14ac:dyDescent="0.25">
      <c r="A81" s="93">
        <f t="shared" si="41"/>
        <v>17</v>
      </c>
      <c r="B81" s="112" t="s">
        <v>2210</v>
      </c>
      <c r="C81" s="62">
        <v>45505</v>
      </c>
      <c r="D81" s="117" t="s">
        <v>735</v>
      </c>
      <c r="E81" s="76">
        <v>45383</v>
      </c>
      <c r="F81" s="154" t="s">
        <v>1217</v>
      </c>
      <c r="G81" s="140">
        <v>45517</v>
      </c>
      <c r="H81" s="128">
        <v>40000</v>
      </c>
      <c r="I81" s="74">
        <f>H81*18%</f>
        <v>7200</v>
      </c>
      <c r="J81" s="74">
        <f t="shared" si="40"/>
        <v>47200</v>
      </c>
      <c r="K81" s="84">
        <f t="shared" si="30"/>
        <v>800</v>
      </c>
      <c r="L81" s="84">
        <f t="shared" si="31"/>
        <v>46400</v>
      </c>
      <c r="M81" s="84">
        <f t="shared" si="47"/>
        <v>46400</v>
      </c>
      <c r="N81" s="84">
        <f t="shared" si="28"/>
        <v>0</v>
      </c>
      <c r="O81" s="66">
        <v>45506</v>
      </c>
      <c r="P81" s="66">
        <v>45442</v>
      </c>
      <c r="Q81" s="113" t="s">
        <v>877</v>
      </c>
      <c r="R81" s="67">
        <v>37333</v>
      </c>
      <c r="S81" s="80">
        <f>H81-R81</f>
        <v>2667</v>
      </c>
      <c r="T81" s="91" t="s">
        <v>892</v>
      </c>
      <c r="U81" s="136">
        <v>45639</v>
      </c>
      <c r="V81" s="91">
        <v>464137</v>
      </c>
      <c r="W81" s="70" t="s">
        <v>29</v>
      </c>
      <c r="X81" s="110" t="s">
        <v>368</v>
      </c>
      <c r="Y81" s="91" t="s">
        <v>91</v>
      </c>
    </row>
    <row r="82" spans="1:25" x14ac:dyDescent="0.25">
      <c r="A82" s="93">
        <f t="shared" si="41"/>
        <v>18</v>
      </c>
      <c r="B82" s="112" t="s">
        <v>2210</v>
      </c>
      <c r="C82" s="62">
        <v>45505</v>
      </c>
      <c r="D82" s="117" t="s">
        <v>736</v>
      </c>
      <c r="E82" s="76">
        <v>45413</v>
      </c>
      <c r="F82" s="61" t="s">
        <v>747</v>
      </c>
      <c r="G82" s="140">
        <v>45524</v>
      </c>
      <c r="H82" s="128">
        <v>71806.45640000001</v>
      </c>
      <c r="I82" s="74">
        <f>H82*18%</f>
        <v>12925.162152000001</v>
      </c>
      <c r="J82" s="74">
        <f t="shared" si="40"/>
        <v>84731.618552000014</v>
      </c>
      <c r="K82" s="84">
        <f t="shared" si="30"/>
        <v>1436.1291280000003</v>
      </c>
      <c r="L82" s="84">
        <f t="shared" si="31"/>
        <v>83295.489424000014</v>
      </c>
      <c r="M82" s="84">
        <f t="shared" si="47"/>
        <v>83295.489424000014</v>
      </c>
      <c r="N82" s="84">
        <f t="shared" si="28"/>
        <v>0</v>
      </c>
      <c r="O82" s="66">
        <v>45445</v>
      </c>
      <c r="P82" s="79">
        <f>O82</f>
        <v>45445</v>
      </c>
      <c r="Q82" s="113" t="s">
        <v>879</v>
      </c>
      <c r="R82" s="67">
        <v>67742</v>
      </c>
      <c r="S82" s="80">
        <f t="shared" ref="S82:S95" si="50">H82-R82</f>
        <v>4064.45640000001</v>
      </c>
      <c r="T82" s="91" t="s">
        <v>91</v>
      </c>
      <c r="U82" s="136">
        <v>45639</v>
      </c>
      <c r="V82" s="91">
        <v>464137</v>
      </c>
      <c r="W82" s="70" t="s">
        <v>29</v>
      </c>
      <c r="X82" s="110" t="s">
        <v>368</v>
      </c>
      <c r="Y82" s="91" t="s">
        <v>91</v>
      </c>
    </row>
    <row r="83" spans="1:25" x14ac:dyDescent="0.25">
      <c r="A83" s="93">
        <f t="shared" si="41"/>
        <v>19</v>
      </c>
      <c r="B83" s="112" t="s">
        <v>2210</v>
      </c>
      <c r="C83" s="62">
        <v>45505</v>
      </c>
      <c r="D83" s="117" t="s">
        <v>735</v>
      </c>
      <c r="E83" s="76">
        <v>45413</v>
      </c>
      <c r="F83" s="61" t="s">
        <v>747</v>
      </c>
      <c r="G83" s="140">
        <v>45524</v>
      </c>
      <c r="H83" s="128">
        <v>69412.902200000011</v>
      </c>
      <c r="I83" s="74">
        <f t="shared" ref="I83:I95" si="51">H83*18%</f>
        <v>12494.322396000001</v>
      </c>
      <c r="J83" s="74">
        <f t="shared" si="40"/>
        <v>81907.224596000015</v>
      </c>
      <c r="K83" s="84">
        <f t="shared" si="30"/>
        <v>1388.2580440000002</v>
      </c>
      <c r="L83" s="84">
        <f t="shared" si="31"/>
        <v>80518.966552000013</v>
      </c>
      <c r="M83" s="84">
        <f t="shared" si="47"/>
        <v>80518.966552000013</v>
      </c>
      <c r="N83" s="84">
        <f t="shared" si="28"/>
        <v>0</v>
      </c>
      <c r="O83" s="66">
        <v>45451</v>
      </c>
      <c r="P83" s="79">
        <f>O83</f>
        <v>45451</v>
      </c>
      <c r="Q83" s="113" t="s">
        <v>880</v>
      </c>
      <c r="R83" s="67">
        <v>65484</v>
      </c>
      <c r="S83" s="80">
        <f t="shared" si="50"/>
        <v>3928.9022000000114</v>
      </c>
      <c r="T83" s="91" t="s">
        <v>91</v>
      </c>
      <c r="U83" s="136">
        <v>45639</v>
      </c>
      <c r="V83" s="91">
        <v>464137</v>
      </c>
      <c r="W83" s="70" t="s">
        <v>29</v>
      </c>
      <c r="X83" s="110" t="s">
        <v>368</v>
      </c>
      <c r="Y83" s="91" t="s">
        <v>91</v>
      </c>
    </row>
    <row r="84" spans="1:25" x14ac:dyDescent="0.25">
      <c r="A84" s="93">
        <f t="shared" si="41"/>
        <v>20</v>
      </c>
      <c r="B84" s="112" t="s">
        <v>2210</v>
      </c>
      <c r="C84" s="62">
        <v>45505</v>
      </c>
      <c r="D84" s="117" t="s">
        <v>737</v>
      </c>
      <c r="E84" s="76">
        <v>45413</v>
      </c>
      <c r="F84" s="61" t="s">
        <v>747</v>
      </c>
      <c r="G84" s="140">
        <v>45524</v>
      </c>
      <c r="H84" s="128">
        <v>111128.6934</v>
      </c>
      <c r="I84" s="74">
        <f t="shared" si="51"/>
        <v>20003.164811999999</v>
      </c>
      <c r="J84" s="74">
        <f t="shared" si="40"/>
        <v>131131.85821199999</v>
      </c>
      <c r="K84" s="84">
        <f t="shared" si="30"/>
        <v>2222.5738679999999</v>
      </c>
      <c r="L84" s="84">
        <f t="shared" si="31"/>
        <v>128909.28434399999</v>
      </c>
      <c r="M84" s="84">
        <f t="shared" si="47"/>
        <v>128909.28434399999</v>
      </c>
      <c r="N84" s="84">
        <f t="shared" si="28"/>
        <v>0</v>
      </c>
      <c r="O84" s="66">
        <v>45451</v>
      </c>
      <c r="P84" s="79">
        <f>O84</f>
        <v>45451</v>
      </c>
      <c r="Q84" s="113" t="s">
        <v>881</v>
      </c>
      <c r="R84" s="67">
        <v>104838</v>
      </c>
      <c r="S84" s="80">
        <f t="shared" si="50"/>
        <v>6290.6934000000037</v>
      </c>
      <c r="T84" s="91" t="s">
        <v>91</v>
      </c>
      <c r="U84" s="136">
        <v>45639</v>
      </c>
      <c r="V84" s="91">
        <v>464137</v>
      </c>
      <c r="W84" s="70" t="s">
        <v>29</v>
      </c>
      <c r="X84" s="110" t="s">
        <v>368</v>
      </c>
      <c r="Y84" s="91" t="s">
        <v>91</v>
      </c>
    </row>
    <row r="85" spans="1:25" x14ac:dyDescent="0.25">
      <c r="A85" s="93">
        <f t="shared" si="41"/>
        <v>21</v>
      </c>
      <c r="B85" s="112" t="s">
        <v>2210</v>
      </c>
      <c r="C85" s="62">
        <v>45505</v>
      </c>
      <c r="D85" s="117" t="s">
        <v>738</v>
      </c>
      <c r="E85" s="76">
        <v>45413</v>
      </c>
      <c r="F85" s="61" t="s">
        <v>747</v>
      </c>
      <c r="G85" s="140">
        <v>45524</v>
      </c>
      <c r="H85" s="128">
        <v>83917.02</v>
      </c>
      <c r="I85" s="74">
        <f t="shared" si="51"/>
        <v>15105.063599999999</v>
      </c>
      <c r="J85" s="74">
        <f t="shared" si="40"/>
        <v>99022.083599999998</v>
      </c>
      <c r="K85" s="84">
        <f t="shared" si="30"/>
        <v>1678.3404</v>
      </c>
      <c r="L85" s="84">
        <f t="shared" si="31"/>
        <v>97343.743199999997</v>
      </c>
      <c r="M85" s="84">
        <f t="shared" si="47"/>
        <v>97343.743199999997</v>
      </c>
      <c r="N85" s="84">
        <f t="shared" si="28"/>
        <v>0</v>
      </c>
      <c r="O85" s="66">
        <v>45451</v>
      </c>
      <c r="P85" s="79">
        <f>O85</f>
        <v>45451</v>
      </c>
      <c r="Q85" s="113" t="s">
        <v>882</v>
      </c>
      <c r="R85" s="67">
        <v>79167</v>
      </c>
      <c r="S85" s="80">
        <f t="shared" si="50"/>
        <v>4750.0200000000041</v>
      </c>
      <c r="T85" s="91" t="s">
        <v>91</v>
      </c>
      <c r="U85" s="136">
        <v>45639</v>
      </c>
      <c r="V85" s="91">
        <v>464137</v>
      </c>
      <c r="W85" s="70" t="s">
        <v>29</v>
      </c>
      <c r="X85" s="110" t="s">
        <v>368</v>
      </c>
      <c r="Y85" s="91" t="s">
        <v>91</v>
      </c>
    </row>
    <row r="86" spans="1:25" x14ac:dyDescent="0.25">
      <c r="A86" s="93">
        <f t="shared" si="41"/>
        <v>22</v>
      </c>
      <c r="B86" s="112" t="s">
        <v>2210</v>
      </c>
      <c r="C86" s="62">
        <v>45505</v>
      </c>
      <c r="D86" s="117" t="s">
        <v>736</v>
      </c>
      <c r="E86" s="76">
        <v>45444</v>
      </c>
      <c r="F86" s="61" t="s">
        <v>749</v>
      </c>
      <c r="G86" s="140">
        <v>45524</v>
      </c>
      <c r="H86" s="128">
        <v>74200</v>
      </c>
      <c r="I86" s="74">
        <f t="shared" si="51"/>
        <v>13356</v>
      </c>
      <c r="J86" s="74">
        <f t="shared" si="40"/>
        <v>87556</v>
      </c>
      <c r="K86" s="84">
        <f t="shared" si="30"/>
        <v>1484</v>
      </c>
      <c r="L86" s="84">
        <f t="shared" si="31"/>
        <v>86072</v>
      </c>
      <c r="M86" s="84">
        <f t="shared" si="47"/>
        <v>86072</v>
      </c>
      <c r="N86" s="84">
        <f t="shared" si="28"/>
        <v>0</v>
      </c>
      <c r="O86" s="66">
        <v>45484</v>
      </c>
      <c r="P86" s="66">
        <v>45484</v>
      </c>
      <c r="Q86" s="113" t="s">
        <v>883</v>
      </c>
      <c r="R86" s="67">
        <v>70000</v>
      </c>
      <c r="S86" s="80">
        <f t="shared" si="50"/>
        <v>4200</v>
      </c>
      <c r="T86" s="91" t="s">
        <v>91</v>
      </c>
      <c r="U86" s="136">
        <v>45639</v>
      </c>
      <c r="V86" s="91">
        <v>464137</v>
      </c>
      <c r="W86" s="70" t="s">
        <v>29</v>
      </c>
      <c r="X86" s="110" t="s">
        <v>368</v>
      </c>
      <c r="Y86" s="91" t="s">
        <v>91</v>
      </c>
    </row>
    <row r="87" spans="1:25" x14ac:dyDescent="0.25">
      <c r="A87" s="93">
        <f t="shared" si="41"/>
        <v>23</v>
      </c>
      <c r="B87" s="112" t="s">
        <v>2210</v>
      </c>
      <c r="C87" s="62">
        <v>45505</v>
      </c>
      <c r="D87" s="117" t="s">
        <v>735</v>
      </c>
      <c r="E87" s="76">
        <v>45444</v>
      </c>
      <c r="F87" s="61" t="s">
        <v>749</v>
      </c>
      <c r="G87" s="140">
        <v>45524</v>
      </c>
      <c r="H87" s="128">
        <v>69253.329800000007</v>
      </c>
      <c r="I87" s="74">
        <f t="shared" si="51"/>
        <v>12465.599364000002</v>
      </c>
      <c r="J87" s="74">
        <f t="shared" si="40"/>
        <v>81718.929164000001</v>
      </c>
      <c r="K87" s="84">
        <f t="shared" si="30"/>
        <v>1385.0665960000001</v>
      </c>
      <c r="L87" s="84">
        <f t="shared" si="31"/>
        <v>80333.862567999997</v>
      </c>
      <c r="M87" s="84">
        <f t="shared" si="47"/>
        <v>80333.862567999997</v>
      </c>
      <c r="N87" s="84">
        <f t="shared" si="28"/>
        <v>0</v>
      </c>
      <c r="O87" s="66">
        <v>45484</v>
      </c>
      <c r="P87" s="66">
        <v>45484</v>
      </c>
      <c r="Q87" s="113" t="s">
        <v>884</v>
      </c>
      <c r="R87" s="67">
        <v>65333</v>
      </c>
      <c r="S87" s="80">
        <f t="shared" si="50"/>
        <v>3920.3298000000068</v>
      </c>
      <c r="T87" s="91" t="s">
        <v>91</v>
      </c>
      <c r="U87" s="136">
        <v>45639</v>
      </c>
      <c r="V87" s="91">
        <v>464137</v>
      </c>
      <c r="W87" s="70" t="s">
        <v>29</v>
      </c>
      <c r="X87" s="110" t="s">
        <v>368</v>
      </c>
      <c r="Y87" s="91" t="s">
        <v>91</v>
      </c>
    </row>
    <row r="88" spans="1:25" x14ac:dyDescent="0.25">
      <c r="A88" s="93">
        <f t="shared" si="41"/>
        <v>24</v>
      </c>
      <c r="B88" s="112" t="s">
        <v>2210</v>
      </c>
      <c r="C88" s="62">
        <v>45505</v>
      </c>
      <c r="D88" s="117" t="s">
        <v>737</v>
      </c>
      <c r="E88" s="76">
        <v>45444</v>
      </c>
      <c r="F88" s="61" t="s">
        <v>749</v>
      </c>
      <c r="G88" s="140">
        <v>45524</v>
      </c>
      <c r="H88" s="128">
        <v>114832.98000000001</v>
      </c>
      <c r="I88" s="74">
        <f t="shared" si="51"/>
        <v>20669.936400000002</v>
      </c>
      <c r="J88" s="74">
        <f t="shared" si="40"/>
        <v>135502.91640000002</v>
      </c>
      <c r="K88" s="84">
        <f t="shared" si="30"/>
        <v>2296.6596000000004</v>
      </c>
      <c r="L88" s="84">
        <f t="shared" si="31"/>
        <v>133206.2568</v>
      </c>
      <c r="M88" s="84">
        <f t="shared" si="47"/>
        <v>133206.2568</v>
      </c>
      <c r="N88" s="84">
        <f t="shared" si="28"/>
        <v>0</v>
      </c>
      <c r="O88" s="66">
        <v>45484</v>
      </c>
      <c r="P88" s="66">
        <v>45484</v>
      </c>
      <c r="Q88" s="113" t="s">
        <v>885</v>
      </c>
      <c r="R88" s="67">
        <v>108333</v>
      </c>
      <c r="S88" s="80">
        <f t="shared" si="50"/>
        <v>6499.9800000000105</v>
      </c>
      <c r="T88" s="91" t="s">
        <v>91</v>
      </c>
      <c r="U88" s="136">
        <v>45639</v>
      </c>
      <c r="V88" s="91">
        <v>464137</v>
      </c>
      <c r="W88" s="70" t="s">
        <v>29</v>
      </c>
      <c r="X88" s="110" t="s">
        <v>368</v>
      </c>
      <c r="Y88" s="91" t="s">
        <v>91</v>
      </c>
    </row>
    <row r="89" spans="1:25" x14ac:dyDescent="0.25">
      <c r="A89" s="93">
        <f t="shared" si="41"/>
        <v>25</v>
      </c>
      <c r="B89" s="112" t="s">
        <v>2210</v>
      </c>
      <c r="C89" s="62">
        <v>45505</v>
      </c>
      <c r="D89" s="117" t="s">
        <v>738</v>
      </c>
      <c r="E89" s="76">
        <v>45444</v>
      </c>
      <c r="F89" s="61" t="s">
        <v>749</v>
      </c>
      <c r="G89" s="140">
        <v>45524</v>
      </c>
      <c r="H89" s="128">
        <v>83917.02</v>
      </c>
      <c r="I89" s="74">
        <f t="shared" si="51"/>
        <v>15105.063599999999</v>
      </c>
      <c r="J89" s="74">
        <f t="shared" si="40"/>
        <v>99022.083599999998</v>
      </c>
      <c r="K89" s="84">
        <f t="shared" si="30"/>
        <v>1678.3404</v>
      </c>
      <c r="L89" s="84">
        <f t="shared" si="31"/>
        <v>97343.743199999997</v>
      </c>
      <c r="M89" s="84">
        <v>0</v>
      </c>
      <c r="N89" s="84">
        <f t="shared" si="28"/>
        <v>97343.743199999997</v>
      </c>
      <c r="O89" s="66">
        <v>45485</v>
      </c>
      <c r="P89" s="66">
        <v>45485</v>
      </c>
      <c r="Q89" s="113" t="s">
        <v>889</v>
      </c>
      <c r="R89" s="67">
        <v>79167</v>
      </c>
      <c r="S89" s="80">
        <f t="shared" si="50"/>
        <v>4750.0200000000041</v>
      </c>
      <c r="T89" s="91" t="s">
        <v>91</v>
      </c>
      <c r="U89" s="136">
        <v>45674</v>
      </c>
      <c r="V89" s="91">
        <v>464231</v>
      </c>
      <c r="W89" s="70" t="s">
        <v>29</v>
      </c>
      <c r="X89" s="110" t="s">
        <v>368</v>
      </c>
      <c r="Y89" s="91" t="s">
        <v>91</v>
      </c>
    </row>
    <row r="90" spans="1:25" x14ac:dyDescent="0.25">
      <c r="A90" s="93">
        <f t="shared" si="41"/>
        <v>26</v>
      </c>
      <c r="B90" s="112" t="s">
        <v>2210</v>
      </c>
      <c r="C90" s="62">
        <v>45505</v>
      </c>
      <c r="D90" s="117" t="s">
        <v>736</v>
      </c>
      <c r="E90" s="76">
        <v>45474</v>
      </c>
      <c r="F90" s="61" t="s">
        <v>750</v>
      </c>
      <c r="G90" s="140">
        <v>45524</v>
      </c>
      <c r="H90" s="128">
        <v>67019.358600000007</v>
      </c>
      <c r="I90" s="74">
        <f t="shared" si="51"/>
        <v>12063.484548</v>
      </c>
      <c r="J90" s="74">
        <f t="shared" si="40"/>
        <v>79082.843148000014</v>
      </c>
      <c r="K90" s="84">
        <f t="shared" si="30"/>
        <v>1340.3871720000002</v>
      </c>
      <c r="L90" s="84">
        <f t="shared" si="31"/>
        <v>77742.455976000012</v>
      </c>
      <c r="M90" s="84">
        <f t="shared" ref="M90:M98" si="52">L90</f>
        <v>77742.455976000012</v>
      </c>
      <c r="N90" s="84">
        <f t="shared" si="28"/>
        <v>0</v>
      </c>
      <c r="O90" s="66">
        <v>45485</v>
      </c>
      <c r="P90" s="66">
        <v>45485</v>
      </c>
      <c r="Q90" s="113" t="s">
        <v>887</v>
      </c>
      <c r="R90" s="67">
        <v>63226</v>
      </c>
      <c r="S90" s="80">
        <f t="shared" si="50"/>
        <v>3793.3586000000068</v>
      </c>
      <c r="T90" s="91" t="s">
        <v>91</v>
      </c>
      <c r="U90" s="136">
        <v>45674</v>
      </c>
      <c r="V90" s="91">
        <v>464231</v>
      </c>
      <c r="W90" s="70" t="s">
        <v>29</v>
      </c>
      <c r="X90" s="110" t="s">
        <v>368</v>
      </c>
      <c r="Y90" s="91" t="s">
        <v>91</v>
      </c>
    </row>
    <row r="91" spans="1:25" x14ac:dyDescent="0.25">
      <c r="A91" s="93">
        <f t="shared" si="41"/>
        <v>27</v>
      </c>
      <c r="B91" s="112" t="s">
        <v>2210</v>
      </c>
      <c r="C91" s="62">
        <v>45505</v>
      </c>
      <c r="D91" s="117" t="s">
        <v>735</v>
      </c>
      <c r="E91" s="76">
        <v>45474</v>
      </c>
      <c r="F91" s="61" t="s">
        <v>750</v>
      </c>
      <c r="G91" s="140">
        <v>45524</v>
      </c>
      <c r="H91" s="128">
        <v>74200</v>
      </c>
      <c r="I91" s="74">
        <f t="shared" si="51"/>
        <v>13356</v>
      </c>
      <c r="J91" s="74">
        <f t="shared" si="40"/>
        <v>87556</v>
      </c>
      <c r="K91" s="84">
        <f t="shared" si="30"/>
        <v>1484</v>
      </c>
      <c r="L91" s="84">
        <f t="shared" si="31"/>
        <v>86072</v>
      </c>
      <c r="M91" s="84">
        <f t="shared" si="52"/>
        <v>86072</v>
      </c>
      <c r="N91" s="84">
        <f t="shared" si="28"/>
        <v>0</v>
      </c>
      <c r="O91" s="66">
        <v>45485</v>
      </c>
      <c r="P91" s="66">
        <v>45485</v>
      </c>
      <c r="Q91" s="113" t="s">
        <v>888</v>
      </c>
      <c r="R91" s="67">
        <v>70000</v>
      </c>
      <c r="S91" s="80">
        <f t="shared" si="50"/>
        <v>4200</v>
      </c>
      <c r="T91" s="91" t="s">
        <v>91</v>
      </c>
      <c r="U91" s="136">
        <v>45674</v>
      </c>
      <c r="V91" s="91">
        <v>464231</v>
      </c>
      <c r="W91" s="70" t="s">
        <v>29</v>
      </c>
      <c r="X91" s="110" t="s">
        <v>368</v>
      </c>
      <c r="Y91" s="91" t="s">
        <v>91</v>
      </c>
    </row>
    <row r="92" spans="1:25" x14ac:dyDescent="0.25">
      <c r="A92" s="93">
        <f t="shared" si="41"/>
        <v>28</v>
      </c>
      <c r="B92" s="112" t="s">
        <v>2210</v>
      </c>
      <c r="C92" s="62">
        <v>45505</v>
      </c>
      <c r="D92" s="117" t="s">
        <v>738</v>
      </c>
      <c r="E92" s="76">
        <v>45474</v>
      </c>
      <c r="F92" s="61" t="s">
        <v>750</v>
      </c>
      <c r="G92" s="140">
        <v>45524</v>
      </c>
      <c r="H92" s="128">
        <v>83917.02</v>
      </c>
      <c r="I92" s="74">
        <f t="shared" si="51"/>
        <v>15105.063599999999</v>
      </c>
      <c r="J92" s="74">
        <f t="shared" si="40"/>
        <v>99022.083599999998</v>
      </c>
      <c r="K92" s="84">
        <f t="shared" si="30"/>
        <v>1678.3404</v>
      </c>
      <c r="L92" s="84">
        <f t="shared" si="31"/>
        <v>97343.743199999997</v>
      </c>
      <c r="M92" s="84">
        <f t="shared" si="52"/>
        <v>97343.743199999997</v>
      </c>
      <c r="N92" s="84">
        <f t="shared" si="28"/>
        <v>0</v>
      </c>
      <c r="O92" s="66">
        <v>45485</v>
      </c>
      <c r="P92" s="66">
        <v>45485</v>
      </c>
      <c r="Q92" s="113" t="s">
        <v>886</v>
      </c>
      <c r="R92" s="67">
        <v>79167</v>
      </c>
      <c r="S92" s="80">
        <f t="shared" si="50"/>
        <v>4750.0200000000041</v>
      </c>
      <c r="T92" s="91" t="s">
        <v>91</v>
      </c>
      <c r="U92" s="136">
        <v>45639</v>
      </c>
      <c r="V92" s="91">
        <v>464137</v>
      </c>
      <c r="W92" s="70" t="s">
        <v>29</v>
      </c>
      <c r="X92" s="110" t="s">
        <v>368</v>
      </c>
      <c r="Y92" s="91" t="s">
        <v>91</v>
      </c>
    </row>
    <row r="93" spans="1:25" x14ac:dyDescent="0.25">
      <c r="A93" s="93">
        <v>1</v>
      </c>
      <c r="B93" s="112" t="s">
        <v>2210</v>
      </c>
      <c r="C93" s="62">
        <v>45505</v>
      </c>
      <c r="D93" s="117" t="s">
        <v>738</v>
      </c>
      <c r="E93" s="76">
        <v>45383</v>
      </c>
      <c r="F93" s="61" t="s">
        <v>747</v>
      </c>
      <c r="G93" s="140">
        <v>45524</v>
      </c>
      <c r="H93" s="128">
        <v>19581</v>
      </c>
      <c r="I93" s="74">
        <f t="shared" si="51"/>
        <v>3524.58</v>
      </c>
      <c r="J93" s="74">
        <f t="shared" si="40"/>
        <v>23105.58</v>
      </c>
      <c r="K93" s="84">
        <f t="shared" si="30"/>
        <v>391.62</v>
      </c>
      <c r="L93" s="84">
        <f t="shared" si="31"/>
        <v>22713.960000000003</v>
      </c>
      <c r="M93" s="84">
        <f t="shared" si="52"/>
        <v>22713.960000000003</v>
      </c>
      <c r="N93" s="84">
        <f t="shared" si="28"/>
        <v>0</v>
      </c>
      <c r="O93" s="66">
        <v>45535</v>
      </c>
      <c r="P93" s="66">
        <v>45442</v>
      </c>
      <c r="Q93" s="113" t="s">
        <v>901</v>
      </c>
      <c r="R93" s="67">
        <v>18472</v>
      </c>
      <c r="S93" s="80">
        <f t="shared" si="50"/>
        <v>1109</v>
      </c>
      <c r="T93" s="91" t="s">
        <v>892</v>
      </c>
      <c r="U93" s="136">
        <v>45642</v>
      </c>
      <c r="V93" s="91">
        <v>464149</v>
      </c>
      <c r="W93" s="70" t="s">
        <v>29</v>
      </c>
      <c r="X93" s="110" t="s">
        <v>368</v>
      </c>
      <c r="Y93" s="91" t="s">
        <v>91</v>
      </c>
    </row>
    <row r="94" spans="1:25" x14ac:dyDescent="0.25">
      <c r="A94" s="93">
        <v>2</v>
      </c>
      <c r="B94" s="112" t="s">
        <v>2210</v>
      </c>
      <c r="C94" s="62">
        <v>45505</v>
      </c>
      <c r="D94" s="117" t="s">
        <v>737</v>
      </c>
      <c r="E94" s="76">
        <v>45383</v>
      </c>
      <c r="F94" s="61" t="s">
        <v>747</v>
      </c>
      <c r="G94" s="140">
        <v>45524</v>
      </c>
      <c r="H94" s="128">
        <v>49761</v>
      </c>
      <c r="I94" s="74">
        <f t="shared" si="51"/>
        <v>8956.98</v>
      </c>
      <c r="J94" s="74">
        <f t="shared" si="40"/>
        <v>58717.979999999996</v>
      </c>
      <c r="K94" s="84">
        <f t="shared" si="30"/>
        <v>995.22</v>
      </c>
      <c r="L94" s="84">
        <f t="shared" si="31"/>
        <v>57722.759999999995</v>
      </c>
      <c r="M94" s="84">
        <f t="shared" si="52"/>
        <v>57722.759999999995</v>
      </c>
      <c r="N94" s="84">
        <f t="shared" si="28"/>
        <v>0</v>
      </c>
      <c r="O94" s="66">
        <v>45535</v>
      </c>
      <c r="P94" s="66">
        <v>45442</v>
      </c>
      <c r="Q94" s="113" t="s">
        <v>903</v>
      </c>
      <c r="R94" s="67">
        <v>46944</v>
      </c>
      <c r="S94" s="80">
        <f t="shared" si="50"/>
        <v>2817</v>
      </c>
      <c r="T94" s="91" t="s">
        <v>892</v>
      </c>
      <c r="U94" s="136">
        <v>45642</v>
      </c>
      <c r="V94" s="91">
        <v>464149</v>
      </c>
      <c r="W94" s="70" t="s">
        <v>29</v>
      </c>
      <c r="X94" s="110" t="s">
        <v>368</v>
      </c>
      <c r="Y94" s="91" t="s">
        <v>91</v>
      </c>
    </row>
    <row r="95" spans="1:25" x14ac:dyDescent="0.25">
      <c r="A95" s="93">
        <v>3</v>
      </c>
      <c r="B95" s="112" t="s">
        <v>2210</v>
      </c>
      <c r="C95" s="62">
        <v>45505</v>
      </c>
      <c r="D95" s="117" t="s">
        <v>736</v>
      </c>
      <c r="E95" s="76">
        <v>45383</v>
      </c>
      <c r="F95" s="61" t="s">
        <v>748</v>
      </c>
      <c r="G95" s="140">
        <v>45517</v>
      </c>
      <c r="H95" s="128">
        <v>64307</v>
      </c>
      <c r="I95" s="74">
        <f t="shared" si="51"/>
        <v>11575.26</v>
      </c>
      <c r="J95" s="74">
        <f t="shared" si="40"/>
        <v>75882.259999999995</v>
      </c>
      <c r="K95" s="84">
        <f t="shared" si="30"/>
        <v>1286.1400000000001</v>
      </c>
      <c r="L95" s="84">
        <f t="shared" si="31"/>
        <v>74596.12</v>
      </c>
      <c r="M95" s="84">
        <f t="shared" si="52"/>
        <v>74596.12</v>
      </c>
      <c r="N95" s="84">
        <f t="shared" si="28"/>
        <v>0</v>
      </c>
      <c r="O95" s="66">
        <v>45535</v>
      </c>
      <c r="P95" s="66">
        <v>45442</v>
      </c>
      <c r="Q95" s="113" t="s">
        <v>902</v>
      </c>
      <c r="R95" s="67">
        <v>60667</v>
      </c>
      <c r="S95" s="80">
        <f t="shared" si="50"/>
        <v>3640</v>
      </c>
      <c r="T95" s="91" t="s">
        <v>892</v>
      </c>
      <c r="U95" s="136">
        <v>45642</v>
      </c>
      <c r="V95" s="91">
        <v>464149</v>
      </c>
      <c r="W95" s="70" t="s">
        <v>29</v>
      </c>
      <c r="X95" s="110" t="s">
        <v>368</v>
      </c>
      <c r="Y95" s="91" t="s">
        <v>91</v>
      </c>
    </row>
    <row r="96" spans="1:25" x14ac:dyDescent="0.25">
      <c r="A96" s="93">
        <v>1</v>
      </c>
      <c r="B96" s="112" t="s">
        <v>2206</v>
      </c>
      <c r="C96" s="62">
        <v>45536</v>
      </c>
      <c r="D96" s="117" t="s">
        <v>2546</v>
      </c>
      <c r="E96" s="76">
        <v>45505</v>
      </c>
      <c r="F96" s="61" t="s">
        <v>905</v>
      </c>
      <c r="G96" s="140">
        <v>45540</v>
      </c>
      <c r="H96" s="128">
        <v>168435</v>
      </c>
      <c r="I96" s="74">
        <v>0</v>
      </c>
      <c r="J96" s="74">
        <v>0</v>
      </c>
      <c r="K96" s="84">
        <f t="shared" si="30"/>
        <v>3368.7000000000003</v>
      </c>
      <c r="L96" s="84">
        <f t="shared" ref="L96:L143" si="53">H96-K96</f>
        <v>165066.29999999999</v>
      </c>
      <c r="M96" s="84">
        <f t="shared" si="52"/>
        <v>165066.29999999999</v>
      </c>
      <c r="N96" s="84">
        <f t="shared" si="28"/>
        <v>0</v>
      </c>
      <c r="O96" s="66">
        <v>45547</v>
      </c>
      <c r="P96" s="66">
        <f>O96</f>
        <v>45547</v>
      </c>
      <c r="Q96" s="113" t="s">
        <v>912</v>
      </c>
      <c r="R96" s="67">
        <v>156636</v>
      </c>
      <c r="S96" s="80">
        <f>H96-R96</f>
        <v>11799</v>
      </c>
      <c r="T96" s="91" t="s">
        <v>91</v>
      </c>
      <c r="U96" s="136">
        <v>45613</v>
      </c>
      <c r="V96" s="91">
        <v>464231</v>
      </c>
      <c r="W96" s="70" t="s">
        <v>29</v>
      </c>
      <c r="X96" s="110" t="s">
        <v>368</v>
      </c>
      <c r="Y96" s="91" t="s">
        <v>91</v>
      </c>
    </row>
    <row r="97" spans="1:25" x14ac:dyDescent="0.25">
      <c r="A97" s="93">
        <f t="shared" ref="A97:A102" si="54">A96+1</f>
        <v>2</v>
      </c>
      <c r="B97" s="112" t="s">
        <v>2205</v>
      </c>
      <c r="C97" s="62">
        <v>45536</v>
      </c>
      <c r="D97" s="117" t="s">
        <v>2548</v>
      </c>
      <c r="E97" s="76">
        <v>45505</v>
      </c>
      <c r="F97" s="61" t="s">
        <v>906</v>
      </c>
      <c r="G97" s="140">
        <v>45540</v>
      </c>
      <c r="H97" s="128">
        <v>214974</v>
      </c>
      <c r="I97" s="74">
        <v>0</v>
      </c>
      <c r="J97" s="74">
        <v>0</v>
      </c>
      <c r="K97" s="84">
        <f t="shared" si="30"/>
        <v>4299.4800000000005</v>
      </c>
      <c r="L97" s="84">
        <f t="shared" si="53"/>
        <v>210674.52</v>
      </c>
      <c r="M97" s="84">
        <f t="shared" si="52"/>
        <v>210674.52</v>
      </c>
      <c r="N97" s="84">
        <f t="shared" si="28"/>
        <v>0</v>
      </c>
      <c r="O97" s="66">
        <v>45539</v>
      </c>
      <c r="P97" s="66">
        <f>O97</f>
        <v>45539</v>
      </c>
      <c r="Q97" s="113" t="s">
        <v>913</v>
      </c>
      <c r="R97" s="67">
        <v>202176</v>
      </c>
      <c r="S97" s="80">
        <f t="shared" ref="S97:S102" si="55">H97-R97</f>
        <v>12798</v>
      </c>
      <c r="T97" s="91" t="s">
        <v>91</v>
      </c>
      <c r="U97" s="136">
        <v>45674</v>
      </c>
      <c r="V97" s="91">
        <v>464231</v>
      </c>
      <c r="W97" s="70" t="s">
        <v>29</v>
      </c>
      <c r="X97" s="110" t="s">
        <v>368</v>
      </c>
      <c r="Y97" s="91" t="s">
        <v>91</v>
      </c>
    </row>
    <row r="98" spans="1:25" x14ac:dyDescent="0.25">
      <c r="A98" s="93">
        <f t="shared" si="54"/>
        <v>3</v>
      </c>
      <c r="B98" s="112" t="s">
        <v>2205</v>
      </c>
      <c r="C98" s="62">
        <v>45536</v>
      </c>
      <c r="D98" s="117" t="s">
        <v>2548</v>
      </c>
      <c r="E98" s="76">
        <v>45505</v>
      </c>
      <c r="F98" s="61" t="s">
        <v>907</v>
      </c>
      <c r="G98" s="140">
        <v>45547</v>
      </c>
      <c r="H98" s="128">
        <v>4500</v>
      </c>
      <c r="I98" s="74">
        <v>0</v>
      </c>
      <c r="J98" s="74">
        <v>0</v>
      </c>
      <c r="K98" s="84">
        <f t="shared" si="30"/>
        <v>90</v>
      </c>
      <c r="L98" s="84">
        <f t="shared" si="53"/>
        <v>4410</v>
      </c>
      <c r="M98" s="84">
        <f t="shared" si="52"/>
        <v>4410</v>
      </c>
      <c r="N98" s="84">
        <f t="shared" si="28"/>
        <v>0</v>
      </c>
      <c r="O98" s="66">
        <v>45539</v>
      </c>
      <c r="P98" s="66">
        <f>O98</f>
        <v>45539</v>
      </c>
      <c r="Q98" s="113" t="s">
        <v>913</v>
      </c>
      <c r="R98" s="67">
        <v>4500</v>
      </c>
      <c r="S98" s="80">
        <f t="shared" si="55"/>
        <v>0</v>
      </c>
      <c r="T98" s="91" t="s">
        <v>91</v>
      </c>
      <c r="U98" s="136">
        <v>45674</v>
      </c>
      <c r="V98" s="91">
        <v>464231</v>
      </c>
      <c r="W98" s="70" t="s">
        <v>29</v>
      </c>
      <c r="X98" s="110" t="s">
        <v>368</v>
      </c>
      <c r="Y98" s="91" t="s">
        <v>91</v>
      </c>
    </row>
    <row r="99" spans="1:25" x14ac:dyDescent="0.25">
      <c r="A99" s="93">
        <f t="shared" si="54"/>
        <v>4</v>
      </c>
      <c r="B99" s="112" t="s">
        <v>79</v>
      </c>
      <c r="C99" s="62">
        <v>45536</v>
      </c>
      <c r="D99" s="117" t="s">
        <v>2547</v>
      </c>
      <c r="E99" s="76">
        <v>45505</v>
      </c>
      <c r="F99" s="61" t="s">
        <v>908</v>
      </c>
      <c r="G99" s="140">
        <v>45546</v>
      </c>
      <c r="H99" s="128">
        <v>100440</v>
      </c>
      <c r="I99" s="74">
        <v>0</v>
      </c>
      <c r="J99" s="74">
        <v>0</v>
      </c>
      <c r="K99" s="84">
        <f t="shared" si="30"/>
        <v>2008.8</v>
      </c>
      <c r="L99" s="84">
        <f t="shared" si="53"/>
        <v>98431.2</v>
      </c>
      <c r="M99" s="84">
        <v>98431</v>
      </c>
      <c r="N99" s="84">
        <f t="shared" si="28"/>
        <v>0.19999999999708962</v>
      </c>
      <c r="O99" s="66">
        <v>45548</v>
      </c>
      <c r="P99" s="66">
        <f>O99</f>
        <v>45548</v>
      </c>
      <c r="Q99" s="113" t="s">
        <v>914</v>
      </c>
      <c r="R99" s="67">
        <v>96390</v>
      </c>
      <c r="S99" s="80">
        <f t="shared" si="55"/>
        <v>4050</v>
      </c>
      <c r="T99" s="91" t="s">
        <v>91</v>
      </c>
      <c r="U99" s="136">
        <v>45308</v>
      </c>
      <c r="V99" s="91">
        <v>464231</v>
      </c>
      <c r="W99" s="70" t="s">
        <v>29</v>
      </c>
      <c r="X99" s="110" t="s">
        <v>368</v>
      </c>
      <c r="Y99" s="91" t="s">
        <v>91</v>
      </c>
    </row>
    <row r="100" spans="1:25" x14ac:dyDescent="0.25">
      <c r="A100" s="93">
        <f t="shared" si="54"/>
        <v>5</v>
      </c>
      <c r="B100" s="112" t="s">
        <v>79</v>
      </c>
      <c r="C100" s="62">
        <v>45536</v>
      </c>
      <c r="D100" s="117" t="s">
        <v>2547</v>
      </c>
      <c r="E100" s="76">
        <v>45505</v>
      </c>
      <c r="F100" s="61" t="s">
        <v>909</v>
      </c>
      <c r="G100" s="140">
        <v>45547</v>
      </c>
      <c r="H100" s="128">
        <v>9300</v>
      </c>
      <c r="I100" s="74">
        <v>0</v>
      </c>
      <c r="J100" s="74">
        <v>0</v>
      </c>
      <c r="K100" s="84">
        <f t="shared" si="30"/>
        <v>186</v>
      </c>
      <c r="L100" s="84">
        <f t="shared" si="53"/>
        <v>9114</v>
      </c>
      <c r="M100" s="84">
        <v>9114</v>
      </c>
      <c r="N100" s="84">
        <f t="shared" si="28"/>
        <v>0</v>
      </c>
      <c r="O100" s="66">
        <v>45548</v>
      </c>
      <c r="P100" s="66">
        <f>O100</f>
        <v>45548</v>
      </c>
      <c r="Q100" s="113" t="s">
        <v>915</v>
      </c>
      <c r="R100" s="67">
        <f>9000+300</f>
        <v>9300</v>
      </c>
      <c r="S100" s="80">
        <f t="shared" si="55"/>
        <v>0</v>
      </c>
      <c r="T100" s="91" t="s">
        <v>91</v>
      </c>
      <c r="U100" s="136">
        <v>45308</v>
      </c>
      <c r="V100" s="91">
        <v>464231</v>
      </c>
      <c r="W100" s="70" t="s">
        <v>29</v>
      </c>
      <c r="X100" s="110" t="s">
        <v>368</v>
      </c>
      <c r="Y100" s="91" t="s">
        <v>91</v>
      </c>
    </row>
    <row r="101" spans="1:25" x14ac:dyDescent="0.25">
      <c r="A101" s="93">
        <f t="shared" si="54"/>
        <v>6</v>
      </c>
      <c r="B101" s="112" t="s">
        <v>2205</v>
      </c>
      <c r="C101" s="62">
        <v>45536</v>
      </c>
      <c r="D101" s="117" t="s">
        <v>2545</v>
      </c>
      <c r="E101" s="76">
        <v>45505</v>
      </c>
      <c r="F101" s="61" t="s">
        <v>910</v>
      </c>
      <c r="G101" s="140">
        <v>45544</v>
      </c>
      <c r="H101" s="128">
        <v>148504</v>
      </c>
      <c r="I101" s="74">
        <v>0</v>
      </c>
      <c r="J101" s="74">
        <v>0</v>
      </c>
      <c r="K101" s="84">
        <f t="shared" si="30"/>
        <v>2970.08</v>
      </c>
      <c r="L101" s="84">
        <f t="shared" si="53"/>
        <v>145533.92000000001</v>
      </c>
      <c r="M101" s="84">
        <v>0</v>
      </c>
      <c r="N101" s="84">
        <f t="shared" si="28"/>
        <v>145533.92000000001</v>
      </c>
      <c r="O101" s="66">
        <v>45552</v>
      </c>
      <c r="P101" s="66">
        <f t="shared" ref="P101:P102" si="56">O101</f>
        <v>45552</v>
      </c>
      <c r="Q101" s="113" t="s">
        <v>916</v>
      </c>
      <c r="R101" s="67">
        <v>142576</v>
      </c>
      <c r="S101" s="80">
        <f t="shared" si="55"/>
        <v>5928</v>
      </c>
      <c r="T101" s="91" t="s">
        <v>91</v>
      </c>
      <c r="U101" s="136">
        <v>45674</v>
      </c>
      <c r="V101" s="91">
        <v>464231</v>
      </c>
      <c r="W101" s="70" t="s">
        <v>29</v>
      </c>
      <c r="X101" s="110" t="s">
        <v>368</v>
      </c>
      <c r="Y101" s="91" t="s">
        <v>91</v>
      </c>
    </row>
    <row r="102" spans="1:25" x14ac:dyDescent="0.25">
      <c r="A102" s="93">
        <f t="shared" si="54"/>
        <v>7</v>
      </c>
      <c r="B102" s="112" t="s">
        <v>2205</v>
      </c>
      <c r="C102" s="62">
        <v>45536</v>
      </c>
      <c r="D102" s="117" t="s">
        <v>2545</v>
      </c>
      <c r="E102" s="76">
        <v>45505</v>
      </c>
      <c r="F102" s="61" t="s">
        <v>911</v>
      </c>
      <c r="G102" s="140">
        <v>45547</v>
      </c>
      <c r="H102" s="128">
        <v>4750</v>
      </c>
      <c r="I102" s="74">
        <v>0</v>
      </c>
      <c r="J102" s="74">
        <v>0</v>
      </c>
      <c r="K102" s="84">
        <f t="shared" si="30"/>
        <v>95</v>
      </c>
      <c r="L102" s="84">
        <f t="shared" si="53"/>
        <v>4655</v>
      </c>
      <c r="M102" s="84">
        <v>0</v>
      </c>
      <c r="N102" s="84">
        <f t="shared" si="28"/>
        <v>4655</v>
      </c>
      <c r="O102" s="66">
        <v>45552</v>
      </c>
      <c r="P102" s="66">
        <f t="shared" si="56"/>
        <v>45552</v>
      </c>
      <c r="Q102" s="113" t="s">
        <v>916</v>
      </c>
      <c r="R102" s="67">
        <v>4750</v>
      </c>
      <c r="S102" s="80">
        <f t="shared" si="55"/>
        <v>0</v>
      </c>
      <c r="T102" s="91" t="s">
        <v>91</v>
      </c>
      <c r="U102" s="136">
        <v>45674</v>
      </c>
      <c r="V102" s="91">
        <v>464231</v>
      </c>
      <c r="W102" s="70" t="s">
        <v>29</v>
      </c>
      <c r="X102" s="110" t="s">
        <v>368</v>
      </c>
      <c r="Y102" s="91" t="s">
        <v>91</v>
      </c>
    </row>
    <row r="103" spans="1:25" s="71" customFormat="1" x14ac:dyDescent="0.25">
      <c r="A103" s="59">
        <f>A102+1</f>
        <v>8</v>
      </c>
      <c r="B103" s="112" t="s">
        <v>2207</v>
      </c>
      <c r="C103" s="60">
        <v>45536</v>
      </c>
      <c r="D103" s="117" t="s">
        <v>2549</v>
      </c>
      <c r="E103" s="60">
        <v>45505</v>
      </c>
      <c r="F103" s="154" t="s">
        <v>1207</v>
      </c>
      <c r="G103" s="63">
        <v>45541</v>
      </c>
      <c r="H103" s="75">
        <v>369940</v>
      </c>
      <c r="I103" s="64">
        <f>H103*18%</f>
        <v>66589.2</v>
      </c>
      <c r="J103" s="64">
        <v>0</v>
      </c>
      <c r="K103" s="84">
        <f t="shared" si="30"/>
        <v>7398.8</v>
      </c>
      <c r="L103" s="84">
        <f t="shared" si="53"/>
        <v>362541.2</v>
      </c>
      <c r="M103" s="84">
        <v>0</v>
      </c>
      <c r="N103" s="84">
        <f t="shared" si="28"/>
        <v>362541.2</v>
      </c>
      <c r="O103" s="66">
        <v>45539</v>
      </c>
      <c r="P103" s="66">
        <f>O103</f>
        <v>45539</v>
      </c>
      <c r="Q103" s="96" t="s">
        <v>1218</v>
      </c>
      <c r="R103" s="75">
        <v>349000</v>
      </c>
      <c r="S103" s="68">
        <f>H103-R103</f>
        <v>20940</v>
      </c>
      <c r="T103" s="69" t="s">
        <v>91</v>
      </c>
      <c r="U103" s="136">
        <v>45590</v>
      </c>
      <c r="V103" s="69">
        <v>464347</v>
      </c>
      <c r="W103" s="70" t="s">
        <v>29</v>
      </c>
      <c r="X103" s="110" t="s">
        <v>368</v>
      </c>
      <c r="Y103" s="91" t="s">
        <v>91</v>
      </c>
    </row>
    <row r="104" spans="1:25" s="71" customFormat="1" x14ac:dyDescent="0.25">
      <c r="A104" s="59">
        <f t="shared" ref="A104:A143" si="57">A103+1</f>
        <v>9</v>
      </c>
      <c r="B104" s="112" t="s">
        <v>2207</v>
      </c>
      <c r="C104" s="60">
        <v>45536</v>
      </c>
      <c r="D104" s="117" t="s">
        <v>2550</v>
      </c>
      <c r="E104" s="60">
        <v>45505</v>
      </c>
      <c r="F104" s="154" t="s">
        <v>1207</v>
      </c>
      <c r="G104" s="63">
        <v>45541</v>
      </c>
      <c r="H104" s="75">
        <v>0</v>
      </c>
      <c r="I104" s="64">
        <v>0</v>
      </c>
      <c r="J104" s="64">
        <v>0</v>
      </c>
      <c r="K104" s="84">
        <f t="shared" si="30"/>
        <v>0</v>
      </c>
      <c r="L104" s="84">
        <f t="shared" si="53"/>
        <v>0</v>
      </c>
      <c r="M104" s="84">
        <v>0</v>
      </c>
      <c r="N104" s="84">
        <f t="shared" si="28"/>
        <v>0</v>
      </c>
      <c r="O104" s="66">
        <v>45539</v>
      </c>
      <c r="P104" s="66">
        <f t="shared" ref="P104:P143" si="58">O104</f>
        <v>45539</v>
      </c>
      <c r="Q104" s="96" t="s">
        <v>1218</v>
      </c>
      <c r="R104" s="75">
        <v>0</v>
      </c>
      <c r="S104" s="68">
        <f t="shared" ref="S104:S162" si="59">H104-R104</f>
        <v>0</v>
      </c>
      <c r="T104" s="69" t="s">
        <v>91</v>
      </c>
      <c r="U104" s="136">
        <v>45590</v>
      </c>
      <c r="V104" s="69">
        <v>464347</v>
      </c>
      <c r="W104" s="70" t="s">
        <v>29</v>
      </c>
      <c r="X104" s="110" t="s">
        <v>368</v>
      </c>
      <c r="Y104" s="91" t="s">
        <v>91</v>
      </c>
    </row>
    <row r="105" spans="1:25" s="71" customFormat="1" x14ac:dyDescent="0.25">
      <c r="A105" s="59">
        <f t="shared" si="57"/>
        <v>10</v>
      </c>
      <c r="B105" s="112" t="s">
        <v>2207</v>
      </c>
      <c r="C105" s="60">
        <v>45536</v>
      </c>
      <c r="D105" s="117" t="s">
        <v>2551</v>
      </c>
      <c r="E105" s="60">
        <v>45505</v>
      </c>
      <c r="F105" s="154" t="s">
        <v>1207</v>
      </c>
      <c r="G105" s="63">
        <v>45541</v>
      </c>
      <c r="H105" s="75">
        <v>0</v>
      </c>
      <c r="I105" s="64">
        <v>0</v>
      </c>
      <c r="J105" s="64">
        <v>0</v>
      </c>
      <c r="K105" s="84">
        <f t="shared" si="30"/>
        <v>0</v>
      </c>
      <c r="L105" s="84">
        <f t="shared" si="53"/>
        <v>0</v>
      </c>
      <c r="M105" s="84">
        <v>0</v>
      </c>
      <c r="N105" s="84">
        <f t="shared" si="28"/>
        <v>0</v>
      </c>
      <c r="O105" s="66">
        <v>45539</v>
      </c>
      <c r="P105" s="66">
        <f t="shared" si="58"/>
        <v>45539</v>
      </c>
      <c r="Q105" s="96" t="s">
        <v>1218</v>
      </c>
      <c r="R105" s="75">
        <v>0</v>
      </c>
      <c r="S105" s="68">
        <f t="shared" si="59"/>
        <v>0</v>
      </c>
      <c r="T105" s="69" t="s">
        <v>91</v>
      </c>
      <c r="U105" s="136">
        <v>45590</v>
      </c>
      <c r="V105" s="69">
        <v>464347</v>
      </c>
      <c r="W105" s="70" t="s">
        <v>29</v>
      </c>
      <c r="X105" s="110" t="s">
        <v>368</v>
      </c>
      <c r="Y105" s="91" t="s">
        <v>91</v>
      </c>
    </row>
    <row r="106" spans="1:25" s="71" customFormat="1" x14ac:dyDescent="0.25">
      <c r="A106" s="59">
        <f t="shared" si="57"/>
        <v>11</v>
      </c>
      <c r="B106" s="112" t="s">
        <v>2207</v>
      </c>
      <c r="C106" s="60">
        <v>45536</v>
      </c>
      <c r="D106" s="117" t="s">
        <v>2553</v>
      </c>
      <c r="E106" s="60">
        <v>45505</v>
      </c>
      <c r="F106" s="154" t="s">
        <v>1207</v>
      </c>
      <c r="G106" s="63">
        <v>45541</v>
      </c>
      <c r="H106" s="75">
        <v>0</v>
      </c>
      <c r="I106" s="64">
        <v>0</v>
      </c>
      <c r="J106" s="64">
        <v>0</v>
      </c>
      <c r="K106" s="84">
        <f t="shared" si="30"/>
        <v>0</v>
      </c>
      <c r="L106" s="84">
        <f t="shared" si="53"/>
        <v>0</v>
      </c>
      <c r="M106" s="84">
        <v>0</v>
      </c>
      <c r="N106" s="84">
        <f t="shared" si="28"/>
        <v>0</v>
      </c>
      <c r="O106" s="66">
        <v>45539</v>
      </c>
      <c r="P106" s="66">
        <f t="shared" si="58"/>
        <v>45539</v>
      </c>
      <c r="Q106" s="96" t="s">
        <v>1218</v>
      </c>
      <c r="R106" s="75">
        <v>0</v>
      </c>
      <c r="S106" s="68">
        <f t="shared" si="59"/>
        <v>0</v>
      </c>
      <c r="T106" s="69" t="s">
        <v>91</v>
      </c>
      <c r="U106" s="136">
        <v>45590</v>
      </c>
      <c r="V106" s="69">
        <v>464347</v>
      </c>
      <c r="W106" s="70" t="s">
        <v>29</v>
      </c>
      <c r="X106" s="110" t="s">
        <v>368</v>
      </c>
      <c r="Y106" s="91" t="s">
        <v>91</v>
      </c>
    </row>
    <row r="107" spans="1:25" s="71" customFormat="1" x14ac:dyDescent="0.25">
      <c r="A107" s="59">
        <f t="shared" si="57"/>
        <v>12</v>
      </c>
      <c r="B107" s="112" t="s">
        <v>2207</v>
      </c>
      <c r="C107" s="60">
        <v>45536</v>
      </c>
      <c r="D107" s="117" t="s">
        <v>2554</v>
      </c>
      <c r="E107" s="60">
        <v>45505</v>
      </c>
      <c r="F107" s="154" t="s">
        <v>1207</v>
      </c>
      <c r="G107" s="63">
        <v>45541</v>
      </c>
      <c r="H107" s="75">
        <v>0</v>
      </c>
      <c r="I107" s="64">
        <v>0</v>
      </c>
      <c r="J107" s="64">
        <v>0</v>
      </c>
      <c r="K107" s="84">
        <f t="shared" si="30"/>
        <v>0</v>
      </c>
      <c r="L107" s="84">
        <f t="shared" si="53"/>
        <v>0</v>
      </c>
      <c r="M107" s="84">
        <v>0</v>
      </c>
      <c r="N107" s="84">
        <f t="shared" si="28"/>
        <v>0</v>
      </c>
      <c r="O107" s="66">
        <v>45539</v>
      </c>
      <c r="P107" s="66">
        <f t="shared" si="58"/>
        <v>45539</v>
      </c>
      <c r="Q107" s="96" t="s">
        <v>1218</v>
      </c>
      <c r="R107" s="75">
        <v>0</v>
      </c>
      <c r="S107" s="68">
        <f t="shared" si="59"/>
        <v>0</v>
      </c>
      <c r="T107" s="69" t="s">
        <v>91</v>
      </c>
      <c r="U107" s="136">
        <v>45590</v>
      </c>
      <c r="V107" s="69">
        <v>464347</v>
      </c>
      <c r="W107" s="70" t="s">
        <v>29</v>
      </c>
      <c r="X107" s="110" t="s">
        <v>368</v>
      </c>
      <c r="Y107" s="91" t="s">
        <v>91</v>
      </c>
    </row>
    <row r="108" spans="1:25" s="71" customFormat="1" x14ac:dyDescent="0.25">
      <c r="A108" s="59">
        <f t="shared" si="57"/>
        <v>13</v>
      </c>
      <c r="B108" s="112" t="s">
        <v>2207</v>
      </c>
      <c r="C108" s="60">
        <v>45536</v>
      </c>
      <c r="D108" s="117" t="s">
        <v>2555</v>
      </c>
      <c r="E108" s="60">
        <v>45505</v>
      </c>
      <c r="F108" s="154" t="s">
        <v>1207</v>
      </c>
      <c r="G108" s="63">
        <v>45541</v>
      </c>
      <c r="H108" s="75">
        <v>0</v>
      </c>
      <c r="I108" s="64">
        <v>0</v>
      </c>
      <c r="J108" s="64">
        <v>0</v>
      </c>
      <c r="K108" s="84">
        <f t="shared" si="30"/>
        <v>0</v>
      </c>
      <c r="L108" s="84">
        <f t="shared" si="53"/>
        <v>0</v>
      </c>
      <c r="M108" s="84">
        <v>0</v>
      </c>
      <c r="N108" s="84">
        <f t="shared" si="28"/>
        <v>0</v>
      </c>
      <c r="O108" s="66">
        <v>45539</v>
      </c>
      <c r="P108" s="66">
        <f t="shared" si="58"/>
        <v>45539</v>
      </c>
      <c r="Q108" s="96" t="s">
        <v>1218</v>
      </c>
      <c r="R108" s="75">
        <v>0</v>
      </c>
      <c r="S108" s="68">
        <f t="shared" si="59"/>
        <v>0</v>
      </c>
      <c r="T108" s="69" t="s">
        <v>91</v>
      </c>
      <c r="U108" s="136">
        <v>45590</v>
      </c>
      <c r="V108" s="69">
        <v>464347</v>
      </c>
      <c r="W108" s="70" t="s">
        <v>29</v>
      </c>
      <c r="X108" s="110" t="s">
        <v>368</v>
      </c>
      <c r="Y108" s="91" t="s">
        <v>91</v>
      </c>
    </row>
    <row r="109" spans="1:25" x14ac:dyDescent="0.25">
      <c r="A109" s="59">
        <f>A108+1</f>
        <v>14</v>
      </c>
      <c r="B109" s="112" t="s">
        <v>2208</v>
      </c>
      <c r="C109" s="60">
        <v>45536</v>
      </c>
      <c r="D109" s="117" t="s">
        <v>1483</v>
      </c>
      <c r="E109" s="60">
        <v>45383</v>
      </c>
      <c r="F109" s="154" t="s">
        <v>747</v>
      </c>
      <c r="G109" s="63">
        <v>45524</v>
      </c>
      <c r="H109" s="75">
        <v>79703.848599999998</v>
      </c>
      <c r="I109" s="64">
        <f t="shared" ref="I109:I110" si="60">H109*18%</f>
        <v>14346.692747999999</v>
      </c>
      <c r="J109" s="64">
        <v>0</v>
      </c>
      <c r="K109" s="84">
        <f t="shared" si="30"/>
        <v>1594.0769720000001</v>
      </c>
      <c r="L109" s="84">
        <f t="shared" si="53"/>
        <v>78109.771628000002</v>
      </c>
      <c r="M109" s="84">
        <v>78110</v>
      </c>
      <c r="N109" s="84">
        <f t="shared" si="28"/>
        <v>-0.22837199999776203</v>
      </c>
      <c r="O109" s="66">
        <v>45545</v>
      </c>
      <c r="P109" s="66">
        <f t="shared" si="58"/>
        <v>45545</v>
      </c>
      <c r="Q109" s="96" t="s">
        <v>1219</v>
      </c>
      <c r="R109" s="75">
        <v>75192.31</v>
      </c>
      <c r="S109" s="68">
        <f t="shared" si="59"/>
        <v>4511.5385999999999</v>
      </c>
      <c r="T109" s="69" t="s">
        <v>91</v>
      </c>
      <c r="U109" s="136">
        <v>45639</v>
      </c>
      <c r="V109" s="69">
        <v>464137</v>
      </c>
      <c r="W109" s="70" t="s">
        <v>29</v>
      </c>
      <c r="X109" s="110" t="s">
        <v>368</v>
      </c>
      <c r="Y109" s="91" t="s">
        <v>91</v>
      </c>
    </row>
    <row r="110" spans="1:25" x14ac:dyDescent="0.25">
      <c r="A110" s="59">
        <f t="shared" si="57"/>
        <v>15</v>
      </c>
      <c r="B110" s="112" t="s">
        <v>2208</v>
      </c>
      <c r="C110" s="60">
        <v>45536</v>
      </c>
      <c r="D110" s="117" t="s">
        <v>358</v>
      </c>
      <c r="E110" s="60">
        <v>45413</v>
      </c>
      <c r="F110" s="154" t="s">
        <v>749</v>
      </c>
      <c r="G110" s="63">
        <v>45524</v>
      </c>
      <c r="H110" s="75">
        <v>290683.8</v>
      </c>
      <c r="I110" s="64">
        <f t="shared" si="60"/>
        <v>52323.083999999995</v>
      </c>
      <c r="J110" s="64">
        <v>0</v>
      </c>
      <c r="K110" s="84">
        <f t="shared" si="30"/>
        <v>5813.6759999999995</v>
      </c>
      <c r="L110" s="84">
        <f t="shared" si="53"/>
        <v>284870.12400000001</v>
      </c>
      <c r="M110" s="84">
        <v>284870</v>
      </c>
      <c r="N110" s="84">
        <f t="shared" si="28"/>
        <v>0.12400000001071021</v>
      </c>
      <c r="O110" s="66">
        <v>45545</v>
      </c>
      <c r="P110" s="66">
        <f t="shared" si="58"/>
        <v>45545</v>
      </c>
      <c r="Q110" s="96" t="s">
        <v>1220</v>
      </c>
      <c r="R110" s="75">
        <v>66346</v>
      </c>
      <c r="S110" s="68">
        <v>0</v>
      </c>
      <c r="T110" s="69" t="s">
        <v>91</v>
      </c>
      <c r="U110" s="136">
        <v>45639</v>
      </c>
      <c r="V110" s="69">
        <v>464137</v>
      </c>
      <c r="W110" s="70" t="s">
        <v>29</v>
      </c>
      <c r="X110" s="110" t="s">
        <v>368</v>
      </c>
      <c r="Y110" s="91" t="s">
        <v>91</v>
      </c>
    </row>
    <row r="111" spans="1:25" x14ac:dyDescent="0.25">
      <c r="A111" s="59">
        <f t="shared" si="57"/>
        <v>16</v>
      </c>
      <c r="B111" s="112" t="s">
        <v>2208</v>
      </c>
      <c r="C111" s="60">
        <v>45536</v>
      </c>
      <c r="D111" s="117" t="s">
        <v>359</v>
      </c>
      <c r="E111" s="60">
        <v>45413</v>
      </c>
      <c r="F111" s="154" t="s">
        <v>749</v>
      </c>
      <c r="G111" s="63">
        <v>45524</v>
      </c>
      <c r="H111" s="75">
        <v>0</v>
      </c>
      <c r="I111" s="64">
        <v>0</v>
      </c>
      <c r="J111" s="64">
        <v>0</v>
      </c>
      <c r="K111" s="84">
        <f t="shared" si="30"/>
        <v>0</v>
      </c>
      <c r="L111" s="84">
        <f t="shared" si="53"/>
        <v>0</v>
      </c>
      <c r="M111" s="84">
        <v>0</v>
      </c>
      <c r="N111" s="84">
        <f t="shared" si="28"/>
        <v>0</v>
      </c>
      <c r="O111" s="66">
        <v>45545</v>
      </c>
      <c r="P111" s="66">
        <f t="shared" si="58"/>
        <v>45545</v>
      </c>
      <c r="Q111" s="96" t="s">
        <v>1220</v>
      </c>
      <c r="R111" s="75">
        <v>92884</v>
      </c>
      <c r="S111" s="68">
        <f>H110-R110-R111-R112</f>
        <v>16453.799999999988</v>
      </c>
      <c r="T111" s="69" t="s">
        <v>91</v>
      </c>
      <c r="U111" s="136">
        <v>45639</v>
      </c>
      <c r="V111" s="69">
        <v>464137</v>
      </c>
      <c r="W111" s="70" t="s">
        <v>29</v>
      </c>
      <c r="X111" s="110" t="s">
        <v>368</v>
      </c>
      <c r="Y111" s="91" t="s">
        <v>91</v>
      </c>
    </row>
    <row r="112" spans="1:25" x14ac:dyDescent="0.25">
      <c r="A112" s="59">
        <f t="shared" si="57"/>
        <v>17</v>
      </c>
      <c r="B112" s="112" t="s">
        <v>2208</v>
      </c>
      <c r="C112" s="60">
        <v>45536</v>
      </c>
      <c r="D112" s="117" t="s">
        <v>360</v>
      </c>
      <c r="E112" s="60">
        <v>45413</v>
      </c>
      <c r="F112" s="154" t="s">
        <v>749</v>
      </c>
      <c r="G112" s="63">
        <v>45524</v>
      </c>
      <c r="H112" s="75">
        <v>0</v>
      </c>
      <c r="I112" s="64">
        <v>0</v>
      </c>
      <c r="J112" s="64">
        <v>0</v>
      </c>
      <c r="K112" s="84">
        <f t="shared" si="30"/>
        <v>0</v>
      </c>
      <c r="L112" s="84">
        <f t="shared" si="53"/>
        <v>0</v>
      </c>
      <c r="M112" s="84">
        <v>0</v>
      </c>
      <c r="N112" s="84">
        <f t="shared" ref="N112:N143" si="61">L112-M112</f>
        <v>0</v>
      </c>
      <c r="O112" s="66">
        <v>45545</v>
      </c>
      <c r="P112" s="66">
        <f t="shared" si="58"/>
        <v>45545</v>
      </c>
      <c r="Q112" s="96" t="s">
        <v>1220</v>
      </c>
      <c r="R112" s="75">
        <v>115000</v>
      </c>
      <c r="S112" s="68">
        <v>0</v>
      </c>
      <c r="T112" s="69" t="s">
        <v>91</v>
      </c>
      <c r="U112" s="136">
        <v>45639</v>
      </c>
      <c r="V112" s="69">
        <v>464137</v>
      </c>
      <c r="W112" s="70" t="s">
        <v>29</v>
      </c>
      <c r="X112" s="110" t="s">
        <v>368</v>
      </c>
      <c r="Y112" s="91" t="s">
        <v>91</v>
      </c>
    </row>
    <row r="113" spans="1:25" x14ac:dyDescent="0.25">
      <c r="A113" s="59">
        <f t="shared" si="57"/>
        <v>18</v>
      </c>
      <c r="B113" s="112" t="s">
        <v>2208</v>
      </c>
      <c r="C113" s="60">
        <v>45536</v>
      </c>
      <c r="D113" s="117" t="s">
        <v>1197</v>
      </c>
      <c r="E113" s="60">
        <v>45413</v>
      </c>
      <c r="F113" s="154" t="s">
        <v>749</v>
      </c>
      <c r="G113" s="63">
        <v>45524</v>
      </c>
      <c r="H113" s="75">
        <v>356323.07040000003</v>
      </c>
      <c r="I113" s="64">
        <f t="shared" ref="I113" si="62">H113*18%</f>
        <v>64138.152672000004</v>
      </c>
      <c r="J113" s="64">
        <v>0</v>
      </c>
      <c r="K113" s="84">
        <f t="shared" ref="K113:K143" si="63">H113*2%</f>
        <v>7126.461408000001</v>
      </c>
      <c r="L113" s="84">
        <f t="shared" si="53"/>
        <v>349196.60899200005</v>
      </c>
      <c r="M113" s="84">
        <v>349197</v>
      </c>
      <c r="N113" s="84">
        <f t="shared" si="61"/>
        <v>-0.39100799994776025</v>
      </c>
      <c r="O113" s="66">
        <v>45545</v>
      </c>
      <c r="P113" s="66">
        <f t="shared" si="58"/>
        <v>45545</v>
      </c>
      <c r="Q113" s="96" t="s">
        <v>1221</v>
      </c>
      <c r="R113" s="75">
        <v>110577</v>
      </c>
      <c r="S113" s="68">
        <v>0</v>
      </c>
      <c r="T113" s="69" t="s">
        <v>91</v>
      </c>
      <c r="U113" s="136">
        <v>45639</v>
      </c>
      <c r="V113" s="69">
        <v>464137</v>
      </c>
      <c r="W113" s="70" t="s">
        <v>29</v>
      </c>
      <c r="X113" s="110" t="s">
        <v>368</v>
      </c>
      <c r="Y113" s="91" t="s">
        <v>91</v>
      </c>
    </row>
    <row r="114" spans="1:25" x14ac:dyDescent="0.25">
      <c r="A114" s="59">
        <f t="shared" si="57"/>
        <v>19</v>
      </c>
      <c r="B114" s="112" t="s">
        <v>2208</v>
      </c>
      <c r="C114" s="60">
        <v>45536</v>
      </c>
      <c r="D114" s="117" t="s">
        <v>1198</v>
      </c>
      <c r="E114" s="60">
        <v>45413</v>
      </c>
      <c r="F114" s="154" t="s">
        <v>749</v>
      </c>
      <c r="G114" s="63">
        <v>45524</v>
      </c>
      <c r="H114" s="75">
        <v>0</v>
      </c>
      <c r="I114" s="64">
        <v>0</v>
      </c>
      <c r="J114" s="64">
        <v>0</v>
      </c>
      <c r="K114" s="84">
        <f t="shared" si="63"/>
        <v>0</v>
      </c>
      <c r="L114" s="84">
        <f t="shared" si="53"/>
        <v>0</v>
      </c>
      <c r="M114" s="84">
        <v>0</v>
      </c>
      <c r="N114" s="84">
        <f t="shared" si="61"/>
        <v>0</v>
      </c>
      <c r="O114" s="66">
        <v>45545</v>
      </c>
      <c r="P114" s="66">
        <f t="shared" si="58"/>
        <v>45545</v>
      </c>
      <c r="Q114" s="96" t="s">
        <v>1221</v>
      </c>
      <c r="R114" s="75">
        <v>110577</v>
      </c>
      <c r="S114" s="68">
        <f>H113-R113-R114-R115</f>
        <v>20169.070400000026</v>
      </c>
      <c r="T114" s="69" t="s">
        <v>91</v>
      </c>
      <c r="U114" s="136">
        <v>45639</v>
      </c>
      <c r="V114" s="69">
        <v>464137</v>
      </c>
      <c r="W114" s="70" t="s">
        <v>29</v>
      </c>
      <c r="X114" s="110" t="s">
        <v>368</v>
      </c>
      <c r="Y114" s="91" t="s">
        <v>91</v>
      </c>
    </row>
    <row r="115" spans="1:25" x14ac:dyDescent="0.25">
      <c r="A115" s="59">
        <f t="shared" si="57"/>
        <v>20</v>
      </c>
      <c r="B115" s="112" t="s">
        <v>2208</v>
      </c>
      <c r="C115" s="60">
        <v>45536</v>
      </c>
      <c r="D115" s="117" t="s">
        <v>1199</v>
      </c>
      <c r="E115" s="60">
        <v>45413</v>
      </c>
      <c r="F115" s="154" t="s">
        <v>749</v>
      </c>
      <c r="G115" s="63">
        <v>45524</v>
      </c>
      <c r="H115" s="75">
        <v>0</v>
      </c>
      <c r="I115" s="64">
        <v>0</v>
      </c>
      <c r="J115" s="64">
        <v>0</v>
      </c>
      <c r="K115" s="84">
        <f t="shared" si="63"/>
        <v>0</v>
      </c>
      <c r="L115" s="84">
        <f t="shared" si="53"/>
        <v>0</v>
      </c>
      <c r="M115" s="84">
        <v>0</v>
      </c>
      <c r="N115" s="84">
        <f t="shared" si="61"/>
        <v>0</v>
      </c>
      <c r="O115" s="66">
        <v>45545</v>
      </c>
      <c r="P115" s="66">
        <f t="shared" si="58"/>
        <v>45545</v>
      </c>
      <c r="Q115" s="96" t="s">
        <v>1221</v>
      </c>
      <c r="R115" s="75">
        <v>115000</v>
      </c>
      <c r="S115" s="68">
        <v>0</v>
      </c>
      <c r="T115" s="69" t="s">
        <v>91</v>
      </c>
      <c r="U115" s="136">
        <v>45639</v>
      </c>
      <c r="V115" s="69">
        <v>464137</v>
      </c>
      <c r="W115" s="70" t="s">
        <v>29</v>
      </c>
      <c r="X115" s="110" t="s">
        <v>368</v>
      </c>
      <c r="Y115" s="91" t="s">
        <v>91</v>
      </c>
    </row>
    <row r="116" spans="1:25" x14ac:dyDescent="0.25">
      <c r="A116" s="59">
        <f t="shared" si="57"/>
        <v>21</v>
      </c>
      <c r="B116" s="112" t="s">
        <v>2208</v>
      </c>
      <c r="C116" s="60">
        <v>45536</v>
      </c>
      <c r="D116" s="117" t="s">
        <v>358</v>
      </c>
      <c r="E116" s="60">
        <v>45444</v>
      </c>
      <c r="F116" s="154" t="s">
        <v>750</v>
      </c>
      <c r="G116" s="63">
        <v>45524</v>
      </c>
      <c r="H116" s="75">
        <v>365700</v>
      </c>
      <c r="I116" s="64">
        <f t="shared" ref="I116" si="64">H116*18%</f>
        <v>65826</v>
      </c>
      <c r="J116" s="64">
        <v>0</v>
      </c>
      <c r="K116" s="84">
        <f t="shared" si="63"/>
        <v>7314</v>
      </c>
      <c r="L116" s="84">
        <f t="shared" si="53"/>
        <v>358386</v>
      </c>
      <c r="M116" s="84">
        <v>358386</v>
      </c>
      <c r="N116" s="84">
        <f t="shared" si="61"/>
        <v>0</v>
      </c>
      <c r="O116" s="66">
        <v>45545</v>
      </c>
      <c r="P116" s="66">
        <f t="shared" si="58"/>
        <v>45545</v>
      </c>
      <c r="Q116" s="96" t="s">
        <v>1222</v>
      </c>
      <c r="R116" s="75">
        <v>115000</v>
      </c>
      <c r="S116" s="68">
        <v>0</v>
      </c>
      <c r="T116" s="69" t="s">
        <v>91</v>
      </c>
      <c r="U116" s="136">
        <v>45639</v>
      </c>
      <c r="V116" s="69">
        <v>464137</v>
      </c>
      <c r="W116" s="70" t="s">
        <v>29</v>
      </c>
      <c r="X116" s="110" t="s">
        <v>368</v>
      </c>
      <c r="Y116" s="91" t="s">
        <v>91</v>
      </c>
    </row>
    <row r="117" spans="1:25" x14ac:dyDescent="0.25">
      <c r="A117" s="59">
        <f t="shared" si="57"/>
        <v>22</v>
      </c>
      <c r="B117" s="112" t="s">
        <v>2208</v>
      </c>
      <c r="C117" s="60">
        <v>45536</v>
      </c>
      <c r="D117" s="117" t="s">
        <v>359</v>
      </c>
      <c r="E117" s="60">
        <v>45444</v>
      </c>
      <c r="F117" s="154" t="s">
        <v>750</v>
      </c>
      <c r="G117" s="63">
        <v>45524</v>
      </c>
      <c r="H117" s="75">
        <v>0</v>
      </c>
      <c r="I117" s="64">
        <v>0</v>
      </c>
      <c r="J117" s="64">
        <v>0</v>
      </c>
      <c r="K117" s="84">
        <f t="shared" si="63"/>
        <v>0</v>
      </c>
      <c r="L117" s="84">
        <f t="shared" si="53"/>
        <v>0</v>
      </c>
      <c r="M117" s="84">
        <v>0</v>
      </c>
      <c r="N117" s="84">
        <f t="shared" si="61"/>
        <v>0</v>
      </c>
      <c r="O117" s="66">
        <v>45545</v>
      </c>
      <c r="P117" s="66">
        <f t="shared" si="58"/>
        <v>45545</v>
      </c>
      <c r="Q117" s="96" t="s">
        <v>1222</v>
      </c>
      <c r="R117" s="75">
        <v>115000</v>
      </c>
      <c r="S117" s="68">
        <f>H116-R116-R117-R118</f>
        <v>20700</v>
      </c>
      <c r="T117" s="69" t="s">
        <v>91</v>
      </c>
      <c r="U117" s="136">
        <v>45639</v>
      </c>
      <c r="V117" s="69">
        <v>464137</v>
      </c>
      <c r="W117" s="70" t="s">
        <v>29</v>
      </c>
      <c r="X117" s="110" t="s">
        <v>368</v>
      </c>
      <c r="Y117" s="91" t="s">
        <v>91</v>
      </c>
    </row>
    <row r="118" spans="1:25" x14ac:dyDescent="0.25">
      <c r="A118" s="59">
        <f t="shared" si="57"/>
        <v>23</v>
      </c>
      <c r="B118" s="112" t="s">
        <v>2208</v>
      </c>
      <c r="C118" s="60">
        <v>45536</v>
      </c>
      <c r="D118" s="117" t="s">
        <v>360</v>
      </c>
      <c r="E118" s="60">
        <v>45444</v>
      </c>
      <c r="F118" s="154" t="s">
        <v>750</v>
      </c>
      <c r="G118" s="63">
        <v>45524</v>
      </c>
      <c r="H118" s="75">
        <v>0</v>
      </c>
      <c r="I118" s="64">
        <v>0</v>
      </c>
      <c r="J118" s="64">
        <v>0</v>
      </c>
      <c r="K118" s="84">
        <f t="shared" si="63"/>
        <v>0</v>
      </c>
      <c r="L118" s="84">
        <f t="shared" si="53"/>
        <v>0</v>
      </c>
      <c r="M118" s="84">
        <v>0</v>
      </c>
      <c r="N118" s="84">
        <f t="shared" si="61"/>
        <v>0</v>
      </c>
      <c r="O118" s="66">
        <v>45545</v>
      </c>
      <c r="P118" s="66">
        <f t="shared" si="58"/>
        <v>45545</v>
      </c>
      <c r="Q118" s="96" t="s">
        <v>1222</v>
      </c>
      <c r="R118" s="75">
        <v>115000</v>
      </c>
      <c r="S118" s="68">
        <v>0</v>
      </c>
      <c r="T118" s="69" t="s">
        <v>91</v>
      </c>
      <c r="U118" s="136">
        <v>45639</v>
      </c>
      <c r="V118" s="69">
        <v>464137</v>
      </c>
      <c r="W118" s="70" t="s">
        <v>29</v>
      </c>
      <c r="X118" s="110" t="s">
        <v>368</v>
      </c>
      <c r="Y118" s="91" t="s">
        <v>91</v>
      </c>
    </row>
    <row r="119" spans="1:25" x14ac:dyDescent="0.25">
      <c r="A119" s="59">
        <f t="shared" si="57"/>
        <v>24</v>
      </c>
      <c r="B119" s="112" t="s">
        <v>2208</v>
      </c>
      <c r="C119" s="60">
        <v>45536</v>
      </c>
      <c r="D119" s="117" t="s">
        <v>1197</v>
      </c>
      <c r="E119" s="60">
        <v>45444</v>
      </c>
      <c r="F119" s="154" t="s">
        <v>750</v>
      </c>
      <c r="G119" s="63">
        <v>45524</v>
      </c>
      <c r="H119" s="75">
        <v>365700</v>
      </c>
      <c r="I119" s="64">
        <f t="shared" ref="I119" si="65">H119*18%</f>
        <v>65826</v>
      </c>
      <c r="J119" s="64">
        <v>0</v>
      </c>
      <c r="K119" s="84">
        <f t="shared" si="63"/>
        <v>7314</v>
      </c>
      <c r="L119" s="84">
        <f t="shared" si="53"/>
        <v>358386</v>
      </c>
      <c r="M119" s="84">
        <v>358386</v>
      </c>
      <c r="N119" s="84">
        <f t="shared" si="61"/>
        <v>0</v>
      </c>
      <c r="O119" s="66">
        <v>45545</v>
      </c>
      <c r="P119" s="66">
        <f t="shared" si="58"/>
        <v>45545</v>
      </c>
      <c r="Q119" s="96" t="s">
        <v>1223</v>
      </c>
      <c r="R119" s="75">
        <v>115000</v>
      </c>
      <c r="S119" s="68">
        <v>0</v>
      </c>
      <c r="T119" s="69" t="s">
        <v>91</v>
      </c>
      <c r="U119" s="136">
        <v>45639</v>
      </c>
      <c r="V119" s="69">
        <v>464137</v>
      </c>
      <c r="W119" s="70" t="s">
        <v>29</v>
      </c>
      <c r="X119" s="110" t="s">
        <v>368</v>
      </c>
      <c r="Y119" s="91" t="s">
        <v>91</v>
      </c>
    </row>
    <row r="120" spans="1:25" x14ac:dyDescent="0.25">
      <c r="A120" s="59">
        <f t="shared" si="57"/>
        <v>25</v>
      </c>
      <c r="B120" s="112" t="s">
        <v>2208</v>
      </c>
      <c r="C120" s="60">
        <v>45536</v>
      </c>
      <c r="D120" s="117" t="s">
        <v>1198</v>
      </c>
      <c r="E120" s="60">
        <v>45444</v>
      </c>
      <c r="F120" s="154" t="s">
        <v>750</v>
      </c>
      <c r="G120" s="63">
        <v>45524</v>
      </c>
      <c r="H120" s="75">
        <v>0</v>
      </c>
      <c r="I120" s="64">
        <v>0</v>
      </c>
      <c r="J120" s="64">
        <v>0</v>
      </c>
      <c r="K120" s="84">
        <f t="shared" si="63"/>
        <v>0</v>
      </c>
      <c r="L120" s="84">
        <f t="shared" si="53"/>
        <v>0</v>
      </c>
      <c r="M120" s="84">
        <v>0</v>
      </c>
      <c r="N120" s="84">
        <f t="shared" si="61"/>
        <v>0</v>
      </c>
      <c r="O120" s="66">
        <v>45545</v>
      </c>
      <c r="P120" s="66">
        <f t="shared" si="58"/>
        <v>45545</v>
      </c>
      <c r="Q120" s="96" t="s">
        <v>1223</v>
      </c>
      <c r="R120" s="75">
        <v>115000</v>
      </c>
      <c r="S120" s="68">
        <f>H119-R119-R120-R121</f>
        <v>20700</v>
      </c>
      <c r="T120" s="69" t="s">
        <v>91</v>
      </c>
      <c r="U120" s="136">
        <v>45639</v>
      </c>
      <c r="V120" s="69">
        <v>464137</v>
      </c>
      <c r="W120" s="70" t="s">
        <v>29</v>
      </c>
      <c r="X120" s="110" t="s">
        <v>368</v>
      </c>
      <c r="Y120" s="91" t="s">
        <v>91</v>
      </c>
    </row>
    <row r="121" spans="1:25" x14ac:dyDescent="0.25">
      <c r="A121" s="59">
        <f t="shared" si="57"/>
        <v>26</v>
      </c>
      <c r="B121" s="112" t="s">
        <v>2208</v>
      </c>
      <c r="C121" s="60">
        <v>45536</v>
      </c>
      <c r="D121" s="117" t="s">
        <v>1199</v>
      </c>
      <c r="E121" s="60">
        <v>45444</v>
      </c>
      <c r="F121" s="154" t="s">
        <v>750</v>
      </c>
      <c r="G121" s="63">
        <v>45524</v>
      </c>
      <c r="H121" s="75">
        <v>0</v>
      </c>
      <c r="I121" s="64">
        <v>0</v>
      </c>
      <c r="J121" s="64">
        <v>0</v>
      </c>
      <c r="K121" s="84">
        <f t="shared" si="63"/>
        <v>0</v>
      </c>
      <c r="L121" s="84">
        <f t="shared" si="53"/>
        <v>0</v>
      </c>
      <c r="M121" s="84">
        <v>0</v>
      </c>
      <c r="N121" s="84">
        <f t="shared" si="61"/>
        <v>0</v>
      </c>
      <c r="O121" s="66">
        <v>45545</v>
      </c>
      <c r="P121" s="66">
        <f t="shared" si="58"/>
        <v>45545</v>
      </c>
      <c r="Q121" s="96" t="s">
        <v>1223</v>
      </c>
      <c r="R121" s="75">
        <v>115000</v>
      </c>
      <c r="S121" s="68">
        <v>0</v>
      </c>
      <c r="T121" s="69" t="s">
        <v>91</v>
      </c>
      <c r="U121" s="136">
        <v>45639</v>
      </c>
      <c r="V121" s="69">
        <v>464137</v>
      </c>
      <c r="W121" s="70" t="s">
        <v>29</v>
      </c>
      <c r="X121" s="110" t="s">
        <v>368</v>
      </c>
      <c r="Y121" s="91" t="s">
        <v>91</v>
      </c>
    </row>
    <row r="122" spans="1:25" x14ac:dyDescent="0.25">
      <c r="A122" s="59">
        <f t="shared" si="57"/>
        <v>27</v>
      </c>
      <c r="B122" s="112" t="s">
        <v>2208</v>
      </c>
      <c r="C122" s="60">
        <v>45536</v>
      </c>
      <c r="D122" s="117" t="s">
        <v>358</v>
      </c>
      <c r="E122" s="60">
        <v>45474</v>
      </c>
      <c r="F122" s="154" t="s">
        <v>1208</v>
      </c>
      <c r="G122" s="63">
        <v>45551</v>
      </c>
      <c r="H122" s="75">
        <v>332880.76760000002</v>
      </c>
      <c r="I122" s="64">
        <f t="shared" ref="I122" si="66">H122*18%</f>
        <v>59918.538167999999</v>
      </c>
      <c r="J122" s="64">
        <v>0</v>
      </c>
      <c r="K122" s="84">
        <f t="shared" si="63"/>
        <v>6657.6153520000007</v>
      </c>
      <c r="L122" s="84">
        <f t="shared" si="53"/>
        <v>326223.15224800003</v>
      </c>
      <c r="M122" s="84">
        <v>326223</v>
      </c>
      <c r="N122" s="84">
        <f t="shared" si="61"/>
        <v>0.15224800002761185</v>
      </c>
      <c r="O122" s="66">
        <v>45545</v>
      </c>
      <c r="P122" s="66">
        <f t="shared" si="58"/>
        <v>45545</v>
      </c>
      <c r="Q122" s="96" t="s">
        <v>1224</v>
      </c>
      <c r="R122" s="75">
        <v>88461</v>
      </c>
      <c r="S122" s="68">
        <v>0</v>
      </c>
      <c r="T122" s="69" t="s">
        <v>91</v>
      </c>
      <c r="U122" s="136">
        <v>45674</v>
      </c>
      <c r="V122" s="69">
        <v>464230</v>
      </c>
      <c r="W122" s="70" t="s">
        <v>29</v>
      </c>
      <c r="X122" s="110" t="s">
        <v>368</v>
      </c>
      <c r="Y122" s="91" t="s">
        <v>91</v>
      </c>
    </row>
    <row r="123" spans="1:25" x14ac:dyDescent="0.25">
      <c r="A123" s="59">
        <f t="shared" si="57"/>
        <v>28</v>
      </c>
      <c r="B123" s="112" t="s">
        <v>2208</v>
      </c>
      <c r="C123" s="60">
        <v>45536</v>
      </c>
      <c r="D123" s="117" t="s">
        <v>359</v>
      </c>
      <c r="E123" s="60">
        <v>45474</v>
      </c>
      <c r="F123" s="154" t="s">
        <v>1208</v>
      </c>
      <c r="G123" s="63">
        <v>45551</v>
      </c>
      <c r="H123" s="75">
        <v>0</v>
      </c>
      <c r="I123" s="64">
        <v>0</v>
      </c>
      <c r="J123" s="64">
        <v>0</v>
      </c>
      <c r="K123" s="84">
        <f t="shared" si="63"/>
        <v>0</v>
      </c>
      <c r="L123" s="84">
        <f t="shared" si="53"/>
        <v>0</v>
      </c>
      <c r="M123" s="84">
        <v>0</v>
      </c>
      <c r="N123" s="84">
        <f t="shared" si="61"/>
        <v>0</v>
      </c>
      <c r="O123" s="66">
        <v>45545</v>
      </c>
      <c r="P123" s="66">
        <f t="shared" si="58"/>
        <v>45545</v>
      </c>
      <c r="Q123" s="96" t="s">
        <v>1224</v>
      </c>
      <c r="R123" s="75">
        <v>115000</v>
      </c>
      <c r="S123" s="68">
        <f>H122-R122-R123-R124</f>
        <v>18842.767600000021</v>
      </c>
      <c r="T123" s="69" t="s">
        <v>91</v>
      </c>
      <c r="U123" s="136">
        <v>45674</v>
      </c>
      <c r="V123" s="69">
        <v>464230</v>
      </c>
      <c r="W123" s="70" t="s">
        <v>29</v>
      </c>
      <c r="X123" s="110" t="s">
        <v>368</v>
      </c>
      <c r="Y123" s="91" t="s">
        <v>91</v>
      </c>
    </row>
    <row r="124" spans="1:25" x14ac:dyDescent="0.25">
      <c r="A124" s="59">
        <f t="shared" si="57"/>
        <v>29</v>
      </c>
      <c r="B124" s="112" t="s">
        <v>2208</v>
      </c>
      <c r="C124" s="60">
        <v>45536</v>
      </c>
      <c r="D124" s="117" t="s">
        <v>360</v>
      </c>
      <c r="E124" s="60">
        <v>45474</v>
      </c>
      <c r="F124" s="154" t="s">
        <v>1208</v>
      </c>
      <c r="G124" s="63">
        <v>45551</v>
      </c>
      <c r="H124" s="75">
        <v>0</v>
      </c>
      <c r="I124" s="64">
        <v>0</v>
      </c>
      <c r="J124" s="64">
        <v>0</v>
      </c>
      <c r="K124" s="84">
        <f t="shared" si="63"/>
        <v>0</v>
      </c>
      <c r="L124" s="84">
        <f t="shared" si="53"/>
        <v>0</v>
      </c>
      <c r="M124" s="84">
        <v>0</v>
      </c>
      <c r="N124" s="84">
        <f t="shared" si="61"/>
        <v>0</v>
      </c>
      <c r="O124" s="66">
        <v>45545</v>
      </c>
      <c r="P124" s="66">
        <f t="shared" si="58"/>
        <v>45545</v>
      </c>
      <c r="Q124" s="96" t="s">
        <v>1224</v>
      </c>
      <c r="R124" s="75">
        <v>110577</v>
      </c>
      <c r="S124" s="68">
        <v>0</v>
      </c>
      <c r="T124" s="69" t="s">
        <v>91</v>
      </c>
      <c r="U124" s="136">
        <v>45674</v>
      </c>
      <c r="V124" s="69">
        <v>464230</v>
      </c>
      <c r="W124" s="70" t="s">
        <v>29</v>
      </c>
      <c r="X124" s="110" t="s">
        <v>368</v>
      </c>
      <c r="Y124" s="91" t="s">
        <v>91</v>
      </c>
    </row>
    <row r="125" spans="1:25" x14ac:dyDescent="0.25">
      <c r="A125" s="59">
        <f t="shared" si="57"/>
        <v>30</v>
      </c>
      <c r="B125" s="112" t="s">
        <v>2208</v>
      </c>
      <c r="C125" s="60">
        <v>45536</v>
      </c>
      <c r="D125" s="117" t="s">
        <v>1197</v>
      </c>
      <c r="E125" s="60">
        <v>45474</v>
      </c>
      <c r="F125" s="154" t="s">
        <v>1208</v>
      </c>
      <c r="G125" s="63">
        <v>45551</v>
      </c>
      <c r="H125" s="75">
        <v>361011.53519999998</v>
      </c>
      <c r="I125" s="64">
        <f t="shared" ref="I125" si="67">H125*18%</f>
        <v>64982.076335999998</v>
      </c>
      <c r="J125" s="64">
        <v>0</v>
      </c>
      <c r="K125" s="84">
        <f t="shared" si="63"/>
        <v>7220.2307039999996</v>
      </c>
      <c r="L125" s="84">
        <f t="shared" si="53"/>
        <v>353791.304496</v>
      </c>
      <c r="M125" s="84">
        <v>353791</v>
      </c>
      <c r="N125" s="84">
        <f t="shared" si="61"/>
        <v>0.30449599999701604</v>
      </c>
      <c r="O125" s="66">
        <v>45545</v>
      </c>
      <c r="P125" s="66">
        <f t="shared" si="58"/>
        <v>45545</v>
      </c>
      <c r="Q125" s="96" t="s">
        <v>1225</v>
      </c>
      <c r="R125" s="75">
        <v>115000</v>
      </c>
      <c r="S125" s="68">
        <v>0</v>
      </c>
      <c r="T125" s="69" t="s">
        <v>91</v>
      </c>
      <c r="U125" s="136">
        <v>45674</v>
      </c>
      <c r="V125" s="69">
        <v>464230</v>
      </c>
      <c r="W125" s="70" t="s">
        <v>29</v>
      </c>
      <c r="X125" s="110" t="s">
        <v>368</v>
      </c>
      <c r="Y125" s="91" t="s">
        <v>91</v>
      </c>
    </row>
    <row r="126" spans="1:25" x14ac:dyDescent="0.25">
      <c r="A126" s="59">
        <f t="shared" si="57"/>
        <v>31</v>
      </c>
      <c r="B126" s="112" t="s">
        <v>2208</v>
      </c>
      <c r="C126" s="60">
        <v>45536</v>
      </c>
      <c r="D126" s="117" t="s">
        <v>1198</v>
      </c>
      <c r="E126" s="60">
        <v>45474</v>
      </c>
      <c r="F126" s="154" t="s">
        <v>1208</v>
      </c>
      <c r="G126" s="63">
        <v>45551</v>
      </c>
      <c r="H126" s="75">
        <v>0</v>
      </c>
      <c r="I126" s="64">
        <v>0</v>
      </c>
      <c r="J126" s="64">
        <v>0</v>
      </c>
      <c r="K126" s="84">
        <f t="shared" si="63"/>
        <v>0</v>
      </c>
      <c r="L126" s="84">
        <f t="shared" si="53"/>
        <v>0</v>
      </c>
      <c r="M126" s="84">
        <v>0</v>
      </c>
      <c r="N126" s="84">
        <f t="shared" si="61"/>
        <v>0</v>
      </c>
      <c r="O126" s="66">
        <v>45545</v>
      </c>
      <c r="P126" s="66">
        <f t="shared" si="58"/>
        <v>45545</v>
      </c>
      <c r="Q126" s="96" t="s">
        <v>1225</v>
      </c>
      <c r="R126" s="75">
        <v>110577</v>
      </c>
      <c r="S126" s="68">
        <f>H125-R125-R126-R127</f>
        <v>20434.535199999984</v>
      </c>
      <c r="T126" s="69" t="s">
        <v>91</v>
      </c>
      <c r="U126" s="136">
        <v>45674</v>
      </c>
      <c r="V126" s="69">
        <v>464230</v>
      </c>
      <c r="W126" s="70" t="s">
        <v>29</v>
      </c>
      <c r="X126" s="110" t="s">
        <v>368</v>
      </c>
      <c r="Y126" s="91" t="s">
        <v>91</v>
      </c>
    </row>
    <row r="127" spans="1:25" x14ac:dyDescent="0.25">
      <c r="A127" s="59">
        <f t="shared" si="57"/>
        <v>32</v>
      </c>
      <c r="B127" s="112" t="s">
        <v>2208</v>
      </c>
      <c r="C127" s="60">
        <v>45536</v>
      </c>
      <c r="D127" s="117" t="s">
        <v>1199</v>
      </c>
      <c r="E127" s="60">
        <v>45474</v>
      </c>
      <c r="F127" s="154" t="s">
        <v>1208</v>
      </c>
      <c r="G127" s="63">
        <v>45551</v>
      </c>
      <c r="H127" s="75">
        <v>0</v>
      </c>
      <c r="I127" s="64">
        <v>0</v>
      </c>
      <c r="J127" s="64">
        <v>0</v>
      </c>
      <c r="K127" s="84">
        <f t="shared" si="63"/>
        <v>0</v>
      </c>
      <c r="L127" s="84">
        <f t="shared" si="53"/>
        <v>0</v>
      </c>
      <c r="M127" s="84">
        <v>0</v>
      </c>
      <c r="N127" s="84">
        <f t="shared" si="61"/>
        <v>0</v>
      </c>
      <c r="O127" s="66">
        <v>45545</v>
      </c>
      <c r="P127" s="66">
        <f t="shared" si="58"/>
        <v>45545</v>
      </c>
      <c r="Q127" s="96" t="s">
        <v>1225</v>
      </c>
      <c r="R127" s="75">
        <v>115000</v>
      </c>
      <c r="S127" s="68">
        <v>0</v>
      </c>
      <c r="T127" s="69" t="s">
        <v>91</v>
      </c>
      <c r="U127" s="136">
        <v>45674</v>
      </c>
      <c r="V127" s="69">
        <v>464230</v>
      </c>
      <c r="W127" s="70" t="s">
        <v>29</v>
      </c>
      <c r="X127" s="110" t="s">
        <v>368</v>
      </c>
      <c r="Y127" s="91" t="s">
        <v>91</v>
      </c>
    </row>
    <row r="128" spans="1:25" x14ac:dyDescent="0.25">
      <c r="A128" s="59">
        <f t="shared" si="57"/>
        <v>33</v>
      </c>
      <c r="B128" s="112" t="s">
        <v>2208</v>
      </c>
      <c r="C128" s="60">
        <v>45536</v>
      </c>
      <c r="D128" s="117" t="s">
        <v>358</v>
      </c>
      <c r="E128" s="60">
        <v>45505</v>
      </c>
      <c r="F128" s="154" t="s">
        <v>1209</v>
      </c>
      <c r="G128" s="63">
        <v>45551</v>
      </c>
      <c r="H128" s="75">
        <v>356323.07040000003</v>
      </c>
      <c r="I128" s="64">
        <v>0</v>
      </c>
      <c r="J128" s="64">
        <v>0</v>
      </c>
      <c r="K128" s="84">
        <f t="shared" si="63"/>
        <v>7126.461408000001</v>
      </c>
      <c r="L128" s="84">
        <f t="shared" si="53"/>
        <v>349196.60899200005</v>
      </c>
      <c r="M128" s="84">
        <v>349197</v>
      </c>
      <c r="N128" s="84">
        <f t="shared" si="61"/>
        <v>-0.39100799994776025</v>
      </c>
      <c r="O128" s="66">
        <v>45544</v>
      </c>
      <c r="P128" s="66">
        <f t="shared" si="58"/>
        <v>45544</v>
      </c>
      <c r="Q128" s="96" t="s">
        <v>1226</v>
      </c>
      <c r="R128" s="75">
        <v>110577</v>
      </c>
      <c r="S128" s="68">
        <v>0</v>
      </c>
      <c r="T128" s="69" t="s">
        <v>91</v>
      </c>
      <c r="U128" s="136">
        <v>45674</v>
      </c>
      <c r="V128" s="69">
        <v>464230</v>
      </c>
      <c r="W128" s="70" t="s">
        <v>29</v>
      </c>
      <c r="X128" s="110" t="s">
        <v>368</v>
      </c>
      <c r="Y128" s="91" t="s">
        <v>91</v>
      </c>
    </row>
    <row r="129" spans="1:25" x14ac:dyDescent="0.25">
      <c r="A129" s="59">
        <f t="shared" si="57"/>
        <v>34</v>
      </c>
      <c r="B129" s="112" t="s">
        <v>2208</v>
      </c>
      <c r="C129" s="60">
        <v>45536</v>
      </c>
      <c r="D129" s="117" t="s">
        <v>359</v>
      </c>
      <c r="E129" s="60">
        <v>45505</v>
      </c>
      <c r="F129" s="154" t="s">
        <v>1209</v>
      </c>
      <c r="G129" s="63">
        <v>45551</v>
      </c>
      <c r="H129" s="75">
        <v>0</v>
      </c>
      <c r="I129" s="64">
        <v>0</v>
      </c>
      <c r="J129" s="64">
        <v>0</v>
      </c>
      <c r="K129" s="84">
        <f t="shared" si="63"/>
        <v>0</v>
      </c>
      <c r="L129" s="84">
        <f t="shared" si="53"/>
        <v>0</v>
      </c>
      <c r="M129" s="84">
        <v>0</v>
      </c>
      <c r="N129" s="84">
        <f t="shared" si="61"/>
        <v>0</v>
      </c>
      <c r="O129" s="66">
        <v>45544</v>
      </c>
      <c r="P129" s="66">
        <f t="shared" si="58"/>
        <v>45544</v>
      </c>
      <c r="Q129" s="96" t="s">
        <v>1226</v>
      </c>
      <c r="R129" s="75">
        <v>115000</v>
      </c>
      <c r="S129" s="68">
        <f>H128-R128-R129-R130</f>
        <v>20169.070400000026</v>
      </c>
      <c r="T129" s="69" t="s">
        <v>91</v>
      </c>
      <c r="U129" s="136">
        <v>45674</v>
      </c>
      <c r="V129" s="69">
        <v>464230</v>
      </c>
      <c r="W129" s="70" t="s">
        <v>29</v>
      </c>
      <c r="X129" s="110" t="s">
        <v>368</v>
      </c>
      <c r="Y129" s="91" t="s">
        <v>91</v>
      </c>
    </row>
    <row r="130" spans="1:25" x14ac:dyDescent="0.25">
      <c r="A130" s="59">
        <f t="shared" si="57"/>
        <v>35</v>
      </c>
      <c r="B130" s="112" t="s">
        <v>2208</v>
      </c>
      <c r="C130" s="60">
        <v>45536</v>
      </c>
      <c r="D130" s="117" t="s">
        <v>360</v>
      </c>
      <c r="E130" s="60">
        <v>45505</v>
      </c>
      <c r="F130" s="154" t="s">
        <v>1209</v>
      </c>
      <c r="G130" s="63">
        <v>45551</v>
      </c>
      <c r="H130" s="75">
        <v>0</v>
      </c>
      <c r="I130" s="64">
        <v>0</v>
      </c>
      <c r="J130" s="64">
        <v>0</v>
      </c>
      <c r="K130" s="84">
        <f t="shared" si="63"/>
        <v>0</v>
      </c>
      <c r="L130" s="84">
        <f t="shared" si="53"/>
        <v>0</v>
      </c>
      <c r="M130" s="84">
        <v>0</v>
      </c>
      <c r="N130" s="84">
        <f t="shared" si="61"/>
        <v>0</v>
      </c>
      <c r="O130" s="66">
        <v>45544</v>
      </c>
      <c r="P130" s="66">
        <f t="shared" si="58"/>
        <v>45544</v>
      </c>
      <c r="Q130" s="96" t="s">
        <v>1226</v>
      </c>
      <c r="R130" s="75">
        <v>110577</v>
      </c>
      <c r="S130" s="68">
        <v>0</v>
      </c>
      <c r="T130" s="69" t="s">
        <v>91</v>
      </c>
      <c r="U130" s="136">
        <v>45674</v>
      </c>
      <c r="V130" s="69">
        <v>464230</v>
      </c>
      <c r="W130" s="70" t="s">
        <v>29</v>
      </c>
      <c r="X130" s="110" t="s">
        <v>368</v>
      </c>
      <c r="Y130" s="91" t="s">
        <v>91</v>
      </c>
    </row>
    <row r="131" spans="1:25" x14ac:dyDescent="0.25">
      <c r="A131" s="59">
        <f t="shared" si="57"/>
        <v>36</v>
      </c>
      <c r="B131" s="112" t="s">
        <v>2208</v>
      </c>
      <c r="C131" s="60">
        <v>45536</v>
      </c>
      <c r="D131" s="117" t="s">
        <v>1197</v>
      </c>
      <c r="E131" s="60">
        <v>45505</v>
      </c>
      <c r="F131" s="154" t="s">
        <v>1209</v>
      </c>
      <c r="G131" s="63">
        <v>45551</v>
      </c>
      <c r="H131" s="75">
        <v>276619.23240000004</v>
      </c>
      <c r="I131" s="64">
        <v>0</v>
      </c>
      <c r="J131" s="64">
        <v>0</v>
      </c>
      <c r="K131" s="84">
        <f t="shared" si="63"/>
        <v>5532.3846480000011</v>
      </c>
      <c r="L131" s="84">
        <f t="shared" si="53"/>
        <v>271086.84775200003</v>
      </c>
      <c r="M131" s="84">
        <v>271087</v>
      </c>
      <c r="N131" s="84">
        <f t="shared" si="61"/>
        <v>-0.15224799996940419</v>
      </c>
      <c r="O131" s="66">
        <v>45544</v>
      </c>
      <c r="P131" s="66">
        <f t="shared" si="58"/>
        <v>45544</v>
      </c>
      <c r="Q131" s="96" t="s">
        <v>1227</v>
      </c>
      <c r="R131" s="75">
        <v>61923</v>
      </c>
      <c r="S131" s="68">
        <v>0</v>
      </c>
      <c r="T131" s="69" t="s">
        <v>91</v>
      </c>
      <c r="U131" s="136">
        <v>45674</v>
      </c>
      <c r="V131" s="69">
        <v>464230</v>
      </c>
      <c r="W131" s="70" t="s">
        <v>29</v>
      </c>
      <c r="X131" s="110" t="s">
        <v>368</v>
      </c>
      <c r="Y131" s="91" t="s">
        <v>91</v>
      </c>
    </row>
    <row r="132" spans="1:25" x14ac:dyDescent="0.25">
      <c r="A132" s="59">
        <f t="shared" si="57"/>
        <v>37</v>
      </c>
      <c r="B132" s="112" t="s">
        <v>2208</v>
      </c>
      <c r="C132" s="60">
        <v>45536</v>
      </c>
      <c r="D132" s="117" t="s">
        <v>1198</v>
      </c>
      <c r="E132" s="60">
        <v>45505</v>
      </c>
      <c r="F132" s="154" t="s">
        <v>1209</v>
      </c>
      <c r="G132" s="63">
        <v>45551</v>
      </c>
      <c r="H132" s="75">
        <v>0</v>
      </c>
      <c r="I132" s="64">
        <v>0</v>
      </c>
      <c r="J132" s="64">
        <v>0</v>
      </c>
      <c r="K132" s="84">
        <f t="shared" si="63"/>
        <v>0</v>
      </c>
      <c r="L132" s="84">
        <f t="shared" si="53"/>
        <v>0</v>
      </c>
      <c r="M132" s="84">
        <v>0</v>
      </c>
      <c r="N132" s="84">
        <f t="shared" si="61"/>
        <v>0</v>
      </c>
      <c r="O132" s="66">
        <v>45544</v>
      </c>
      <c r="P132" s="66">
        <f t="shared" si="58"/>
        <v>45544</v>
      </c>
      <c r="Q132" s="96" t="s">
        <v>1227</v>
      </c>
      <c r="R132" s="75">
        <v>97307</v>
      </c>
      <c r="S132" s="68">
        <f>H131-R131-R132-R133</f>
        <v>15659.232400000037</v>
      </c>
      <c r="T132" s="69" t="s">
        <v>91</v>
      </c>
      <c r="U132" s="136">
        <v>45674</v>
      </c>
      <c r="V132" s="69">
        <v>464230</v>
      </c>
      <c r="W132" s="70" t="s">
        <v>29</v>
      </c>
      <c r="X132" s="110" t="s">
        <v>368</v>
      </c>
      <c r="Y132" s="91" t="s">
        <v>91</v>
      </c>
    </row>
    <row r="133" spans="1:25" x14ac:dyDescent="0.25">
      <c r="A133" s="59">
        <f t="shared" si="57"/>
        <v>38</v>
      </c>
      <c r="B133" s="112" t="s">
        <v>2208</v>
      </c>
      <c r="C133" s="60">
        <v>45536</v>
      </c>
      <c r="D133" s="117" t="s">
        <v>1199</v>
      </c>
      <c r="E133" s="60">
        <v>45505</v>
      </c>
      <c r="F133" s="154" t="s">
        <v>1209</v>
      </c>
      <c r="G133" s="63">
        <v>45551</v>
      </c>
      <c r="H133" s="75">
        <v>0</v>
      </c>
      <c r="I133" s="64">
        <v>0</v>
      </c>
      <c r="J133" s="64">
        <v>0</v>
      </c>
      <c r="K133" s="84">
        <f t="shared" si="63"/>
        <v>0</v>
      </c>
      <c r="L133" s="84">
        <f t="shared" si="53"/>
        <v>0</v>
      </c>
      <c r="M133" s="84">
        <v>0</v>
      </c>
      <c r="N133" s="84">
        <f t="shared" si="61"/>
        <v>0</v>
      </c>
      <c r="O133" s="66">
        <v>45544</v>
      </c>
      <c r="P133" s="66">
        <f t="shared" si="58"/>
        <v>45544</v>
      </c>
      <c r="Q133" s="96" t="s">
        <v>1227</v>
      </c>
      <c r="R133" s="75">
        <v>101730</v>
      </c>
      <c r="S133" s="68">
        <v>0</v>
      </c>
      <c r="T133" s="69" t="s">
        <v>91</v>
      </c>
      <c r="U133" s="136">
        <v>45674</v>
      </c>
      <c r="V133" s="69">
        <v>464230</v>
      </c>
      <c r="W133" s="70" t="s">
        <v>29</v>
      </c>
      <c r="X133" s="110" t="s">
        <v>368</v>
      </c>
      <c r="Y133" s="91" t="s">
        <v>91</v>
      </c>
    </row>
    <row r="134" spans="1:25" x14ac:dyDescent="0.25">
      <c r="A134" s="59">
        <f t="shared" si="57"/>
        <v>39</v>
      </c>
      <c r="B134" s="112" t="s">
        <v>731</v>
      </c>
      <c r="C134" s="60">
        <v>45536</v>
      </c>
      <c r="D134" s="117" t="s">
        <v>1200</v>
      </c>
      <c r="E134" s="60">
        <v>45505</v>
      </c>
      <c r="F134" s="154" t="s">
        <v>1210</v>
      </c>
      <c r="G134" s="63">
        <v>45547</v>
      </c>
      <c r="H134" s="75">
        <v>424476</v>
      </c>
      <c r="I134" s="64">
        <v>0</v>
      </c>
      <c r="J134" s="64">
        <v>0</v>
      </c>
      <c r="K134" s="84">
        <f t="shared" si="63"/>
        <v>8489.52</v>
      </c>
      <c r="L134" s="84">
        <f t="shared" si="53"/>
        <v>415986.48</v>
      </c>
      <c r="M134" s="84">
        <v>0</v>
      </c>
      <c r="N134" s="84">
        <f t="shared" si="61"/>
        <v>415986.48</v>
      </c>
      <c r="O134" s="66">
        <v>45545</v>
      </c>
      <c r="P134" s="66">
        <f t="shared" si="58"/>
        <v>45545</v>
      </c>
      <c r="Q134" s="96" t="s">
        <v>1228</v>
      </c>
      <c r="R134" s="75">
        <v>408150</v>
      </c>
      <c r="S134" s="68">
        <f t="shared" si="59"/>
        <v>16326</v>
      </c>
      <c r="T134" s="69" t="s">
        <v>91</v>
      </c>
      <c r="U134" s="92">
        <v>45617</v>
      </c>
      <c r="V134" s="69">
        <v>464131</v>
      </c>
      <c r="W134" s="70" t="s">
        <v>29</v>
      </c>
      <c r="X134" s="110" t="s">
        <v>368</v>
      </c>
      <c r="Y134" s="91" t="s">
        <v>91</v>
      </c>
    </row>
    <row r="135" spans="1:25" x14ac:dyDescent="0.25">
      <c r="A135" s="59">
        <f t="shared" si="57"/>
        <v>40</v>
      </c>
      <c r="B135" s="112" t="s">
        <v>731</v>
      </c>
      <c r="C135" s="60">
        <v>45536</v>
      </c>
      <c r="D135" s="117" t="s">
        <v>1201</v>
      </c>
      <c r="E135" s="60">
        <v>45505</v>
      </c>
      <c r="F135" s="154" t="s">
        <v>1211</v>
      </c>
      <c r="G135" s="63">
        <v>45560</v>
      </c>
      <c r="H135" s="75">
        <v>686400</v>
      </c>
      <c r="I135" s="64">
        <v>0</v>
      </c>
      <c r="J135" s="64">
        <v>0</v>
      </c>
      <c r="K135" s="84">
        <f t="shared" si="63"/>
        <v>13728</v>
      </c>
      <c r="L135" s="84">
        <f t="shared" si="53"/>
        <v>672672</v>
      </c>
      <c r="M135" s="84">
        <v>0</v>
      </c>
      <c r="N135" s="84">
        <f t="shared" si="61"/>
        <v>672672</v>
      </c>
      <c r="O135" s="66">
        <v>45559</v>
      </c>
      <c r="P135" s="66">
        <f t="shared" si="58"/>
        <v>45559</v>
      </c>
      <c r="Q135" s="96" t="s">
        <v>1229</v>
      </c>
      <c r="R135" s="75">
        <v>660000</v>
      </c>
      <c r="S135" s="68">
        <f t="shared" si="59"/>
        <v>26400</v>
      </c>
      <c r="T135" s="69" t="s">
        <v>91</v>
      </c>
      <c r="U135" s="92">
        <v>45617</v>
      </c>
      <c r="V135" s="69">
        <v>464131</v>
      </c>
      <c r="W135" s="70" t="s">
        <v>29</v>
      </c>
      <c r="X135" s="110" t="s">
        <v>368</v>
      </c>
      <c r="Y135" s="91" t="s">
        <v>91</v>
      </c>
    </row>
    <row r="136" spans="1:25" x14ac:dyDescent="0.25">
      <c r="A136" s="59">
        <f t="shared" si="57"/>
        <v>41</v>
      </c>
      <c r="B136" s="112" t="s">
        <v>731</v>
      </c>
      <c r="C136" s="60">
        <v>45536</v>
      </c>
      <c r="D136" s="117" t="s">
        <v>1202</v>
      </c>
      <c r="E136" s="60">
        <v>45536</v>
      </c>
      <c r="F136" s="154" t="s">
        <v>1212</v>
      </c>
      <c r="G136" s="63">
        <v>45560</v>
      </c>
      <c r="H136" s="75">
        <v>441455.04</v>
      </c>
      <c r="I136" s="64">
        <v>0</v>
      </c>
      <c r="J136" s="64">
        <v>0</v>
      </c>
      <c r="K136" s="84">
        <f t="shared" si="63"/>
        <v>8829.1008000000002</v>
      </c>
      <c r="L136" s="84">
        <f t="shared" si="53"/>
        <v>432625.93919999996</v>
      </c>
      <c r="M136" s="84">
        <v>0</v>
      </c>
      <c r="N136" s="84">
        <f t="shared" si="61"/>
        <v>432625.93919999996</v>
      </c>
      <c r="O136" s="66">
        <v>45559</v>
      </c>
      <c r="P136" s="66">
        <f t="shared" si="58"/>
        <v>45559</v>
      </c>
      <c r="Q136" s="96" t="s">
        <v>1230</v>
      </c>
      <c r="R136" s="75">
        <v>424476</v>
      </c>
      <c r="S136" s="68">
        <f t="shared" si="59"/>
        <v>16979.039999999979</v>
      </c>
      <c r="T136" s="69" t="s">
        <v>91</v>
      </c>
      <c r="U136" s="92">
        <v>45617</v>
      </c>
      <c r="V136" s="69">
        <v>464131</v>
      </c>
      <c r="W136" s="70" t="s">
        <v>29</v>
      </c>
      <c r="X136" s="110" t="s">
        <v>368</v>
      </c>
      <c r="Y136" s="91" t="s">
        <v>91</v>
      </c>
    </row>
    <row r="137" spans="1:25" x14ac:dyDescent="0.25">
      <c r="A137" s="59">
        <f t="shared" si="57"/>
        <v>42</v>
      </c>
      <c r="B137" s="112" t="s">
        <v>731</v>
      </c>
      <c r="C137" s="60">
        <v>45536</v>
      </c>
      <c r="D137" s="117" t="s">
        <v>1203</v>
      </c>
      <c r="E137" s="60">
        <v>45536</v>
      </c>
      <c r="F137" s="154" t="s">
        <v>1213</v>
      </c>
      <c r="G137" s="63">
        <v>45560</v>
      </c>
      <c r="H137" s="75">
        <v>1153031.8799999999</v>
      </c>
      <c r="I137" s="64">
        <v>0</v>
      </c>
      <c r="J137" s="64">
        <v>0</v>
      </c>
      <c r="K137" s="84">
        <f t="shared" si="63"/>
        <v>23060.637599999998</v>
      </c>
      <c r="L137" s="84">
        <f t="shared" si="53"/>
        <v>1129971.2423999999</v>
      </c>
      <c r="M137" s="84">
        <v>0</v>
      </c>
      <c r="N137" s="84">
        <f t="shared" si="61"/>
        <v>1129971.2423999999</v>
      </c>
      <c r="O137" s="66">
        <v>45559</v>
      </c>
      <c r="P137" s="66">
        <f t="shared" si="58"/>
        <v>45559</v>
      </c>
      <c r="Q137" s="96" t="s">
        <v>1231</v>
      </c>
      <c r="R137" s="75">
        <v>1108684.5</v>
      </c>
      <c r="S137" s="68">
        <f t="shared" si="59"/>
        <v>44347.379999999888</v>
      </c>
      <c r="T137" s="69" t="s">
        <v>91</v>
      </c>
      <c r="U137" s="92">
        <v>45617</v>
      </c>
      <c r="V137" s="69">
        <v>464131</v>
      </c>
      <c r="W137" s="70" t="s">
        <v>29</v>
      </c>
      <c r="X137" s="110" t="s">
        <v>368</v>
      </c>
      <c r="Y137" s="91" t="s">
        <v>91</v>
      </c>
    </row>
    <row r="138" spans="1:25" x14ac:dyDescent="0.25">
      <c r="A138" s="59">
        <f t="shared" si="57"/>
        <v>43</v>
      </c>
      <c r="B138" s="112" t="s">
        <v>731</v>
      </c>
      <c r="C138" s="60">
        <v>45536</v>
      </c>
      <c r="D138" s="117" t="s">
        <v>1204</v>
      </c>
      <c r="E138" s="60">
        <v>45536</v>
      </c>
      <c r="F138" s="154" t="s">
        <v>1214</v>
      </c>
      <c r="G138" s="63">
        <v>45560</v>
      </c>
      <c r="H138" s="75">
        <v>572000</v>
      </c>
      <c r="I138" s="64">
        <v>0</v>
      </c>
      <c r="J138" s="64">
        <v>0</v>
      </c>
      <c r="K138" s="84">
        <f t="shared" si="63"/>
        <v>11440</v>
      </c>
      <c r="L138" s="84">
        <f t="shared" si="53"/>
        <v>560560</v>
      </c>
      <c r="M138" s="84">
        <v>0</v>
      </c>
      <c r="N138" s="84">
        <f t="shared" si="61"/>
        <v>560560</v>
      </c>
      <c r="O138" s="66">
        <v>45559</v>
      </c>
      <c r="P138" s="66">
        <f t="shared" si="58"/>
        <v>45559</v>
      </c>
      <c r="Q138" s="96" t="s">
        <v>1232</v>
      </c>
      <c r="R138" s="75">
        <v>550000</v>
      </c>
      <c r="S138" s="68">
        <f t="shared" si="59"/>
        <v>22000</v>
      </c>
      <c r="T138" s="69" t="s">
        <v>91</v>
      </c>
      <c r="U138" s="92">
        <v>45617</v>
      </c>
      <c r="V138" s="69">
        <v>464131</v>
      </c>
      <c r="W138" s="70" t="s">
        <v>29</v>
      </c>
      <c r="X138" s="110" t="s">
        <v>368</v>
      </c>
      <c r="Y138" s="91" t="s">
        <v>91</v>
      </c>
    </row>
    <row r="139" spans="1:25" s="71" customFormat="1" x14ac:dyDescent="0.25">
      <c r="A139" s="59">
        <f t="shared" si="57"/>
        <v>44</v>
      </c>
      <c r="B139" s="112" t="s">
        <v>2210</v>
      </c>
      <c r="C139" s="60">
        <v>45536</v>
      </c>
      <c r="D139" s="117" t="s">
        <v>736</v>
      </c>
      <c r="E139" s="60">
        <v>45505</v>
      </c>
      <c r="F139" s="154" t="s">
        <v>1209</v>
      </c>
      <c r="G139" s="63">
        <v>45551</v>
      </c>
      <c r="H139" s="75">
        <v>57445.163000000008</v>
      </c>
      <c r="I139" s="64">
        <f>H139*18%</f>
        <v>10340.129340000001</v>
      </c>
      <c r="J139" s="64">
        <v>0</v>
      </c>
      <c r="K139" s="84">
        <f t="shared" si="63"/>
        <v>1148.9032600000003</v>
      </c>
      <c r="L139" s="84">
        <f t="shared" si="53"/>
        <v>56296.259740000009</v>
      </c>
      <c r="M139" s="84">
        <v>0</v>
      </c>
      <c r="N139" s="84">
        <f t="shared" si="61"/>
        <v>56296.259740000009</v>
      </c>
      <c r="O139" s="66">
        <v>45547</v>
      </c>
      <c r="P139" s="66">
        <f t="shared" si="58"/>
        <v>45547</v>
      </c>
      <c r="Q139" s="96" t="s">
        <v>1233</v>
      </c>
      <c r="R139" s="75">
        <v>54193.55</v>
      </c>
      <c r="S139" s="68">
        <f t="shared" si="59"/>
        <v>3251.6130000000048</v>
      </c>
      <c r="T139" s="69" t="s">
        <v>91</v>
      </c>
      <c r="U139" s="24">
        <v>45322</v>
      </c>
      <c r="V139" s="69">
        <v>464062</v>
      </c>
      <c r="W139" s="70" t="s">
        <v>29</v>
      </c>
      <c r="X139" s="110" t="s">
        <v>368</v>
      </c>
      <c r="Y139" s="91" t="s">
        <v>91</v>
      </c>
    </row>
    <row r="140" spans="1:25" s="71" customFormat="1" x14ac:dyDescent="0.25">
      <c r="A140" s="59">
        <f t="shared" si="57"/>
        <v>45</v>
      </c>
      <c r="B140" s="112" t="s">
        <v>2210</v>
      </c>
      <c r="C140" s="60">
        <v>45536</v>
      </c>
      <c r="D140" s="117" t="s">
        <v>735</v>
      </c>
      <c r="E140" s="60">
        <v>45505</v>
      </c>
      <c r="F140" s="154" t="s">
        <v>1209</v>
      </c>
      <c r="G140" s="63">
        <v>45551</v>
      </c>
      <c r="H140" s="75">
        <v>74200</v>
      </c>
      <c r="I140" s="64">
        <f t="shared" ref="I140:I142" si="68">H140*18%</f>
        <v>13356</v>
      </c>
      <c r="J140" s="64">
        <v>0</v>
      </c>
      <c r="K140" s="84">
        <f t="shared" si="63"/>
        <v>1484</v>
      </c>
      <c r="L140" s="84">
        <f t="shared" si="53"/>
        <v>72716</v>
      </c>
      <c r="M140" s="84">
        <v>0</v>
      </c>
      <c r="N140" s="84">
        <f t="shared" si="61"/>
        <v>72716</v>
      </c>
      <c r="O140" s="66">
        <v>45547</v>
      </c>
      <c r="P140" s="66">
        <f t="shared" si="58"/>
        <v>45547</v>
      </c>
      <c r="Q140" s="96" t="s">
        <v>1234</v>
      </c>
      <c r="R140" s="75">
        <v>70000</v>
      </c>
      <c r="S140" s="68">
        <f t="shared" si="59"/>
        <v>4200</v>
      </c>
      <c r="T140" s="69" t="s">
        <v>91</v>
      </c>
      <c r="U140" s="24">
        <v>45322</v>
      </c>
      <c r="V140" s="69">
        <v>464062</v>
      </c>
      <c r="W140" s="70" t="s">
        <v>29</v>
      </c>
      <c r="X140" s="110" t="s">
        <v>368</v>
      </c>
      <c r="Y140" s="91" t="s">
        <v>91</v>
      </c>
    </row>
    <row r="141" spans="1:25" s="71" customFormat="1" x14ac:dyDescent="0.25">
      <c r="A141" s="59">
        <f t="shared" si="57"/>
        <v>46</v>
      </c>
      <c r="B141" s="112" t="s">
        <v>2210</v>
      </c>
      <c r="C141" s="60">
        <v>45536</v>
      </c>
      <c r="D141" s="117" t="s">
        <v>738</v>
      </c>
      <c r="E141" s="60">
        <v>45505</v>
      </c>
      <c r="F141" s="154" t="s">
        <v>1209</v>
      </c>
      <c r="G141" s="63">
        <v>45551</v>
      </c>
      <c r="H141" s="75">
        <v>83917.02</v>
      </c>
      <c r="I141" s="64">
        <f t="shared" si="68"/>
        <v>15105.063599999999</v>
      </c>
      <c r="J141" s="64">
        <v>0</v>
      </c>
      <c r="K141" s="84">
        <f t="shared" si="63"/>
        <v>1678.3404</v>
      </c>
      <c r="L141" s="84">
        <f t="shared" si="53"/>
        <v>82238.679600000003</v>
      </c>
      <c r="M141" s="84">
        <v>0</v>
      </c>
      <c r="N141" s="84">
        <f t="shared" si="61"/>
        <v>82238.679600000003</v>
      </c>
      <c r="O141" s="66">
        <v>45547</v>
      </c>
      <c r="P141" s="66">
        <f t="shared" si="58"/>
        <v>45547</v>
      </c>
      <c r="Q141" s="96" t="s">
        <v>1235</v>
      </c>
      <c r="R141" s="75">
        <v>79167</v>
      </c>
      <c r="S141" s="68">
        <f t="shared" si="59"/>
        <v>4750.0200000000041</v>
      </c>
      <c r="T141" s="69" t="s">
        <v>91</v>
      </c>
      <c r="U141" s="24">
        <v>45322</v>
      </c>
      <c r="V141" s="69">
        <v>464062</v>
      </c>
      <c r="W141" s="70" t="s">
        <v>29</v>
      </c>
      <c r="X141" s="110" t="s">
        <v>368</v>
      </c>
      <c r="Y141" s="91" t="s">
        <v>91</v>
      </c>
    </row>
    <row r="142" spans="1:25" s="71" customFormat="1" x14ac:dyDescent="0.25">
      <c r="A142" s="59">
        <v>47</v>
      </c>
      <c r="B142" s="112" t="s">
        <v>2211</v>
      </c>
      <c r="C142" s="60">
        <v>45536</v>
      </c>
      <c r="D142" s="117" t="s">
        <v>1206</v>
      </c>
      <c r="E142" s="60">
        <v>45505</v>
      </c>
      <c r="F142" s="154" t="s">
        <v>1209</v>
      </c>
      <c r="G142" s="63">
        <v>45551</v>
      </c>
      <c r="H142" s="75">
        <v>115403.22820000001</v>
      </c>
      <c r="I142" s="64">
        <f t="shared" si="68"/>
        <v>20772.581076000002</v>
      </c>
      <c r="J142" s="64">
        <v>0</v>
      </c>
      <c r="K142" s="84">
        <f t="shared" si="63"/>
        <v>2308.0645640000002</v>
      </c>
      <c r="L142" s="84">
        <f t="shared" si="53"/>
        <v>113095.16363600001</v>
      </c>
      <c r="M142" s="84">
        <v>0</v>
      </c>
      <c r="N142" s="84">
        <f t="shared" si="61"/>
        <v>113095.16363600001</v>
      </c>
      <c r="O142" s="66">
        <v>45544</v>
      </c>
      <c r="P142" s="66">
        <f t="shared" si="58"/>
        <v>45544</v>
      </c>
      <c r="Q142" s="73" t="s">
        <v>1236</v>
      </c>
      <c r="R142" s="75">
        <v>108870.97</v>
      </c>
      <c r="S142" s="68">
        <f t="shared" si="59"/>
        <v>6532.2582000000111</v>
      </c>
      <c r="T142" s="69" t="s">
        <v>91</v>
      </c>
      <c r="U142" s="92">
        <v>45674</v>
      </c>
      <c r="V142" s="69">
        <v>464225</v>
      </c>
      <c r="W142" s="70" t="s">
        <v>29</v>
      </c>
      <c r="X142" s="110" t="s">
        <v>368</v>
      </c>
      <c r="Y142" s="91" t="s">
        <v>91</v>
      </c>
    </row>
    <row r="143" spans="1:25" s="160" customFormat="1" x14ac:dyDescent="0.25">
      <c r="A143" s="59">
        <f t="shared" si="57"/>
        <v>48</v>
      </c>
      <c r="B143" s="112" t="s">
        <v>2561</v>
      </c>
      <c r="C143" s="60">
        <v>45536</v>
      </c>
      <c r="D143" s="117" t="s">
        <v>1205</v>
      </c>
      <c r="E143" s="153">
        <v>45536</v>
      </c>
      <c r="F143" s="154" t="s">
        <v>1465</v>
      </c>
      <c r="G143" s="63">
        <v>45556</v>
      </c>
      <c r="H143" s="155">
        <v>130000</v>
      </c>
      <c r="I143" s="155">
        <v>0</v>
      </c>
      <c r="J143" s="155">
        <v>0</v>
      </c>
      <c r="K143" s="156">
        <f t="shared" si="63"/>
        <v>2600</v>
      </c>
      <c r="L143" s="156">
        <f t="shared" si="53"/>
        <v>127400</v>
      </c>
      <c r="M143" s="156">
        <v>0</v>
      </c>
      <c r="N143" s="156">
        <f t="shared" si="61"/>
        <v>127400</v>
      </c>
      <c r="O143" s="157">
        <v>45544</v>
      </c>
      <c r="P143" s="157">
        <f t="shared" si="58"/>
        <v>45544</v>
      </c>
      <c r="Q143" s="73" t="s">
        <v>1466</v>
      </c>
      <c r="R143" s="155">
        <v>125000</v>
      </c>
      <c r="S143" s="158">
        <f t="shared" si="59"/>
        <v>5000</v>
      </c>
      <c r="T143" s="69" t="s">
        <v>91</v>
      </c>
      <c r="U143" s="159"/>
      <c r="V143" s="159"/>
      <c r="W143" s="70" t="s">
        <v>29</v>
      </c>
      <c r="X143" s="69" t="s">
        <v>917</v>
      </c>
      <c r="Y143" s="69" t="s">
        <v>1467</v>
      </c>
    </row>
    <row r="144" spans="1:25" s="71" customFormat="1" x14ac:dyDescent="0.25">
      <c r="A144" s="59">
        <v>1</v>
      </c>
      <c r="B144" s="112" t="s">
        <v>1242</v>
      </c>
      <c r="C144" s="60">
        <v>45566</v>
      </c>
      <c r="D144" s="117" t="s">
        <v>1205</v>
      </c>
      <c r="E144" s="62" t="s">
        <v>1245</v>
      </c>
      <c r="F144" s="137" t="s">
        <v>1249</v>
      </c>
      <c r="G144" s="63">
        <v>45567</v>
      </c>
      <c r="H144" s="81">
        <v>249600</v>
      </c>
      <c r="I144" s="64">
        <f>H144*18%</f>
        <v>44928</v>
      </c>
      <c r="J144" s="65">
        <f>H144+I144</f>
        <v>294528</v>
      </c>
      <c r="K144" s="65">
        <f>H144*1.5%</f>
        <v>3744</v>
      </c>
      <c r="L144" s="65">
        <f>J144-K144</f>
        <v>290784</v>
      </c>
      <c r="M144" s="65">
        <v>0</v>
      </c>
      <c r="N144" s="65">
        <f>L144-M144</f>
        <v>290784</v>
      </c>
      <c r="O144" s="89">
        <v>45567</v>
      </c>
      <c r="P144" s="66">
        <f>O144</f>
        <v>45567</v>
      </c>
      <c r="Q144" s="61" t="s">
        <v>1258</v>
      </c>
      <c r="R144" s="67">
        <v>240000</v>
      </c>
      <c r="S144" s="68">
        <f t="shared" si="59"/>
        <v>9600</v>
      </c>
      <c r="T144" s="69" t="s">
        <v>91</v>
      </c>
      <c r="U144" s="139">
        <v>45607</v>
      </c>
      <c r="V144" s="69">
        <v>463713</v>
      </c>
      <c r="W144" s="70" t="s">
        <v>29</v>
      </c>
      <c r="X144" s="69" t="s">
        <v>368</v>
      </c>
      <c r="Y144" s="91" t="s">
        <v>2196</v>
      </c>
    </row>
    <row r="145" spans="1:25" s="71" customFormat="1" x14ac:dyDescent="0.25">
      <c r="A145" s="59">
        <f>A144+1</f>
        <v>2</v>
      </c>
      <c r="B145" s="112" t="s">
        <v>1242</v>
      </c>
      <c r="C145" s="60">
        <v>45566</v>
      </c>
      <c r="D145" s="117" t="s">
        <v>1205</v>
      </c>
      <c r="E145" s="79" t="s">
        <v>1245</v>
      </c>
      <c r="F145" s="137" t="s">
        <v>1249</v>
      </c>
      <c r="G145" s="63">
        <v>45567</v>
      </c>
      <c r="H145" s="81">
        <v>249600</v>
      </c>
      <c r="I145" s="64">
        <f t="shared" ref="I145:I150" si="69">H145*18%</f>
        <v>44928</v>
      </c>
      <c r="J145" s="65">
        <f t="shared" ref="J145:J167" si="70">H145+I145</f>
        <v>294528</v>
      </c>
      <c r="K145" s="65">
        <f t="shared" ref="K145:K167" si="71">H145*1.5%</f>
        <v>3744</v>
      </c>
      <c r="L145" s="65">
        <f t="shared" ref="L145:L167" si="72">J145-K145</f>
        <v>290784</v>
      </c>
      <c r="M145" s="65">
        <v>0</v>
      </c>
      <c r="N145" s="65">
        <f t="shared" ref="N145:N167" si="73">L145</f>
        <v>290784</v>
      </c>
      <c r="O145" s="89">
        <f>G145</f>
        <v>45567</v>
      </c>
      <c r="P145" s="66">
        <f t="shared" ref="P145:P146" si="74">O145</f>
        <v>45567</v>
      </c>
      <c r="Q145" s="61" t="s">
        <v>1259</v>
      </c>
      <c r="R145" s="67">
        <v>240000</v>
      </c>
      <c r="S145" s="68">
        <f t="shared" si="59"/>
        <v>9600</v>
      </c>
      <c r="T145" s="69" t="s">
        <v>91</v>
      </c>
      <c r="U145" s="139">
        <v>45607</v>
      </c>
      <c r="V145" s="69">
        <v>463713</v>
      </c>
      <c r="W145" s="70" t="s">
        <v>29</v>
      </c>
      <c r="X145" s="69" t="s">
        <v>368</v>
      </c>
      <c r="Y145" s="91" t="s">
        <v>2196</v>
      </c>
    </row>
    <row r="146" spans="1:25" s="71" customFormat="1" x14ac:dyDescent="0.25">
      <c r="A146" s="59">
        <f t="shared" ref="A146:A164" si="75">A145+1</f>
        <v>3</v>
      </c>
      <c r="B146" s="112" t="s">
        <v>1242</v>
      </c>
      <c r="C146" s="60">
        <v>45566</v>
      </c>
      <c r="D146" s="117" t="s">
        <v>1205</v>
      </c>
      <c r="E146" s="79" t="s">
        <v>1245</v>
      </c>
      <c r="F146" s="137" t="s">
        <v>1249</v>
      </c>
      <c r="G146" s="63">
        <v>45567</v>
      </c>
      <c r="H146" s="81">
        <v>249600</v>
      </c>
      <c r="I146" s="64">
        <f t="shared" si="69"/>
        <v>44928</v>
      </c>
      <c r="J146" s="65">
        <f t="shared" si="70"/>
        <v>294528</v>
      </c>
      <c r="K146" s="65">
        <f t="shared" si="71"/>
        <v>3744</v>
      </c>
      <c r="L146" s="65">
        <f t="shared" si="72"/>
        <v>290784</v>
      </c>
      <c r="M146" s="65">
        <v>0</v>
      </c>
      <c r="N146" s="65">
        <f t="shared" si="73"/>
        <v>290784</v>
      </c>
      <c r="O146" s="89">
        <f t="shared" ref="O146" si="76">G146</f>
        <v>45567</v>
      </c>
      <c r="P146" s="66">
        <f t="shared" si="74"/>
        <v>45567</v>
      </c>
      <c r="Q146" s="61" t="s">
        <v>1260</v>
      </c>
      <c r="R146" s="67">
        <v>240000</v>
      </c>
      <c r="S146" s="68">
        <f t="shared" si="59"/>
        <v>9600</v>
      </c>
      <c r="T146" s="69" t="s">
        <v>91</v>
      </c>
      <c r="U146" s="139">
        <v>45607</v>
      </c>
      <c r="V146" s="69">
        <v>463713</v>
      </c>
      <c r="W146" s="70" t="s">
        <v>29</v>
      </c>
      <c r="X146" s="69" t="s">
        <v>368</v>
      </c>
      <c r="Y146" s="91" t="s">
        <v>2196</v>
      </c>
    </row>
    <row r="147" spans="1:25" s="71" customFormat="1" x14ac:dyDescent="0.25">
      <c r="A147" s="59">
        <v>4</v>
      </c>
      <c r="B147" s="112" t="s">
        <v>2210</v>
      </c>
      <c r="C147" s="60">
        <v>45566</v>
      </c>
      <c r="D147" s="117" t="s">
        <v>735</v>
      </c>
      <c r="E147" s="62">
        <v>45536</v>
      </c>
      <c r="F147" s="137" t="s">
        <v>1209</v>
      </c>
      <c r="G147" s="63">
        <v>45551</v>
      </c>
      <c r="H147" s="81">
        <v>74200</v>
      </c>
      <c r="I147" s="64">
        <f t="shared" si="69"/>
        <v>13356</v>
      </c>
      <c r="J147" s="65">
        <f t="shared" si="70"/>
        <v>87556</v>
      </c>
      <c r="K147" s="65">
        <f t="shared" si="71"/>
        <v>1113</v>
      </c>
      <c r="L147" s="65">
        <f t="shared" si="72"/>
        <v>86443</v>
      </c>
      <c r="M147" s="65">
        <v>0</v>
      </c>
      <c r="N147" s="65">
        <f t="shared" si="73"/>
        <v>86443</v>
      </c>
      <c r="O147" s="66">
        <v>45583</v>
      </c>
      <c r="P147" s="66">
        <f>O147</f>
        <v>45583</v>
      </c>
      <c r="Q147" s="73" t="s">
        <v>1261</v>
      </c>
      <c r="R147" s="67">
        <v>70000</v>
      </c>
      <c r="S147" s="68">
        <f t="shared" si="59"/>
        <v>4200</v>
      </c>
      <c r="T147" s="69" t="s">
        <v>91</v>
      </c>
      <c r="U147" s="24">
        <v>45322</v>
      </c>
      <c r="V147" s="69">
        <v>464062</v>
      </c>
      <c r="W147" s="70" t="s">
        <v>29</v>
      </c>
      <c r="X147" s="110" t="s">
        <v>368</v>
      </c>
      <c r="Y147" s="91" t="s">
        <v>91</v>
      </c>
    </row>
    <row r="148" spans="1:25" s="71" customFormat="1" x14ac:dyDescent="0.25">
      <c r="A148" s="59">
        <f t="shared" si="75"/>
        <v>5</v>
      </c>
      <c r="B148" s="112" t="s">
        <v>2210</v>
      </c>
      <c r="C148" s="60">
        <v>45566</v>
      </c>
      <c r="D148" s="117" t="s">
        <v>738</v>
      </c>
      <c r="E148" s="62">
        <v>45536</v>
      </c>
      <c r="F148" s="137" t="s">
        <v>1209</v>
      </c>
      <c r="G148" s="63">
        <v>45551</v>
      </c>
      <c r="H148" s="81">
        <v>83917.02</v>
      </c>
      <c r="I148" s="64">
        <f t="shared" si="69"/>
        <v>15105.063599999999</v>
      </c>
      <c r="J148" s="65">
        <f t="shared" si="70"/>
        <v>99022.083599999998</v>
      </c>
      <c r="K148" s="65">
        <f t="shared" si="71"/>
        <v>1258.7553</v>
      </c>
      <c r="L148" s="65">
        <f t="shared" si="72"/>
        <v>97763.328299999994</v>
      </c>
      <c r="M148" s="65">
        <v>0</v>
      </c>
      <c r="N148" s="65">
        <f t="shared" si="73"/>
        <v>97763.328299999994</v>
      </c>
      <c r="O148" s="66">
        <v>45583</v>
      </c>
      <c r="P148" s="66">
        <f>O148</f>
        <v>45583</v>
      </c>
      <c r="Q148" s="73" t="s">
        <v>1262</v>
      </c>
      <c r="R148" s="67">
        <v>79167</v>
      </c>
      <c r="S148" s="68">
        <f t="shared" si="59"/>
        <v>4750.0200000000041</v>
      </c>
      <c r="T148" s="69" t="s">
        <v>91</v>
      </c>
      <c r="U148" s="24">
        <v>45322</v>
      </c>
      <c r="V148" s="69">
        <v>464062</v>
      </c>
      <c r="W148" s="70" t="s">
        <v>29</v>
      </c>
      <c r="X148" s="110" t="s">
        <v>368</v>
      </c>
      <c r="Y148" s="91" t="s">
        <v>91</v>
      </c>
    </row>
    <row r="149" spans="1:25" s="71" customFormat="1" x14ac:dyDescent="0.25">
      <c r="A149" s="59">
        <f t="shared" si="75"/>
        <v>6</v>
      </c>
      <c r="B149" s="112" t="s">
        <v>1243</v>
      </c>
      <c r="C149" s="60">
        <v>45566</v>
      </c>
      <c r="D149" s="117" t="s">
        <v>1244</v>
      </c>
      <c r="E149" s="72" t="s">
        <v>1246</v>
      </c>
      <c r="F149" s="164" t="s">
        <v>1250</v>
      </c>
      <c r="G149" s="63">
        <v>45589</v>
      </c>
      <c r="H149" s="82">
        <v>473200</v>
      </c>
      <c r="I149" s="64">
        <f t="shared" si="69"/>
        <v>85176</v>
      </c>
      <c r="J149" s="65">
        <f t="shared" si="70"/>
        <v>558376</v>
      </c>
      <c r="K149" s="65">
        <f t="shared" si="71"/>
        <v>7098</v>
      </c>
      <c r="L149" s="65">
        <f t="shared" si="72"/>
        <v>551278</v>
      </c>
      <c r="M149" s="65">
        <v>0</v>
      </c>
      <c r="N149" s="65">
        <f t="shared" si="73"/>
        <v>551278</v>
      </c>
      <c r="O149" s="89">
        <v>45571</v>
      </c>
      <c r="P149" s="66">
        <f>O149</f>
        <v>45571</v>
      </c>
      <c r="Q149" s="73" t="s">
        <v>1263</v>
      </c>
      <c r="R149" s="67">
        <v>455000</v>
      </c>
      <c r="S149" s="68">
        <f t="shared" si="59"/>
        <v>18200</v>
      </c>
      <c r="T149" s="69" t="s">
        <v>91</v>
      </c>
      <c r="U149" s="139">
        <v>45607</v>
      </c>
      <c r="V149" s="69">
        <v>463713</v>
      </c>
      <c r="W149" s="70" t="s">
        <v>29</v>
      </c>
      <c r="X149" s="69" t="s">
        <v>368</v>
      </c>
      <c r="Y149" s="91" t="s">
        <v>2196</v>
      </c>
    </row>
    <row r="150" spans="1:25" s="71" customFormat="1" x14ac:dyDescent="0.25">
      <c r="A150" s="59">
        <f t="shared" si="75"/>
        <v>7</v>
      </c>
      <c r="B150" s="112" t="s">
        <v>2208</v>
      </c>
      <c r="C150" s="60">
        <v>45566</v>
      </c>
      <c r="D150" s="117" t="s">
        <v>358</v>
      </c>
      <c r="E150" s="72" t="s">
        <v>1247</v>
      </c>
      <c r="F150" s="137" t="s">
        <v>1209</v>
      </c>
      <c r="G150" s="63">
        <v>45551</v>
      </c>
      <c r="H150" s="81">
        <v>164096.1514</v>
      </c>
      <c r="I150" s="64">
        <f t="shared" si="69"/>
        <v>29537.307251999999</v>
      </c>
      <c r="J150" s="65">
        <f t="shared" si="70"/>
        <v>193633.458652</v>
      </c>
      <c r="K150" s="65">
        <f t="shared" si="71"/>
        <v>2461.4422709999999</v>
      </c>
      <c r="L150" s="65">
        <f t="shared" si="72"/>
        <v>191172.01638099999</v>
      </c>
      <c r="M150" s="65">
        <v>0</v>
      </c>
      <c r="N150" s="65">
        <f t="shared" si="73"/>
        <v>191172.01638099999</v>
      </c>
      <c r="O150" s="89">
        <v>45573</v>
      </c>
      <c r="P150" s="66">
        <f t="shared" ref="P150:P167" si="77">O150</f>
        <v>45573</v>
      </c>
      <c r="Q150" s="73" t="s">
        <v>1264</v>
      </c>
      <c r="R150" s="315">
        <v>154807.69</v>
      </c>
      <c r="S150" s="318">
        <f t="shared" si="59"/>
        <v>9288.4614000000001</v>
      </c>
      <c r="T150" s="69" t="s">
        <v>91</v>
      </c>
      <c r="U150" s="24">
        <v>45688</v>
      </c>
      <c r="V150" s="69">
        <v>464062</v>
      </c>
      <c r="W150" s="70" t="s">
        <v>29</v>
      </c>
      <c r="X150" s="110" t="s">
        <v>368</v>
      </c>
      <c r="Y150" s="91" t="s">
        <v>91</v>
      </c>
    </row>
    <row r="151" spans="1:25" s="71" customFormat="1" x14ac:dyDescent="0.25">
      <c r="A151" s="59">
        <f t="shared" si="75"/>
        <v>8</v>
      </c>
      <c r="B151" s="112" t="s">
        <v>2208</v>
      </c>
      <c r="C151" s="60">
        <v>45566</v>
      </c>
      <c r="D151" s="117" t="s">
        <v>359</v>
      </c>
      <c r="E151" s="72" t="s">
        <v>1247</v>
      </c>
      <c r="F151" s="137" t="s">
        <v>1209</v>
      </c>
      <c r="G151" s="63">
        <v>45551</v>
      </c>
      <c r="H151" s="81">
        <v>0</v>
      </c>
      <c r="I151" s="64">
        <v>0</v>
      </c>
      <c r="J151" s="65">
        <f t="shared" si="70"/>
        <v>0</v>
      </c>
      <c r="K151" s="65">
        <f t="shared" si="71"/>
        <v>0</v>
      </c>
      <c r="L151" s="65">
        <f t="shared" si="72"/>
        <v>0</v>
      </c>
      <c r="M151" s="65">
        <v>0</v>
      </c>
      <c r="N151" s="65">
        <f t="shared" si="73"/>
        <v>0</v>
      </c>
      <c r="O151" s="89">
        <v>45573</v>
      </c>
      <c r="P151" s="66">
        <f t="shared" si="77"/>
        <v>45573</v>
      </c>
      <c r="Q151" s="73" t="s">
        <v>1264</v>
      </c>
      <c r="R151" s="316"/>
      <c r="S151" s="319"/>
      <c r="T151" s="69" t="s">
        <v>91</v>
      </c>
      <c r="U151" s="24">
        <v>45688</v>
      </c>
      <c r="V151" s="69">
        <v>464062</v>
      </c>
      <c r="W151" s="70" t="s">
        <v>29</v>
      </c>
      <c r="X151" s="110" t="s">
        <v>368</v>
      </c>
      <c r="Y151" s="91" t="s">
        <v>91</v>
      </c>
    </row>
    <row r="152" spans="1:25" s="71" customFormat="1" x14ac:dyDescent="0.25">
      <c r="A152" s="59">
        <f t="shared" si="75"/>
        <v>9</v>
      </c>
      <c r="B152" s="112" t="s">
        <v>2208</v>
      </c>
      <c r="C152" s="60">
        <v>45566</v>
      </c>
      <c r="D152" s="117" t="s">
        <v>360</v>
      </c>
      <c r="E152" s="62">
        <v>45536</v>
      </c>
      <c r="F152" s="137" t="s">
        <v>1209</v>
      </c>
      <c r="G152" s="63">
        <v>45551</v>
      </c>
      <c r="H152" s="81">
        <v>0</v>
      </c>
      <c r="I152" s="74">
        <v>0</v>
      </c>
      <c r="J152" s="65">
        <f t="shared" si="70"/>
        <v>0</v>
      </c>
      <c r="K152" s="65">
        <f t="shared" si="71"/>
        <v>0</v>
      </c>
      <c r="L152" s="65">
        <f t="shared" si="72"/>
        <v>0</v>
      </c>
      <c r="M152" s="65">
        <v>0</v>
      </c>
      <c r="N152" s="65">
        <f t="shared" si="73"/>
        <v>0</v>
      </c>
      <c r="O152" s="89">
        <v>45573</v>
      </c>
      <c r="P152" s="66">
        <f t="shared" si="77"/>
        <v>45573</v>
      </c>
      <c r="Q152" s="73" t="s">
        <v>1264</v>
      </c>
      <c r="R152" s="317"/>
      <c r="S152" s="320"/>
      <c r="T152" s="69" t="s">
        <v>91</v>
      </c>
      <c r="U152" s="24">
        <v>45688</v>
      </c>
      <c r="V152" s="69">
        <v>464062</v>
      </c>
      <c r="W152" s="70" t="s">
        <v>29</v>
      </c>
      <c r="X152" s="110" t="s">
        <v>368</v>
      </c>
      <c r="Y152" s="91" t="s">
        <v>91</v>
      </c>
    </row>
    <row r="153" spans="1:25" s="71" customFormat="1" x14ac:dyDescent="0.25">
      <c r="A153" s="59">
        <f t="shared" si="75"/>
        <v>10</v>
      </c>
      <c r="B153" s="112" t="s">
        <v>2208</v>
      </c>
      <c r="C153" s="60">
        <v>45566</v>
      </c>
      <c r="D153" s="117" t="s">
        <v>1197</v>
      </c>
      <c r="E153" s="62">
        <v>45536</v>
      </c>
      <c r="F153" s="137" t="s">
        <v>1209</v>
      </c>
      <c r="G153" s="63">
        <v>45551</v>
      </c>
      <c r="H153" s="81">
        <v>328192.3028</v>
      </c>
      <c r="I153" s="64">
        <f t="shared" ref="I153" si="78">H153*18%</f>
        <v>59074.614503999997</v>
      </c>
      <c r="J153" s="65">
        <f t="shared" si="70"/>
        <v>387266.917304</v>
      </c>
      <c r="K153" s="65">
        <f t="shared" si="71"/>
        <v>4922.8845419999998</v>
      </c>
      <c r="L153" s="65">
        <f t="shared" si="72"/>
        <v>382344.03276199999</v>
      </c>
      <c r="M153" s="65">
        <v>0</v>
      </c>
      <c r="N153" s="65">
        <f t="shared" si="73"/>
        <v>382344.03276199999</v>
      </c>
      <c r="O153" s="89">
        <v>45573</v>
      </c>
      <c r="P153" s="66">
        <f t="shared" si="77"/>
        <v>45573</v>
      </c>
      <c r="Q153" s="73" t="s">
        <v>1265</v>
      </c>
      <c r="R153" s="315">
        <v>309615.38</v>
      </c>
      <c r="S153" s="318">
        <f t="shared" si="59"/>
        <v>18576.9228</v>
      </c>
      <c r="T153" s="69" t="s">
        <v>91</v>
      </c>
      <c r="U153" s="24">
        <v>45688</v>
      </c>
      <c r="V153" s="69">
        <v>464062</v>
      </c>
      <c r="W153" s="70" t="s">
        <v>29</v>
      </c>
      <c r="X153" s="110" t="s">
        <v>368</v>
      </c>
      <c r="Y153" s="91" t="s">
        <v>91</v>
      </c>
    </row>
    <row r="154" spans="1:25" s="71" customFormat="1" x14ac:dyDescent="0.25">
      <c r="A154" s="59">
        <f t="shared" si="75"/>
        <v>11</v>
      </c>
      <c r="B154" s="112" t="s">
        <v>2208</v>
      </c>
      <c r="C154" s="60">
        <v>45566</v>
      </c>
      <c r="D154" s="117" t="s">
        <v>1198</v>
      </c>
      <c r="E154" s="62">
        <v>45536</v>
      </c>
      <c r="F154" s="137" t="s">
        <v>1209</v>
      </c>
      <c r="G154" s="63">
        <v>45551</v>
      </c>
      <c r="H154" s="81">
        <v>0</v>
      </c>
      <c r="I154" s="74">
        <v>0</v>
      </c>
      <c r="J154" s="65">
        <f t="shared" si="70"/>
        <v>0</v>
      </c>
      <c r="K154" s="65">
        <f t="shared" si="71"/>
        <v>0</v>
      </c>
      <c r="L154" s="65">
        <f t="shared" si="72"/>
        <v>0</v>
      </c>
      <c r="M154" s="65">
        <v>0</v>
      </c>
      <c r="N154" s="65">
        <f t="shared" si="73"/>
        <v>0</v>
      </c>
      <c r="O154" s="89" t="s">
        <v>1273</v>
      </c>
      <c r="P154" s="66" t="str">
        <f t="shared" si="77"/>
        <v>08-10-204</v>
      </c>
      <c r="Q154" s="73" t="s">
        <v>1265</v>
      </c>
      <c r="R154" s="316"/>
      <c r="S154" s="319"/>
      <c r="T154" s="69" t="s">
        <v>91</v>
      </c>
      <c r="U154" s="24">
        <v>45688</v>
      </c>
      <c r="V154" s="69">
        <v>464062</v>
      </c>
      <c r="W154" s="70" t="s">
        <v>29</v>
      </c>
      <c r="X154" s="110" t="s">
        <v>368</v>
      </c>
      <c r="Y154" s="91" t="s">
        <v>91</v>
      </c>
    </row>
    <row r="155" spans="1:25" s="71" customFormat="1" x14ac:dyDescent="0.25">
      <c r="A155" s="59">
        <f t="shared" si="75"/>
        <v>12</v>
      </c>
      <c r="B155" s="112" t="s">
        <v>2208</v>
      </c>
      <c r="C155" s="60">
        <v>45566</v>
      </c>
      <c r="D155" s="117" t="s">
        <v>1199</v>
      </c>
      <c r="E155" s="62">
        <v>45536</v>
      </c>
      <c r="F155" s="137" t="s">
        <v>1209</v>
      </c>
      <c r="G155" s="63">
        <v>45551</v>
      </c>
      <c r="H155" s="81">
        <v>0</v>
      </c>
      <c r="I155" s="74">
        <v>0</v>
      </c>
      <c r="J155" s="65">
        <f t="shared" si="70"/>
        <v>0</v>
      </c>
      <c r="K155" s="65">
        <f t="shared" si="71"/>
        <v>0</v>
      </c>
      <c r="L155" s="65">
        <f t="shared" si="72"/>
        <v>0</v>
      </c>
      <c r="M155" s="65">
        <v>0</v>
      </c>
      <c r="N155" s="65">
        <f t="shared" si="73"/>
        <v>0</v>
      </c>
      <c r="O155" s="89" t="s">
        <v>1273</v>
      </c>
      <c r="P155" s="66" t="str">
        <f t="shared" si="77"/>
        <v>08-10-204</v>
      </c>
      <c r="Q155" s="73" t="s">
        <v>1265</v>
      </c>
      <c r="R155" s="317"/>
      <c r="S155" s="320"/>
      <c r="T155" s="69" t="s">
        <v>91</v>
      </c>
      <c r="U155" s="24">
        <v>45688</v>
      </c>
      <c r="V155" s="69">
        <v>464062</v>
      </c>
      <c r="W155" s="70" t="s">
        <v>29</v>
      </c>
      <c r="X155" s="110" t="s">
        <v>368</v>
      </c>
      <c r="Y155" s="91" t="s">
        <v>91</v>
      </c>
    </row>
    <row r="156" spans="1:25" s="71" customFormat="1" x14ac:dyDescent="0.25">
      <c r="A156" s="59">
        <f t="shared" si="75"/>
        <v>13</v>
      </c>
      <c r="B156" s="112" t="s">
        <v>2208</v>
      </c>
      <c r="C156" s="60">
        <v>45566</v>
      </c>
      <c r="D156" s="117" t="s">
        <v>358</v>
      </c>
      <c r="E156" s="59" t="s">
        <v>1248</v>
      </c>
      <c r="F156" s="137" t="s">
        <v>1209</v>
      </c>
      <c r="G156" s="63">
        <v>45551</v>
      </c>
      <c r="H156" s="81">
        <v>192226.9296</v>
      </c>
      <c r="I156" s="74">
        <f>H156*18%</f>
        <v>34600.847327999996</v>
      </c>
      <c r="J156" s="65">
        <f t="shared" si="70"/>
        <v>226827.77692800001</v>
      </c>
      <c r="K156" s="65">
        <f t="shared" si="71"/>
        <v>2883.4039440000001</v>
      </c>
      <c r="L156" s="65">
        <f t="shared" si="72"/>
        <v>223944.37298400002</v>
      </c>
      <c r="M156" s="65">
        <v>0</v>
      </c>
      <c r="N156" s="65">
        <f t="shared" si="73"/>
        <v>223944.37298400002</v>
      </c>
      <c r="O156" s="89" t="s">
        <v>1273</v>
      </c>
      <c r="P156" s="66" t="str">
        <f t="shared" si="77"/>
        <v>08-10-204</v>
      </c>
      <c r="Q156" s="73" t="s">
        <v>1266</v>
      </c>
      <c r="R156" s="321">
        <v>181346.16</v>
      </c>
      <c r="S156" s="323">
        <f>H156+H157-R156</f>
        <v>32995.7696</v>
      </c>
      <c r="T156" s="69" t="s">
        <v>91</v>
      </c>
      <c r="U156" s="24">
        <v>45688</v>
      </c>
      <c r="V156" s="69">
        <v>464062</v>
      </c>
      <c r="W156" s="70" t="s">
        <v>29</v>
      </c>
      <c r="X156" s="110" t="s">
        <v>368</v>
      </c>
      <c r="Y156" s="91" t="s">
        <v>91</v>
      </c>
    </row>
    <row r="157" spans="1:25" s="71" customFormat="1" x14ac:dyDescent="0.25">
      <c r="A157" s="59">
        <f t="shared" si="75"/>
        <v>14</v>
      </c>
      <c r="B157" s="112" t="s">
        <v>2208</v>
      </c>
      <c r="C157" s="60">
        <v>45566</v>
      </c>
      <c r="D157" s="117" t="s">
        <v>359</v>
      </c>
      <c r="E157" s="59" t="s">
        <v>1248</v>
      </c>
      <c r="F157" s="137" t="s">
        <v>1209</v>
      </c>
      <c r="G157" s="63">
        <v>45551</v>
      </c>
      <c r="H157" s="81">
        <v>22115</v>
      </c>
      <c r="I157" s="86">
        <v>0</v>
      </c>
      <c r="J157" s="65">
        <f t="shared" si="70"/>
        <v>22115</v>
      </c>
      <c r="K157" s="65">
        <f t="shared" si="71"/>
        <v>331.72499999999997</v>
      </c>
      <c r="L157" s="65">
        <f t="shared" si="72"/>
        <v>21783.275000000001</v>
      </c>
      <c r="M157" s="65">
        <v>0</v>
      </c>
      <c r="N157" s="65">
        <f t="shared" si="73"/>
        <v>21783.275000000001</v>
      </c>
      <c r="O157" s="89" t="s">
        <v>1273</v>
      </c>
      <c r="P157" s="66" t="str">
        <f t="shared" si="77"/>
        <v>08-10-204</v>
      </c>
      <c r="Q157" s="73" t="s">
        <v>1266</v>
      </c>
      <c r="R157" s="322"/>
      <c r="S157" s="324"/>
      <c r="T157" s="69" t="s">
        <v>91</v>
      </c>
      <c r="U157" s="24">
        <v>45688</v>
      </c>
      <c r="V157" s="69">
        <v>464062</v>
      </c>
      <c r="W157" s="70" t="s">
        <v>29</v>
      </c>
      <c r="X157" s="110" t="s">
        <v>368</v>
      </c>
      <c r="Y157" s="91" t="s">
        <v>91</v>
      </c>
    </row>
    <row r="158" spans="1:25" s="71" customFormat="1" x14ac:dyDescent="0.25">
      <c r="A158" s="59">
        <v>16</v>
      </c>
      <c r="B158" s="112" t="s">
        <v>2211</v>
      </c>
      <c r="C158" s="60">
        <v>45566</v>
      </c>
      <c r="D158" s="117" t="s">
        <v>1206</v>
      </c>
      <c r="E158" s="62">
        <v>45536</v>
      </c>
      <c r="F158" s="137" t="s">
        <v>1209</v>
      </c>
      <c r="G158" s="63">
        <v>45551</v>
      </c>
      <c r="H158" s="81">
        <v>119250</v>
      </c>
      <c r="I158" s="86">
        <f>H158*18%</f>
        <v>21465</v>
      </c>
      <c r="J158" s="65">
        <f t="shared" si="70"/>
        <v>140715</v>
      </c>
      <c r="K158" s="65">
        <f t="shared" si="71"/>
        <v>1788.75</v>
      </c>
      <c r="L158" s="65">
        <f t="shared" si="72"/>
        <v>138926.25</v>
      </c>
      <c r="M158" s="65">
        <v>0</v>
      </c>
      <c r="N158" s="65">
        <f t="shared" si="73"/>
        <v>138926.25</v>
      </c>
      <c r="O158" s="132">
        <v>45568</v>
      </c>
      <c r="P158" s="66">
        <f t="shared" si="77"/>
        <v>45568</v>
      </c>
      <c r="Q158" s="61" t="s">
        <v>1267</v>
      </c>
      <c r="R158" s="67">
        <v>112500</v>
      </c>
      <c r="S158" s="68">
        <f t="shared" si="59"/>
        <v>6750</v>
      </c>
      <c r="T158" s="69" t="s">
        <v>91</v>
      </c>
      <c r="U158" s="92">
        <v>45688</v>
      </c>
      <c r="V158" s="69">
        <v>464062</v>
      </c>
      <c r="W158" s="70" t="s">
        <v>29</v>
      </c>
      <c r="X158" s="110" t="s">
        <v>368</v>
      </c>
      <c r="Y158" s="91" t="s">
        <v>91</v>
      </c>
    </row>
    <row r="159" spans="1:25" s="71" customFormat="1" x14ac:dyDescent="0.25">
      <c r="A159" s="59">
        <v>17</v>
      </c>
      <c r="B159" s="112" t="s">
        <v>2206</v>
      </c>
      <c r="C159" s="60">
        <v>45566</v>
      </c>
      <c r="D159" s="117" t="s">
        <v>2546</v>
      </c>
      <c r="E159" s="76">
        <v>45536</v>
      </c>
      <c r="F159" s="112" t="s">
        <v>1251</v>
      </c>
      <c r="G159" s="63">
        <v>45572</v>
      </c>
      <c r="H159" s="83">
        <v>195030</v>
      </c>
      <c r="I159" s="86">
        <v>0</v>
      </c>
      <c r="J159" s="65">
        <f t="shared" si="70"/>
        <v>195030</v>
      </c>
      <c r="K159" s="65">
        <f t="shared" si="71"/>
        <v>2925.45</v>
      </c>
      <c r="L159" s="65">
        <f t="shared" si="72"/>
        <v>192104.55</v>
      </c>
      <c r="M159" s="65">
        <v>0</v>
      </c>
      <c r="N159" s="65">
        <f t="shared" si="73"/>
        <v>192104.55</v>
      </c>
      <c r="O159" s="132">
        <v>45580</v>
      </c>
      <c r="P159" s="66">
        <f t="shared" si="77"/>
        <v>45580</v>
      </c>
      <c r="Q159" s="61" t="s">
        <v>1268</v>
      </c>
      <c r="R159" s="67">
        <v>181368</v>
      </c>
      <c r="S159" s="68">
        <f t="shared" si="59"/>
        <v>13662</v>
      </c>
      <c r="T159" s="69" t="s">
        <v>91</v>
      </c>
      <c r="U159" s="69"/>
      <c r="V159" s="69"/>
      <c r="W159" s="70" t="s">
        <v>29</v>
      </c>
      <c r="X159" s="69" t="s">
        <v>917</v>
      </c>
      <c r="Y159" s="91" t="s">
        <v>2196</v>
      </c>
    </row>
    <row r="160" spans="1:25" s="71" customFormat="1" x14ac:dyDescent="0.25">
      <c r="A160" s="59">
        <f t="shared" si="75"/>
        <v>18</v>
      </c>
      <c r="B160" s="112" t="s">
        <v>2205</v>
      </c>
      <c r="C160" s="60">
        <v>45566</v>
      </c>
      <c r="D160" s="117" t="s">
        <v>2548</v>
      </c>
      <c r="E160" s="76">
        <v>45536</v>
      </c>
      <c r="F160" s="112" t="s">
        <v>1252</v>
      </c>
      <c r="G160" s="63">
        <v>45572</v>
      </c>
      <c r="H160" s="83">
        <v>286632</v>
      </c>
      <c r="I160" s="77">
        <v>0</v>
      </c>
      <c r="J160" s="65">
        <f t="shared" si="70"/>
        <v>286632</v>
      </c>
      <c r="K160" s="65">
        <f t="shared" si="71"/>
        <v>4299.4799999999996</v>
      </c>
      <c r="L160" s="65">
        <f t="shared" si="72"/>
        <v>282332.52</v>
      </c>
      <c r="M160" s="65">
        <v>0</v>
      </c>
      <c r="N160" s="65">
        <f t="shared" si="73"/>
        <v>282332.52</v>
      </c>
      <c r="O160" s="132">
        <v>45582</v>
      </c>
      <c r="P160" s="66">
        <f t="shared" si="77"/>
        <v>45582</v>
      </c>
      <c r="Q160" s="61" t="s">
        <v>1269</v>
      </c>
      <c r="R160" s="67">
        <v>269568</v>
      </c>
      <c r="S160" s="68">
        <f t="shared" si="59"/>
        <v>17064</v>
      </c>
      <c r="T160" s="69" t="s">
        <v>91</v>
      </c>
      <c r="U160" s="69"/>
      <c r="V160" s="69"/>
      <c r="W160" s="70" t="s">
        <v>29</v>
      </c>
      <c r="X160" s="69" t="s">
        <v>917</v>
      </c>
      <c r="Y160" s="91" t="s">
        <v>2196</v>
      </c>
    </row>
    <row r="161" spans="1:25" s="71" customFormat="1" x14ac:dyDescent="0.25">
      <c r="A161" s="59">
        <f t="shared" si="75"/>
        <v>19</v>
      </c>
      <c r="B161" s="112" t="s">
        <v>2205</v>
      </c>
      <c r="C161" s="60">
        <v>45566</v>
      </c>
      <c r="D161" s="117" t="s">
        <v>2548</v>
      </c>
      <c r="E161" s="76">
        <v>45536</v>
      </c>
      <c r="F161" s="112" t="s">
        <v>1253</v>
      </c>
      <c r="G161" s="63">
        <v>45582</v>
      </c>
      <c r="H161" s="83">
        <v>6000</v>
      </c>
      <c r="I161" s="77">
        <v>0</v>
      </c>
      <c r="J161" s="65">
        <f t="shared" si="70"/>
        <v>6000</v>
      </c>
      <c r="K161" s="65">
        <f t="shared" si="71"/>
        <v>90</v>
      </c>
      <c r="L161" s="65">
        <f t="shared" si="72"/>
        <v>5910</v>
      </c>
      <c r="M161" s="65">
        <v>0</v>
      </c>
      <c r="N161" s="65">
        <f t="shared" si="73"/>
        <v>5910</v>
      </c>
      <c r="O161" s="132">
        <v>45582</v>
      </c>
      <c r="P161" s="66">
        <f t="shared" si="77"/>
        <v>45582</v>
      </c>
      <c r="Q161" s="61" t="s">
        <v>1269</v>
      </c>
      <c r="R161" s="78">
        <v>6000</v>
      </c>
      <c r="S161" s="68">
        <f t="shared" si="59"/>
        <v>0</v>
      </c>
      <c r="T161" s="69" t="s">
        <v>91</v>
      </c>
      <c r="U161" s="69"/>
      <c r="V161" s="69"/>
      <c r="W161" s="70" t="s">
        <v>29</v>
      </c>
      <c r="X161" s="69" t="s">
        <v>917</v>
      </c>
      <c r="Y161" s="91" t="s">
        <v>2196</v>
      </c>
    </row>
    <row r="162" spans="1:25" s="71" customFormat="1" x14ac:dyDescent="0.25">
      <c r="A162" s="59">
        <f t="shared" si="75"/>
        <v>20</v>
      </c>
      <c r="B162" s="112" t="s">
        <v>79</v>
      </c>
      <c r="C162" s="60">
        <v>45566</v>
      </c>
      <c r="D162" s="117" t="s">
        <v>2547</v>
      </c>
      <c r="E162" s="76">
        <v>45536</v>
      </c>
      <c r="F162" s="112" t="s">
        <v>1254</v>
      </c>
      <c r="G162" s="63">
        <v>45572</v>
      </c>
      <c r="H162" s="83">
        <v>128340</v>
      </c>
      <c r="I162" s="77">
        <v>0</v>
      </c>
      <c r="J162" s="65">
        <f t="shared" si="70"/>
        <v>128340</v>
      </c>
      <c r="K162" s="65">
        <f t="shared" si="71"/>
        <v>1925.1</v>
      </c>
      <c r="L162" s="65">
        <f t="shared" si="72"/>
        <v>126414.9</v>
      </c>
      <c r="M162" s="84">
        <f>L162</f>
        <v>126414.9</v>
      </c>
      <c r="N162" s="84">
        <f t="shared" ref="N162:N163" si="79">L162-M162</f>
        <v>0</v>
      </c>
      <c r="O162" s="132">
        <v>45580</v>
      </c>
      <c r="P162" s="66">
        <f t="shared" si="77"/>
        <v>45580</v>
      </c>
      <c r="Q162" s="61" t="s">
        <v>1270</v>
      </c>
      <c r="R162" s="67">
        <v>123165</v>
      </c>
      <c r="S162" s="68">
        <f t="shared" si="59"/>
        <v>5175</v>
      </c>
      <c r="T162" s="69" t="s">
        <v>91</v>
      </c>
      <c r="U162" s="136">
        <v>45656</v>
      </c>
      <c r="V162" s="91">
        <v>464170</v>
      </c>
      <c r="W162" s="70" t="s">
        <v>29</v>
      </c>
      <c r="X162" s="110" t="s">
        <v>368</v>
      </c>
      <c r="Y162" s="91" t="s">
        <v>91</v>
      </c>
    </row>
    <row r="163" spans="1:25" s="71" customFormat="1" x14ac:dyDescent="0.25">
      <c r="A163" s="59">
        <f t="shared" si="75"/>
        <v>21</v>
      </c>
      <c r="B163" s="112" t="s">
        <v>79</v>
      </c>
      <c r="C163" s="60">
        <v>45566</v>
      </c>
      <c r="D163" s="117" t="s">
        <v>2547</v>
      </c>
      <c r="E163" s="76">
        <v>45536</v>
      </c>
      <c r="F163" s="112" t="s">
        <v>1255</v>
      </c>
      <c r="G163" s="63">
        <v>45582</v>
      </c>
      <c r="H163" s="83">
        <v>8425</v>
      </c>
      <c r="I163" s="77">
        <v>0</v>
      </c>
      <c r="J163" s="65">
        <f t="shared" si="70"/>
        <v>8425</v>
      </c>
      <c r="K163" s="65">
        <f t="shared" si="71"/>
        <v>126.375</v>
      </c>
      <c r="L163" s="65">
        <f t="shared" si="72"/>
        <v>8298.625</v>
      </c>
      <c r="M163" s="65">
        <v>8299</v>
      </c>
      <c r="N163" s="84">
        <f t="shared" si="79"/>
        <v>-0.375</v>
      </c>
      <c r="O163" s="132">
        <v>45580</v>
      </c>
      <c r="P163" s="66">
        <f t="shared" si="77"/>
        <v>45580</v>
      </c>
      <c r="Q163" s="61" t="s">
        <v>1271</v>
      </c>
      <c r="R163" s="67">
        <v>8425</v>
      </c>
      <c r="S163" s="68">
        <f t="shared" ref="S163:S167" si="80">H163-R163</f>
        <v>0</v>
      </c>
      <c r="T163" s="69" t="s">
        <v>91</v>
      </c>
      <c r="U163" s="136">
        <v>45308</v>
      </c>
      <c r="V163" s="91">
        <v>464231</v>
      </c>
      <c r="W163" s="70" t="s">
        <v>29</v>
      </c>
      <c r="X163" s="110" t="s">
        <v>368</v>
      </c>
      <c r="Y163" s="91" t="s">
        <v>91</v>
      </c>
    </row>
    <row r="164" spans="1:25" s="71" customFormat="1" x14ac:dyDescent="0.25">
      <c r="A164" s="59">
        <f t="shared" si="75"/>
        <v>22</v>
      </c>
      <c r="B164" s="112" t="s">
        <v>2205</v>
      </c>
      <c r="C164" s="60">
        <v>45566</v>
      </c>
      <c r="D164" s="117" t="s">
        <v>2545</v>
      </c>
      <c r="E164" s="76">
        <v>45536</v>
      </c>
      <c r="F164" s="112" t="s">
        <v>1256</v>
      </c>
      <c r="G164" s="63">
        <v>45572</v>
      </c>
      <c r="H164" s="83">
        <v>171952</v>
      </c>
      <c r="I164" s="77">
        <v>0</v>
      </c>
      <c r="J164" s="65">
        <f t="shared" si="70"/>
        <v>171952</v>
      </c>
      <c r="K164" s="65">
        <f t="shared" si="71"/>
        <v>2579.2799999999997</v>
      </c>
      <c r="L164" s="65">
        <f t="shared" si="72"/>
        <v>169372.72</v>
      </c>
      <c r="M164" s="84">
        <f>L164</f>
        <v>169372.72</v>
      </c>
      <c r="N164" s="84">
        <f t="shared" ref="N164" si="81">L164-M164</f>
        <v>0</v>
      </c>
      <c r="O164" s="132">
        <v>45582</v>
      </c>
      <c r="P164" s="66">
        <f t="shared" si="77"/>
        <v>45582</v>
      </c>
      <c r="Q164" s="61" t="s">
        <v>1272</v>
      </c>
      <c r="R164" s="67">
        <v>165088</v>
      </c>
      <c r="S164" s="68">
        <f t="shared" si="80"/>
        <v>6864</v>
      </c>
      <c r="T164" s="69" t="s">
        <v>91</v>
      </c>
      <c r="U164" s="136">
        <v>45656</v>
      </c>
      <c r="V164" s="69">
        <v>464170</v>
      </c>
      <c r="W164" s="70" t="s">
        <v>29</v>
      </c>
      <c r="X164" s="110" t="s">
        <v>368</v>
      </c>
      <c r="Y164" s="91" t="s">
        <v>91</v>
      </c>
    </row>
    <row r="165" spans="1:25" s="71" customFormat="1" ht="10.35" customHeight="1" x14ac:dyDescent="0.25">
      <c r="A165" s="59">
        <v>25</v>
      </c>
      <c r="B165" s="112" t="s">
        <v>2205</v>
      </c>
      <c r="C165" s="60">
        <v>45566</v>
      </c>
      <c r="D165" s="117" t="s">
        <v>2545</v>
      </c>
      <c r="E165" s="76">
        <v>45536</v>
      </c>
      <c r="F165" s="112" t="s">
        <v>1257</v>
      </c>
      <c r="G165" s="63">
        <v>45582</v>
      </c>
      <c r="H165" s="83">
        <v>5500</v>
      </c>
      <c r="I165" s="77">
        <v>0</v>
      </c>
      <c r="J165" s="84">
        <f t="shared" si="70"/>
        <v>5500</v>
      </c>
      <c r="K165" s="84">
        <f t="shared" si="71"/>
        <v>82.5</v>
      </c>
      <c r="L165" s="84">
        <f t="shared" si="72"/>
        <v>5417.5</v>
      </c>
      <c r="M165" s="84">
        <v>0</v>
      </c>
      <c r="N165" s="84">
        <f t="shared" si="73"/>
        <v>5417.5</v>
      </c>
      <c r="O165" s="132">
        <v>45582</v>
      </c>
      <c r="P165" s="66">
        <f t="shared" si="77"/>
        <v>45582</v>
      </c>
      <c r="Q165" s="61" t="s">
        <v>1272</v>
      </c>
      <c r="R165" s="67">
        <v>5500</v>
      </c>
      <c r="S165" s="68">
        <f t="shared" si="80"/>
        <v>0</v>
      </c>
      <c r="T165" s="69" t="s">
        <v>91</v>
      </c>
      <c r="U165" s="92">
        <v>45656</v>
      </c>
      <c r="V165" s="69">
        <v>464170</v>
      </c>
      <c r="W165" s="70" t="s">
        <v>29</v>
      </c>
      <c r="X165" s="69" t="s">
        <v>917</v>
      </c>
      <c r="Y165" s="91" t="s">
        <v>91</v>
      </c>
    </row>
    <row r="166" spans="1:25" s="71" customFormat="1" x14ac:dyDescent="0.25">
      <c r="A166" s="59">
        <v>26</v>
      </c>
      <c r="B166" s="112" t="s">
        <v>2210</v>
      </c>
      <c r="C166" s="60">
        <v>45566</v>
      </c>
      <c r="D166" s="117" t="s">
        <v>1458</v>
      </c>
      <c r="E166" s="76">
        <v>45505</v>
      </c>
      <c r="F166" s="112" t="s">
        <v>1208</v>
      </c>
      <c r="G166" s="63">
        <v>45551</v>
      </c>
      <c r="H166" s="83">
        <v>43083.869599999998</v>
      </c>
      <c r="I166" s="74">
        <f>H166*18%</f>
        <v>7755.0965279999991</v>
      </c>
      <c r="J166" s="84">
        <f t="shared" si="70"/>
        <v>50838.966128</v>
      </c>
      <c r="K166" s="84">
        <f t="shared" si="71"/>
        <v>646.25804399999993</v>
      </c>
      <c r="L166" s="84">
        <f t="shared" si="72"/>
        <v>50192.708083999998</v>
      </c>
      <c r="M166" s="84">
        <v>0</v>
      </c>
      <c r="N166" s="84">
        <f t="shared" si="73"/>
        <v>50192.708083999998</v>
      </c>
      <c r="O166" s="132">
        <v>45594</v>
      </c>
      <c r="P166" s="66">
        <f t="shared" si="77"/>
        <v>45594</v>
      </c>
      <c r="Q166" s="61" t="s">
        <v>1459</v>
      </c>
      <c r="R166" s="67">
        <v>40645</v>
      </c>
      <c r="S166" s="68">
        <f t="shared" si="80"/>
        <v>2438.8695999999982</v>
      </c>
      <c r="T166" s="69" t="s">
        <v>1461</v>
      </c>
      <c r="U166" s="92">
        <v>45322</v>
      </c>
      <c r="V166" s="69">
        <v>464062</v>
      </c>
      <c r="W166" s="70" t="s">
        <v>29</v>
      </c>
      <c r="X166" s="110" t="s">
        <v>368</v>
      </c>
      <c r="Y166" s="91" t="s">
        <v>91</v>
      </c>
    </row>
    <row r="167" spans="1:25" s="71" customFormat="1" x14ac:dyDescent="0.25">
      <c r="A167" s="100">
        <v>27</v>
      </c>
      <c r="B167" s="112" t="s">
        <v>2210</v>
      </c>
      <c r="C167" s="101">
        <v>45566</v>
      </c>
      <c r="D167" s="117" t="s">
        <v>1458</v>
      </c>
      <c r="E167" s="103">
        <v>45536</v>
      </c>
      <c r="F167" s="165" t="s">
        <v>1209</v>
      </c>
      <c r="G167" s="104">
        <v>45551</v>
      </c>
      <c r="H167" s="105">
        <v>74200</v>
      </c>
      <c r="I167" s="106">
        <f>H167*18%</f>
        <v>13356</v>
      </c>
      <c r="J167" s="65">
        <f t="shared" si="70"/>
        <v>87556</v>
      </c>
      <c r="K167" s="65">
        <f t="shared" si="71"/>
        <v>1113</v>
      </c>
      <c r="L167" s="65">
        <f t="shared" si="72"/>
        <v>86443</v>
      </c>
      <c r="M167" s="65">
        <v>0</v>
      </c>
      <c r="N167" s="65">
        <f t="shared" si="73"/>
        <v>86443</v>
      </c>
      <c r="O167" s="141">
        <v>45594</v>
      </c>
      <c r="P167" s="107">
        <f t="shared" si="77"/>
        <v>45594</v>
      </c>
      <c r="Q167" s="102" t="s">
        <v>1460</v>
      </c>
      <c r="R167" s="108">
        <v>70000</v>
      </c>
      <c r="S167" s="109">
        <f t="shared" si="80"/>
        <v>4200</v>
      </c>
      <c r="T167" s="110" t="s">
        <v>1461</v>
      </c>
      <c r="U167" s="92">
        <v>45322</v>
      </c>
      <c r="V167" s="69">
        <v>464062</v>
      </c>
      <c r="W167" s="111" t="s">
        <v>29</v>
      </c>
      <c r="X167" s="110" t="s">
        <v>368</v>
      </c>
      <c r="Y167" s="91" t="s">
        <v>91</v>
      </c>
    </row>
    <row r="168" spans="1:25" s="71" customFormat="1" x14ac:dyDescent="0.25">
      <c r="A168" s="100">
        <v>1</v>
      </c>
      <c r="B168" s="112" t="s">
        <v>2206</v>
      </c>
      <c r="C168" s="101">
        <v>45620</v>
      </c>
      <c r="D168" s="117" t="s">
        <v>2546</v>
      </c>
      <c r="E168" s="103">
        <v>45566</v>
      </c>
      <c r="F168" s="165" t="s">
        <v>1469</v>
      </c>
      <c r="G168" s="104">
        <v>45607</v>
      </c>
      <c r="H168" s="105">
        <v>168435</v>
      </c>
      <c r="I168" s="106">
        <v>0</v>
      </c>
      <c r="J168" s="65">
        <f t="shared" ref="J168:J174" si="82">H168+I168</f>
        <v>168435</v>
      </c>
      <c r="K168" s="65">
        <f t="shared" ref="K168:K174" si="83">H168*1.5%</f>
        <v>2526.5250000000001</v>
      </c>
      <c r="L168" s="65">
        <f t="shared" ref="L168:L174" si="84">J168-K168</f>
        <v>165908.47500000001</v>
      </c>
      <c r="M168" s="65">
        <v>0</v>
      </c>
      <c r="N168" s="65">
        <f t="shared" ref="N168:N174" si="85">L168-M168</f>
        <v>165908.47500000001</v>
      </c>
      <c r="O168" s="141">
        <v>45616</v>
      </c>
      <c r="P168" s="107">
        <v>45616</v>
      </c>
      <c r="Q168" s="102" t="s">
        <v>1470</v>
      </c>
      <c r="R168" s="108">
        <v>156636</v>
      </c>
      <c r="S168" s="109">
        <f>H168-R168</f>
        <v>11799</v>
      </c>
      <c r="T168" s="110" t="s">
        <v>91</v>
      </c>
      <c r="U168" s="92"/>
      <c r="V168" s="110"/>
      <c r="W168" s="111" t="s">
        <v>29</v>
      </c>
      <c r="X168" s="69" t="s">
        <v>917</v>
      </c>
      <c r="Y168" s="91" t="s">
        <v>2196</v>
      </c>
    </row>
    <row r="169" spans="1:25" s="71" customFormat="1" x14ac:dyDescent="0.25">
      <c r="A169" s="100">
        <f>A168+1</f>
        <v>2</v>
      </c>
      <c r="B169" s="112" t="s">
        <v>2205</v>
      </c>
      <c r="C169" s="101">
        <v>45620</v>
      </c>
      <c r="D169" s="117" t="s">
        <v>2548</v>
      </c>
      <c r="E169" s="103">
        <v>45566</v>
      </c>
      <c r="F169" s="165" t="s">
        <v>1471</v>
      </c>
      <c r="G169" s="104">
        <v>45607</v>
      </c>
      <c r="H169" s="105">
        <v>226917</v>
      </c>
      <c r="I169" s="106">
        <v>0</v>
      </c>
      <c r="J169" s="65">
        <f t="shared" si="82"/>
        <v>226917</v>
      </c>
      <c r="K169" s="65">
        <f t="shared" si="83"/>
        <v>3403.7549999999997</v>
      </c>
      <c r="L169" s="65">
        <f t="shared" si="84"/>
        <v>223513.245</v>
      </c>
      <c r="M169" s="65">
        <v>0</v>
      </c>
      <c r="N169" s="65">
        <f t="shared" si="85"/>
        <v>223513.245</v>
      </c>
      <c r="O169" s="141">
        <v>45604</v>
      </c>
      <c r="P169" s="107">
        <v>45604</v>
      </c>
      <c r="Q169" s="102" t="s">
        <v>1472</v>
      </c>
      <c r="R169" s="108">
        <v>218158</v>
      </c>
      <c r="S169" s="109">
        <f>H169-R169</f>
        <v>8759</v>
      </c>
      <c r="T169" s="110" t="s">
        <v>91</v>
      </c>
      <c r="U169" s="92"/>
      <c r="V169" s="110"/>
      <c r="W169" s="111" t="s">
        <v>29</v>
      </c>
      <c r="X169" s="69" t="s">
        <v>917</v>
      </c>
      <c r="Y169" s="91" t="s">
        <v>2196</v>
      </c>
    </row>
    <row r="170" spans="1:25" s="71" customFormat="1" x14ac:dyDescent="0.25">
      <c r="A170" s="100">
        <f t="shared" ref="A170:A183" si="86">A169+1</f>
        <v>3</v>
      </c>
      <c r="B170" s="112" t="s">
        <v>2205</v>
      </c>
      <c r="C170" s="101">
        <v>45620</v>
      </c>
      <c r="D170" s="117" t="s">
        <v>2548</v>
      </c>
      <c r="E170" s="103">
        <v>45566</v>
      </c>
      <c r="F170" s="165" t="s">
        <v>1473</v>
      </c>
      <c r="G170" s="104">
        <v>45609</v>
      </c>
      <c r="H170" s="105">
        <v>4750</v>
      </c>
      <c r="I170" s="106">
        <v>0</v>
      </c>
      <c r="J170" s="65">
        <f t="shared" si="82"/>
        <v>4750</v>
      </c>
      <c r="K170" s="65">
        <f t="shared" si="83"/>
        <v>71.25</v>
      </c>
      <c r="L170" s="65">
        <f t="shared" si="84"/>
        <v>4678.75</v>
      </c>
      <c r="M170" s="65">
        <v>0</v>
      </c>
      <c r="N170" s="65">
        <f t="shared" si="85"/>
        <v>4678.75</v>
      </c>
      <c r="O170" s="141">
        <v>45604</v>
      </c>
      <c r="P170" s="107">
        <v>45604</v>
      </c>
      <c r="Q170" s="102" t="s">
        <v>1472</v>
      </c>
      <c r="R170" s="108">
        <v>0</v>
      </c>
      <c r="S170" s="109">
        <v>0</v>
      </c>
      <c r="T170" s="110" t="s">
        <v>91</v>
      </c>
      <c r="U170" s="92"/>
      <c r="V170" s="110"/>
      <c r="W170" s="111" t="s">
        <v>29</v>
      </c>
      <c r="X170" s="69" t="s">
        <v>917</v>
      </c>
      <c r="Y170" s="91" t="s">
        <v>2196</v>
      </c>
    </row>
    <row r="171" spans="1:25" s="71" customFormat="1" x14ac:dyDescent="0.25">
      <c r="A171" s="100">
        <f t="shared" si="86"/>
        <v>4</v>
      </c>
      <c r="B171" s="112" t="s">
        <v>79</v>
      </c>
      <c r="C171" s="101">
        <v>45620</v>
      </c>
      <c r="D171" s="117" t="s">
        <v>2547</v>
      </c>
      <c r="E171" s="103">
        <v>45566</v>
      </c>
      <c r="F171" s="165" t="s">
        <v>1474</v>
      </c>
      <c r="G171" s="104">
        <v>45607</v>
      </c>
      <c r="H171" s="105">
        <v>106020</v>
      </c>
      <c r="I171" s="106">
        <v>0</v>
      </c>
      <c r="J171" s="65">
        <f t="shared" si="82"/>
        <v>106020</v>
      </c>
      <c r="K171" s="65">
        <f t="shared" si="83"/>
        <v>1590.3</v>
      </c>
      <c r="L171" s="65">
        <f t="shared" si="84"/>
        <v>104429.7</v>
      </c>
      <c r="M171" s="65">
        <v>0</v>
      </c>
      <c r="N171" s="65">
        <f t="shared" si="85"/>
        <v>104429.7</v>
      </c>
      <c r="O171" s="141">
        <v>45606</v>
      </c>
      <c r="P171" s="107">
        <v>45606</v>
      </c>
      <c r="Q171" s="102" t="s">
        <v>1475</v>
      </c>
      <c r="R171" s="108">
        <v>101745</v>
      </c>
      <c r="S171" s="109">
        <f>H171-R171</f>
        <v>4275</v>
      </c>
      <c r="T171" s="110" t="s">
        <v>91</v>
      </c>
      <c r="U171" s="92">
        <v>45688</v>
      </c>
      <c r="V171" s="110">
        <v>464062</v>
      </c>
      <c r="W171" s="111" t="s">
        <v>29</v>
      </c>
      <c r="X171" s="110" t="s">
        <v>368</v>
      </c>
      <c r="Y171" s="91" t="s">
        <v>91</v>
      </c>
    </row>
    <row r="172" spans="1:25" s="71" customFormat="1" x14ac:dyDescent="0.25">
      <c r="A172" s="100">
        <f t="shared" si="86"/>
        <v>5</v>
      </c>
      <c r="B172" s="112" t="s">
        <v>79</v>
      </c>
      <c r="C172" s="101">
        <v>45620</v>
      </c>
      <c r="D172" s="117" t="s">
        <v>2547</v>
      </c>
      <c r="E172" s="103">
        <v>45566</v>
      </c>
      <c r="F172" s="165" t="s">
        <v>1476</v>
      </c>
      <c r="G172" s="104">
        <v>45609</v>
      </c>
      <c r="H172" s="105">
        <v>8650</v>
      </c>
      <c r="I172" s="106">
        <v>0</v>
      </c>
      <c r="J172" s="65">
        <f t="shared" si="82"/>
        <v>8650</v>
      </c>
      <c r="K172" s="65">
        <f t="shared" si="83"/>
        <v>129.75</v>
      </c>
      <c r="L172" s="65">
        <f t="shared" si="84"/>
        <v>8520.25</v>
      </c>
      <c r="M172" s="65">
        <v>0</v>
      </c>
      <c r="N172" s="65">
        <f t="shared" si="85"/>
        <v>8520.25</v>
      </c>
      <c r="O172" s="141">
        <v>45606</v>
      </c>
      <c r="P172" s="107">
        <v>45606</v>
      </c>
      <c r="Q172" s="102" t="s">
        <v>1477</v>
      </c>
      <c r="R172" s="108">
        <f>1250+7000+400</f>
        <v>8650</v>
      </c>
      <c r="S172" s="109">
        <f>H172-R172</f>
        <v>0</v>
      </c>
      <c r="T172" s="110" t="s">
        <v>91</v>
      </c>
      <c r="U172" s="92">
        <v>45688</v>
      </c>
      <c r="V172" s="110">
        <v>464062</v>
      </c>
      <c r="W172" s="111" t="s">
        <v>29</v>
      </c>
      <c r="X172" s="110" t="s">
        <v>368</v>
      </c>
      <c r="Y172" s="91" t="s">
        <v>91</v>
      </c>
    </row>
    <row r="173" spans="1:25" s="71" customFormat="1" x14ac:dyDescent="0.25">
      <c r="A173" s="100">
        <f t="shared" si="86"/>
        <v>6</v>
      </c>
      <c r="B173" s="112" t="s">
        <v>2205</v>
      </c>
      <c r="C173" s="101">
        <v>45620</v>
      </c>
      <c r="D173" s="117" t="s">
        <v>2545</v>
      </c>
      <c r="E173" s="103">
        <v>45566</v>
      </c>
      <c r="F173" s="165" t="s">
        <v>1478</v>
      </c>
      <c r="G173" s="104">
        <v>45607</v>
      </c>
      <c r="H173" s="105">
        <v>140688</v>
      </c>
      <c r="I173" s="106">
        <v>0</v>
      </c>
      <c r="J173" s="65">
        <f t="shared" si="82"/>
        <v>140688</v>
      </c>
      <c r="K173" s="65">
        <f t="shared" si="83"/>
        <v>2110.3199999999997</v>
      </c>
      <c r="L173" s="65">
        <f t="shared" si="84"/>
        <v>138577.68</v>
      </c>
      <c r="M173" s="65">
        <v>0</v>
      </c>
      <c r="N173" s="65">
        <f t="shared" si="85"/>
        <v>138577.68</v>
      </c>
      <c r="O173" s="141">
        <v>45604</v>
      </c>
      <c r="P173" s="107">
        <v>45604</v>
      </c>
      <c r="Q173" s="102" t="s">
        <v>1479</v>
      </c>
      <c r="R173" s="108">
        <v>139572</v>
      </c>
      <c r="S173" s="109">
        <f>H173-R173</f>
        <v>1116</v>
      </c>
      <c r="T173" s="110" t="s">
        <v>91</v>
      </c>
      <c r="U173" s="92">
        <v>45688</v>
      </c>
      <c r="V173" s="110">
        <v>464062</v>
      </c>
      <c r="W173" s="111" t="s">
        <v>29</v>
      </c>
      <c r="X173" s="110" t="s">
        <v>368</v>
      </c>
      <c r="Y173" s="91" t="s">
        <v>91</v>
      </c>
    </row>
    <row r="174" spans="1:25" s="71" customFormat="1" x14ac:dyDescent="0.25">
      <c r="A174" s="100">
        <f t="shared" si="86"/>
        <v>7</v>
      </c>
      <c r="B174" s="112" t="s">
        <v>2205</v>
      </c>
      <c r="C174" s="101">
        <v>45620</v>
      </c>
      <c r="D174" s="117" t="s">
        <v>2545</v>
      </c>
      <c r="E174" s="103">
        <v>45566</v>
      </c>
      <c r="F174" s="165" t="s">
        <v>1480</v>
      </c>
      <c r="G174" s="104">
        <v>45609</v>
      </c>
      <c r="H174" s="105">
        <v>4500</v>
      </c>
      <c r="I174" s="106">
        <v>0</v>
      </c>
      <c r="J174" s="65">
        <f t="shared" si="82"/>
        <v>4500</v>
      </c>
      <c r="K174" s="65">
        <f t="shared" si="83"/>
        <v>67.5</v>
      </c>
      <c r="L174" s="65">
        <f t="shared" si="84"/>
        <v>4432.5</v>
      </c>
      <c r="M174" s="65">
        <v>0</v>
      </c>
      <c r="N174" s="65">
        <f t="shared" si="85"/>
        <v>4432.5</v>
      </c>
      <c r="O174" s="141">
        <v>45604</v>
      </c>
      <c r="P174" s="107">
        <v>45604</v>
      </c>
      <c r="Q174" s="102" t="s">
        <v>1479</v>
      </c>
      <c r="R174" s="108">
        <v>0</v>
      </c>
      <c r="S174" s="109">
        <v>0</v>
      </c>
      <c r="T174" s="110" t="s">
        <v>91</v>
      </c>
      <c r="U174" s="92">
        <v>45688</v>
      </c>
      <c r="V174" s="110">
        <v>464062</v>
      </c>
      <c r="W174" s="111" t="s">
        <v>29</v>
      </c>
      <c r="X174" s="69" t="s">
        <v>917</v>
      </c>
      <c r="Y174" s="91" t="s">
        <v>91</v>
      </c>
    </row>
    <row r="175" spans="1:25" s="71" customFormat="1" x14ac:dyDescent="0.25">
      <c r="A175" s="193">
        <f t="shared" si="86"/>
        <v>8</v>
      </c>
      <c r="B175" s="231" t="s">
        <v>2208</v>
      </c>
      <c r="C175" s="194">
        <v>45620</v>
      </c>
      <c r="D175" s="232" t="s">
        <v>358</v>
      </c>
      <c r="E175" s="196">
        <v>45566</v>
      </c>
      <c r="F175" s="197">
        <v>0</v>
      </c>
      <c r="G175" s="198">
        <v>0</v>
      </c>
      <c r="H175" s="199">
        <v>0</v>
      </c>
      <c r="I175" s="199">
        <v>0</v>
      </c>
      <c r="J175" s="199">
        <v>0</v>
      </c>
      <c r="K175" s="199">
        <v>0</v>
      </c>
      <c r="L175" s="199">
        <v>0</v>
      </c>
      <c r="M175" s="200">
        <v>0</v>
      </c>
      <c r="N175" s="200">
        <f>L177-M175</f>
        <v>710067.5</v>
      </c>
      <c r="O175" s="201">
        <v>45609</v>
      </c>
      <c r="P175" s="202">
        <v>45609</v>
      </c>
      <c r="Q175" s="195" t="s">
        <v>1482</v>
      </c>
      <c r="R175" s="203">
        <v>575000</v>
      </c>
      <c r="S175" s="204">
        <f>H177-R175</f>
        <v>34500</v>
      </c>
      <c r="T175" s="193" t="s">
        <v>91</v>
      </c>
      <c r="U175" s="211"/>
      <c r="V175" s="193"/>
      <c r="W175" s="205" t="s">
        <v>29</v>
      </c>
      <c r="X175" s="180" t="s">
        <v>917</v>
      </c>
      <c r="Y175" s="180" t="s">
        <v>1712</v>
      </c>
    </row>
    <row r="176" spans="1:25" s="71" customFormat="1" x14ac:dyDescent="0.25">
      <c r="A176" s="193">
        <f t="shared" si="86"/>
        <v>9</v>
      </c>
      <c r="B176" s="231" t="s">
        <v>2208</v>
      </c>
      <c r="C176" s="194">
        <v>45620</v>
      </c>
      <c r="D176" s="232" t="s">
        <v>359</v>
      </c>
      <c r="E176" s="196">
        <v>45566</v>
      </c>
      <c r="F176" s="197">
        <v>0</v>
      </c>
      <c r="G176" s="198">
        <v>0</v>
      </c>
      <c r="H176" s="199">
        <v>0</v>
      </c>
      <c r="I176" s="199">
        <v>0</v>
      </c>
      <c r="J176" s="199">
        <v>0</v>
      </c>
      <c r="K176" s="199">
        <v>0</v>
      </c>
      <c r="L176" s="199">
        <v>0</v>
      </c>
      <c r="M176" s="200">
        <v>0</v>
      </c>
      <c r="N176" s="200">
        <f t="shared" ref="N176" si="87">L178-M176</f>
        <v>0</v>
      </c>
      <c r="O176" s="201">
        <v>45609</v>
      </c>
      <c r="P176" s="202">
        <v>45609</v>
      </c>
      <c r="Q176" s="195" t="s">
        <v>1482</v>
      </c>
      <c r="R176" s="203">
        <v>0</v>
      </c>
      <c r="S176" s="204">
        <v>0</v>
      </c>
      <c r="T176" s="193" t="s">
        <v>91</v>
      </c>
      <c r="U176" s="211"/>
      <c r="V176" s="193"/>
      <c r="W176" s="205" t="s">
        <v>29</v>
      </c>
      <c r="X176" s="180" t="s">
        <v>917</v>
      </c>
      <c r="Y176" s="180" t="s">
        <v>1712</v>
      </c>
    </row>
    <row r="177" spans="1:25" s="71" customFormat="1" x14ac:dyDescent="0.25">
      <c r="A177" s="100">
        <f t="shared" si="86"/>
        <v>10</v>
      </c>
      <c r="B177" s="112" t="s">
        <v>2208</v>
      </c>
      <c r="C177" s="101">
        <v>45620</v>
      </c>
      <c r="D177" s="117" t="s">
        <v>360</v>
      </c>
      <c r="E177" s="103">
        <v>45566</v>
      </c>
      <c r="F177" s="112" t="s">
        <v>1481</v>
      </c>
      <c r="G177" s="63">
        <v>45588</v>
      </c>
      <c r="H177" s="83">
        <v>609500</v>
      </c>
      <c r="I177" s="74">
        <f>H177*18%</f>
        <v>109710</v>
      </c>
      <c r="J177" s="84">
        <f>H177+I177</f>
        <v>719210</v>
      </c>
      <c r="K177" s="84">
        <f>H177*1.5%</f>
        <v>9142.5</v>
      </c>
      <c r="L177" s="84">
        <f>J177-K177</f>
        <v>710067.5</v>
      </c>
      <c r="M177" s="65">
        <v>0</v>
      </c>
      <c r="N177" s="65">
        <f>L177-M177</f>
        <v>710067.5</v>
      </c>
      <c r="O177" s="141">
        <v>45609</v>
      </c>
      <c r="P177" s="107">
        <v>45609</v>
      </c>
      <c r="Q177" s="102" t="s">
        <v>1482</v>
      </c>
      <c r="R177" s="108">
        <v>0</v>
      </c>
      <c r="S177" s="109">
        <v>0</v>
      </c>
      <c r="T177" s="110" t="s">
        <v>91</v>
      </c>
      <c r="U177" s="92"/>
      <c r="V177" s="110"/>
      <c r="W177" s="111" t="s">
        <v>29</v>
      </c>
      <c r="X177" s="69" t="s">
        <v>917</v>
      </c>
      <c r="Y177" s="91" t="s">
        <v>2196</v>
      </c>
    </row>
    <row r="178" spans="1:25" s="71" customFormat="1" x14ac:dyDescent="0.25">
      <c r="A178" s="193">
        <f t="shared" si="86"/>
        <v>11</v>
      </c>
      <c r="B178" s="231" t="s">
        <v>2208</v>
      </c>
      <c r="C178" s="194">
        <v>45620</v>
      </c>
      <c r="D178" s="232" t="s">
        <v>1483</v>
      </c>
      <c r="E178" s="196">
        <v>45566</v>
      </c>
      <c r="F178" s="197">
        <v>0</v>
      </c>
      <c r="G178" s="198">
        <v>0</v>
      </c>
      <c r="H178" s="199">
        <v>0</v>
      </c>
      <c r="I178" s="199">
        <v>0</v>
      </c>
      <c r="J178" s="199">
        <v>0</v>
      </c>
      <c r="K178" s="199">
        <v>0</v>
      </c>
      <c r="L178" s="199">
        <v>0</v>
      </c>
      <c r="M178" s="200">
        <v>0</v>
      </c>
      <c r="N178" s="200">
        <v>0</v>
      </c>
      <c r="O178" s="201">
        <v>45609</v>
      </c>
      <c r="P178" s="202">
        <v>45609</v>
      </c>
      <c r="Q178" s="195" t="s">
        <v>1482</v>
      </c>
      <c r="R178" s="203">
        <v>0</v>
      </c>
      <c r="S178" s="204">
        <v>0</v>
      </c>
      <c r="T178" s="193" t="s">
        <v>91</v>
      </c>
      <c r="U178" s="211"/>
      <c r="V178" s="193"/>
      <c r="W178" s="205" t="s">
        <v>29</v>
      </c>
      <c r="X178" s="180" t="s">
        <v>917</v>
      </c>
      <c r="Y178" s="180" t="s">
        <v>1712</v>
      </c>
    </row>
    <row r="179" spans="1:25" s="71" customFormat="1" x14ac:dyDescent="0.25">
      <c r="A179" s="193">
        <f t="shared" si="86"/>
        <v>12</v>
      </c>
      <c r="B179" s="231" t="s">
        <v>2208</v>
      </c>
      <c r="C179" s="194">
        <v>45620</v>
      </c>
      <c r="D179" s="232" t="s">
        <v>1198</v>
      </c>
      <c r="E179" s="196">
        <v>45566</v>
      </c>
      <c r="F179" s="197">
        <v>0</v>
      </c>
      <c r="G179" s="198">
        <v>0</v>
      </c>
      <c r="H179" s="199">
        <v>0</v>
      </c>
      <c r="I179" s="199">
        <v>0</v>
      </c>
      <c r="J179" s="199">
        <v>0</v>
      </c>
      <c r="K179" s="199">
        <v>0</v>
      </c>
      <c r="L179" s="199">
        <v>0</v>
      </c>
      <c r="M179" s="200">
        <v>0</v>
      </c>
      <c r="N179" s="200">
        <v>0</v>
      </c>
      <c r="O179" s="201">
        <v>45609</v>
      </c>
      <c r="P179" s="202">
        <v>45609</v>
      </c>
      <c r="Q179" s="195" t="s">
        <v>1482</v>
      </c>
      <c r="R179" s="203">
        <v>0</v>
      </c>
      <c r="S179" s="204">
        <v>0</v>
      </c>
      <c r="T179" s="193" t="s">
        <v>91</v>
      </c>
      <c r="U179" s="211"/>
      <c r="V179" s="193"/>
      <c r="W179" s="205" t="s">
        <v>29</v>
      </c>
      <c r="X179" s="180" t="s">
        <v>917</v>
      </c>
      <c r="Y179" s="180" t="s">
        <v>1712</v>
      </c>
    </row>
    <row r="180" spans="1:25" s="71" customFormat="1" x14ac:dyDescent="0.25">
      <c r="A180" s="100">
        <f t="shared" si="86"/>
        <v>13</v>
      </c>
      <c r="B180" s="112" t="s">
        <v>2210</v>
      </c>
      <c r="C180" s="101">
        <v>45620</v>
      </c>
      <c r="D180" s="117" t="s">
        <v>735</v>
      </c>
      <c r="E180" s="103">
        <v>45566</v>
      </c>
      <c r="F180" s="165" t="s">
        <v>1481</v>
      </c>
      <c r="G180" s="104">
        <v>45588</v>
      </c>
      <c r="H180" s="105">
        <v>74200</v>
      </c>
      <c r="I180" s="106">
        <f t="shared" ref="I180:I187" si="88">H180*18%</f>
        <v>13356</v>
      </c>
      <c r="J180" s="65">
        <f>H180+I180</f>
        <v>87556</v>
      </c>
      <c r="K180" s="65">
        <f>H180*1.5%</f>
        <v>1113</v>
      </c>
      <c r="L180" s="65">
        <f>J180-K180</f>
        <v>86443</v>
      </c>
      <c r="M180" s="65">
        <v>0</v>
      </c>
      <c r="N180" s="65">
        <f>L180-M180</f>
        <v>86443</v>
      </c>
      <c r="O180" s="141">
        <v>45611</v>
      </c>
      <c r="P180" s="107">
        <v>45611</v>
      </c>
      <c r="Q180" s="102" t="s">
        <v>1484</v>
      </c>
      <c r="R180" s="108">
        <v>70000</v>
      </c>
      <c r="S180" s="109">
        <f>H180-R180</f>
        <v>4200</v>
      </c>
      <c r="T180" s="110" t="s">
        <v>91</v>
      </c>
      <c r="U180" s="92"/>
      <c r="V180" s="110"/>
      <c r="W180" s="111" t="s">
        <v>29</v>
      </c>
      <c r="X180" s="69" t="s">
        <v>917</v>
      </c>
      <c r="Y180" s="91" t="s">
        <v>2196</v>
      </c>
    </row>
    <row r="181" spans="1:25" s="71" customFormat="1" x14ac:dyDescent="0.25">
      <c r="A181" s="100">
        <f t="shared" si="86"/>
        <v>14</v>
      </c>
      <c r="B181" s="112" t="s">
        <v>2210</v>
      </c>
      <c r="C181" s="101">
        <v>45620</v>
      </c>
      <c r="D181" s="117" t="s">
        <v>1458</v>
      </c>
      <c r="E181" s="103">
        <v>45566</v>
      </c>
      <c r="F181" s="165" t="s">
        <v>1481</v>
      </c>
      <c r="G181" s="104">
        <v>45588</v>
      </c>
      <c r="H181" s="105">
        <v>74200</v>
      </c>
      <c r="I181" s="106">
        <f t="shared" si="88"/>
        <v>13356</v>
      </c>
      <c r="J181" s="65">
        <f>H181+I181</f>
        <v>87556</v>
      </c>
      <c r="K181" s="65">
        <f>H181*1.5%</f>
        <v>1113</v>
      </c>
      <c r="L181" s="65">
        <f>J181-K181</f>
        <v>86443</v>
      </c>
      <c r="M181" s="65">
        <v>0</v>
      </c>
      <c r="N181" s="65">
        <f>L181-M181</f>
        <v>86443</v>
      </c>
      <c r="O181" s="141">
        <v>45611</v>
      </c>
      <c r="P181" s="107">
        <v>45611</v>
      </c>
      <c r="Q181" s="102" t="s">
        <v>1485</v>
      </c>
      <c r="R181" s="108">
        <v>70000</v>
      </c>
      <c r="S181" s="109">
        <f>H181-R181</f>
        <v>4200</v>
      </c>
      <c r="T181" s="110" t="s">
        <v>91</v>
      </c>
      <c r="U181" s="92"/>
      <c r="V181" s="110"/>
      <c r="W181" s="111" t="s">
        <v>29</v>
      </c>
      <c r="X181" s="69" t="s">
        <v>917</v>
      </c>
      <c r="Y181" s="91" t="s">
        <v>2196</v>
      </c>
    </row>
    <row r="182" spans="1:25" s="71" customFormat="1" x14ac:dyDescent="0.25">
      <c r="A182" s="100">
        <f t="shared" si="86"/>
        <v>15</v>
      </c>
      <c r="B182" s="112" t="s">
        <v>2211</v>
      </c>
      <c r="C182" s="101">
        <v>45620</v>
      </c>
      <c r="D182" s="117" t="s">
        <v>1206</v>
      </c>
      <c r="E182" s="103">
        <v>45566</v>
      </c>
      <c r="F182" s="165" t="s">
        <v>1481</v>
      </c>
      <c r="G182" s="104">
        <v>45588</v>
      </c>
      <c r="H182" s="105">
        <v>119647.5</v>
      </c>
      <c r="I182" s="106">
        <f t="shared" si="88"/>
        <v>21536.55</v>
      </c>
      <c r="J182" s="65">
        <f>H182+I182</f>
        <v>141184.04999999999</v>
      </c>
      <c r="K182" s="65">
        <f>H182*1.5%</f>
        <v>1794.7124999999999</v>
      </c>
      <c r="L182" s="65">
        <f>J182-K182</f>
        <v>139389.33749999999</v>
      </c>
      <c r="M182" s="65">
        <v>0</v>
      </c>
      <c r="N182" s="65">
        <f>L182-M182</f>
        <v>139389.33749999999</v>
      </c>
      <c r="O182" s="141">
        <v>45603</v>
      </c>
      <c r="P182" s="107">
        <v>45603</v>
      </c>
      <c r="Q182" s="102" t="s">
        <v>1486</v>
      </c>
      <c r="R182" s="108">
        <v>112875</v>
      </c>
      <c r="S182" s="109">
        <f>H182-R182</f>
        <v>6772.5</v>
      </c>
      <c r="T182" s="110" t="s">
        <v>91</v>
      </c>
      <c r="U182" s="92"/>
      <c r="V182" s="110"/>
      <c r="W182" s="111" t="s">
        <v>29</v>
      </c>
      <c r="X182" s="69" t="s">
        <v>917</v>
      </c>
      <c r="Y182" s="91" t="s">
        <v>2196</v>
      </c>
    </row>
    <row r="183" spans="1:25" s="71" customFormat="1" x14ac:dyDescent="0.25">
      <c r="A183" s="59">
        <f t="shared" si="86"/>
        <v>16</v>
      </c>
      <c r="B183" s="112" t="s">
        <v>2212</v>
      </c>
      <c r="C183" s="60">
        <v>45505</v>
      </c>
      <c r="D183" s="117" t="s">
        <v>1490</v>
      </c>
      <c r="E183" s="118">
        <v>45413</v>
      </c>
      <c r="F183" s="116" t="s">
        <v>1491</v>
      </c>
      <c r="G183" s="63">
        <v>45622</v>
      </c>
      <c r="H183" s="142">
        <v>149940</v>
      </c>
      <c r="I183" s="64">
        <f t="shared" si="88"/>
        <v>26989.200000000001</v>
      </c>
      <c r="J183" s="84">
        <f>H183+I183</f>
        <v>176929.2</v>
      </c>
      <c r="K183" s="84">
        <f>H183*1.5%</f>
        <v>2249.1</v>
      </c>
      <c r="L183" s="84">
        <f>J183-K183</f>
        <v>174680.1</v>
      </c>
      <c r="M183" s="84">
        <v>0</v>
      </c>
      <c r="N183" s="84">
        <f>L183-M183</f>
        <v>174680.1</v>
      </c>
      <c r="O183" s="132">
        <v>45531</v>
      </c>
      <c r="P183" s="66">
        <f>O183</f>
        <v>45531</v>
      </c>
      <c r="Q183" s="73" t="s">
        <v>1492</v>
      </c>
      <c r="R183" s="75">
        <v>89964</v>
      </c>
      <c r="S183" s="68">
        <v>0</v>
      </c>
      <c r="T183" s="69" t="s">
        <v>1493</v>
      </c>
      <c r="U183" s="92"/>
      <c r="V183" s="59"/>
      <c r="W183" s="70" t="s">
        <v>29</v>
      </c>
      <c r="X183" s="69" t="s">
        <v>917</v>
      </c>
      <c r="Y183" s="91" t="s">
        <v>1878</v>
      </c>
    </row>
    <row r="184" spans="1:25" s="71" customFormat="1" x14ac:dyDescent="0.25">
      <c r="A184" s="59">
        <f>A183+1</f>
        <v>17</v>
      </c>
      <c r="B184" s="112" t="s">
        <v>2213</v>
      </c>
      <c r="C184" s="60">
        <v>45620</v>
      </c>
      <c r="D184" s="117" t="s">
        <v>1669</v>
      </c>
      <c r="E184" s="118">
        <v>45505</v>
      </c>
      <c r="F184" s="116" t="s">
        <v>1208</v>
      </c>
      <c r="G184" s="63">
        <v>45551</v>
      </c>
      <c r="H184" s="142">
        <v>124640.1</v>
      </c>
      <c r="I184" s="64">
        <f t="shared" si="88"/>
        <v>22435.218000000001</v>
      </c>
      <c r="J184" s="84">
        <f t="shared" ref="J184:J187" si="89">H184+I184</f>
        <v>147075.318</v>
      </c>
      <c r="K184" s="84">
        <f t="shared" ref="K184:K187" si="90">H184*1.5%</f>
        <v>1869.6015</v>
      </c>
      <c r="L184" s="84">
        <f t="shared" ref="L184:L187" si="91">J184-K184</f>
        <v>145205.71650000001</v>
      </c>
      <c r="M184" s="84">
        <v>0</v>
      </c>
      <c r="N184" s="84">
        <f t="shared" ref="N184:N187" si="92">L184-M184</f>
        <v>145205.71650000001</v>
      </c>
      <c r="O184" s="132">
        <v>45623</v>
      </c>
      <c r="P184" s="66">
        <v>45623</v>
      </c>
      <c r="Q184" s="73" t="s">
        <v>1671</v>
      </c>
      <c r="R184" s="75">
        <v>117585</v>
      </c>
      <c r="S184" s="68">
        <f t="shared" ref="S184:S187" si="93">H184-R184</f>
        <v>7055.1000000000058</v>
      </c>
      <c r="T184" s="69" t="s">
        <v>1660</v>
      </c>
      <c r="U184" s="92" t="s">
        <v>2194</v>
      </c>
      <c r="V184" s="69" t="s">
        <v>2195</v>
      </c>
      <c r="W184" s="70" t="s">
        <v>29</v>
      </c>
      <c r="X184" s="110" t="s">
        <v>368</v>
      </c>
      <c r="Y184" s="91" t="s">
        <v>91</v>
      </c>
    </row>
    <row r="185" spans="1:25" s="71" customFormat="1" x14ac:dyDescent="0.25">
      <c r="A185" s="59">
        <f t="shared" ref="A185:A187" si="94">A184+1</f>
        <v>18</v>
      </c>
      <c r="B185" s="112" t="s">
        <v>2213</v>
      </c>
      <c r="C185" s="60">
        <v>45620</v>
      </c>
      <c r="D185" s="117" t="s">
        <v>1669</v>
      </c>
      <c r="E185" s="118">
        <v>45566</v>
      </c>
      <c r="F185" s="116" t="s">
        <v>1481</v>
      </c>
      <c r="G185" s="63">
        <v>45588</v>
      </c>
      <c r="H185" s="142">
        <v>143100</v>
      </c>
      <c r="I185" s="64">
        <f t="shared" si="88"/>
        <v>25758</v>
      </c>
      <c r="J185" s="84">
        <f t="shared" si="89"/>
        <v>168858</v>
      </c>
      <c r="K185" s="84">
        <f t="shared" si="90"/>
        <v>2146.5</v>
      </c>
      <c r="L185" s="84">
        <f t="shared" si="91"/>
        <v>166711.5</v>
      </c>
      <c r="M185" s="84">
        <v>0</v>
      </c>
      <c r="N185" s="84">
        <f t="shared" si="92"/>
        <v>166711.5</v>
      </c>
      <c r="O185" s="132">
        <v>45623</v>
      </c>
      <c r="P185" s="66">
        <v>45623</v>
      </c>
      <c r="Q185" s="73" t="s">
        <v>1672</v>
      </c>
      <c r="R185" s="75">
        <v>135000</v>
      </c>
      <c r="S185" s="68">
        <f t="shared" si="93"/>
        <v>8100</v>
      </c>
      <c r="T185" s="69" t="s">
        <v>1660</v>
      </c>
      <c r="U185" s="59"/>
      <c r="V185" s="59"/>
      <c r="W185" s="70" t="s">
        <v>29</v>
      </c>
      <c r="X185" s="69" t="s">
        <v>917</v>
      </c>
      <c r="Y185" s="91" t="s">
        <v>2196</v>
      </c>
    </row>
    <row r="186" spans="1:25" s="71" customFormat="1" x14ac:dyDescent="0.25">
      <c r="A186" s="59">
        <f t="shared" si="94"/>
        <v>19</v>
      </c>
      <c r="B186" s="112" t="s">
        <v>2213</v>
      </c>
      <c r="C186" s="60">
        <v>45620</v>
      </c>
      <c r="D186" s="117" t="s">
        <v>1670</v>
      </c>
      <c r="E186" s="118">
        <v>45536</v>
      </c>
      <c r="F186" s="116" t="s">
        <v>1209</v>
      </c>
      <c r="G186" s="63">
        <v>45551</v>
      </c>
      <c r="H186" s="142">
        <v>17351.744200000001</v>
      </c>
      <c r="I186" s="64">
        <f t="shared" si="88"/>
        <v>3123.313956</v>
      </c>
      <c r="J186" s="84">
        <f t="shared" si="89"/>
        <v>20475.058155999999</v>
      </c>
      <c r="K186" s="84">
        <f t="shared" si="90"/>
        <v>260.276163</v>
      </c>
      <c r="L186" s="84">
        <f t="shared" si="91"/>
        <v>20214.781993000001</v>
      </c>
      <c r="M186" s="84">
        <v>0</v>
      </c>
      <c r="N186" s="84">
        <f t="shared" si="92"/>
        <v>20214.781993000001</v>
      </c>
      <c r="O186" s="132">
        <v>45623</v>
      </c>
      <c r="P186" s="66">
        <v>45623</v>
      </c>
      <c r="Q186" s="73" t="s">
        <v>1673</v>
      </c>
      <c r="R186" s="75">
        <v>16369.57</v>
      </c>
      <c r="S186" s="68">
        <f t="shared" si="93"/>
        <v>982.17420000000129</v>
      </c>
      <c r="T186" s="69" t="s">
        <v>1660</v>
      </c>
      <c r="U186" s="24">
        <v>45688</v>
      </c>
      <c r="V186" s="69">
        <v>464062</v>
      </c>
      <c r="W186" s="70" t="s">
        <v>29</v>
      </c>
      <c r="X186" s="110" t="s">
        <v>368</v>
      </c>
      <c r="Y186" s="91" t="s">
        <v>91</v>
      </c>
    </row>
    <row r="187" spans="1:25" s="71" customFormat="1" x14ac:dyDescent="0.25">
      <c r="A187" s="59">
        <f t="shared" si="94"/>
        <v>20</v>
      </c>
      <c r="B187" s="112" t="s">
        <v>2213</v>
      </c>
      <c r="C187" s="60">
        <v>45620</v>
      </c>
      <c r="D187" s="117" t="s">
        <v>1670</v>
      </c>
      <c r="E187" s="118">
        <v>45566</v>
      </c>
      <c r="F187" s="116" t="s">
        <v>1481</v>
      </c>
      <c r="G187" s="63">
        <v>45588</v>
      </c>
      <c r="H187" s="142">
        <v>40073.300000000003</v>
      </c>
      <c r="I187" s="64">
        <f t="shared" si="88"/>
        <v>7213.1940000000004</v>
      </c>
      <c r="J187" s="84">
        <f t="shared" si="89"/>
        <v>47286.494000000006</v>
      </c>
      <c r="K187" s="84">
        <f t="shared" si="90"/>
        <v>601.09950000000003</v>
      </c>
      <c r="L187" s="84">
        <f t="shared" si="91"/>
        <v>46685.394500000009</v>
      </c>
      <c r="M187" s="84">
        <v>0</v>
      </c>
      <c r="N187" s="84">
        <f t="shared" si="92"/>
        <v>46685.394500000009</v>
      </c>
      <c r="O187" s="132">
        <v>45623</v>
      </c>
      <c r="P187" s="66">
        <v>45623</v>
      </c>
      <c r="Q187" s="73" t="s">
        <v>1674</v>
      </c>
      <c r="R187" s="75">
        <v>37805</v>
      </c>
      <c r="S187" s="68">
        <f t="shared" si="93"/>
        <v>2268.3000000000029</v>
      </c>
      <c r="T187" s="69" t="s">
        <v>1660</v>
      </c>
      <c r="U187" s="59"/>
      <c r="V187" s="59"/>
      <c r="W187" s="70" t="s">
        <v>29</v>
      </c>
      <c r="X187" s="69" t="s">
        <v>917</v>
      </c>
      <c r="Y187" s="91" t="s">
        <v>2196</v>
      </c>
    </row>
    <row r="188" spans="1:25" x14ac:dyDescent="0.25">
      <c r="A188" s="93">
        <v>1</v>
      </c>
      <c r="B188" s="112" t="s">
        <v>2206</v>
      </c>
      <c r="C188" s="62">
        <v>45627</v>
      </c>
      <c r="D188" s="117" t="s">
        <v>2546</v>
      </c>
      <c r="E188" s="76">
        <v>45597</v>
      </c>
      <c r="F188" s="233" t="s">
        <v>1713</v>
      </c>
      <c r="G188" s="63">
        <v>45629</v>
      </c>
      <c r="H188" s="167">
        <v>146272.5</v>
      </c>
      <c r="I188" s="167">
        <v>0</v>
      </c>
      <c r="J188" s="84">
        <f t="shared" ref="J188" si="95">H188+I188</f>
        <v>146272.5</v>
      </c>
      <c r="K188" s="84">
        <f t="shared" ref="K188" si="96">H188*1.5%</f>
        <v>2194.0875000000001</v>
      </c>
      <c r="L188" s="84">
        <f t="shared" ref="L188" si="97">J188-K188</f>
        <v>144078.41250000001</v>
      </c>
      <c r="M188" s="84">
        <v>0</v>
      </c>
      <c r="N188" s="84">
        <f t="shared" ref="N188" si="98">L188-M188</f>
        <v>144078.41250000001</v>
      </c>
      <c r="O188" s="132">
        <v>45642</v>
      </c>
      <c r="P188" s="66">
        <f>O188</f>
        <v>45642</v>
      </c>
      <c r="Q188" s="61" t="s">
        <v>1724</v>
      </c>
      <c r="R188" s="167">
        <v>136026</v>
      </c>
      <c r="S188" s="74">
        <f>H188-R188</f>
        <v>10246.5</v>
      </c>
      <c r="T188" s="91" t="s">
        <v>91</v>
      </c>
      <c r="U188" s="93"/>
      <c r="V188" s="93"/>
      <c r="W188" s="91" t="s">
        <v>29</v>
      </c>
      <c r="X188" s="69" t="s">
        <v>917</v>
      </c>
      <c r="Y188" s="91" t="s">
        <v>2196</v>
      </c>
    </row>
    <row r="189" spans="1:25" x14ac:dyDescent="0.25">
      <c r="A189" s="93">
        <f>A188+1</f>
        <v>2</v>
      </c>
      <c r="B189" s="112" t="s">
        <v>79</v>
      </c>
      <c r="C189" s="62">
        <v>45627</v>
      </c>
      <c r="D189" s="117" t="s">
        <v>2547</v>
      </c>
      <c r="E189" s="76">
        <v>45597</v>
      </c>
      <c r="F189" s="166" t="s">
        <v>1714</v>
      </c>
      <c r="G189" s="63">
        <v>45629</v>
      </c>
      <c r="H189" s="167">
        <v>111600</v>
      </c>
      <c r="I189" s="167">
        <v>0</v>
      </c>
      <c r="J189" s="84">
        <f t="shared" ref="J189:J203" si="99">H189+I189</f>
        <v>111600</v>
      </c>
      <c r="K189" s="84">
        <f t="shared" ref="K189:K203" si="100">H189*1.5%</f>
        <v>1674</v>
      </c>
      <c r="L189" s="84">
        <f t="shared" ref="L189:L203" si="101">J189-K189</f>
        <v>109926</v>
      </c>
      <c r="M189" s="84">
        <v>0</v>
      </c>
      <c r="N189" s="84">
        <f t="shared" ref="N189:N203" si="102">L189-M189</f>
        <v>109926</v>
      </c>
      <c r="O189" s="132">
        <v>45638</v>
      </c>
      <c r="P189" s="66">
        <f t="shared" ref="P189:P203" si="103">O189</f>
        <v>45638</v>
      </c>
      <c r="Q189" s="61" t="s">
        <v>1871</v>
      </c>
      <c r="R189" s="167">
        <v>107100</v>
      </c>
      <c r="S189" s="74">
        <f t="shared" ref="S189:S207" si="104">H189-R189</f>
        <v>4500</v>
      </c>
      <c r="T189" s="91" t="s">
        <v>91</v>
      </c>
      <c r="U189" s="93"/>
      <c r="V189" s="93"/>
      <c r="W189" s="91" t="s">
        <v>29</v>
      </c>
      <c r="X189" s="69" t="s">
        <v>917</v>
      </c>
      <c r="Y189" s="91" t="s">
        <v>2196</v>
      </c>
    </row>
    <row r="190" spans="1:25" x14ac:dyDescent="0.25">
      <c r="A190" s="93">
        <f t="shared" ref="A190:A207" si="105">A189+1</f>
        <v>3</v>
      </c>
      <c r="B190" s="112" t="s">
        <v>2205</v>
      </c>
      <c r="C190" s="62">
        <v>45627</v>
      </c>
      <c r="D190" s="117" t="s">
        <v>2548</v>
      </c>
      <c r="E190" s="76">
        <v>45597</v>
      </c>
      <c r="F190" s="166" t="s">
        <v>1715</v>
      </c>
      <c r="G190" s="63">
        <v>45629</v>
      </c>
      <c r="H190" s="167">
        <v>226917</v>
      </c>
      <c r="I190" s="167">
        <v>0</v>
      </c>
      <c r="J190" s="84">
        <f t="shared" si="99"/>
        <v>226917</v>
      </c>
      <c r="K190" s="84">
        <f t="shared" si="100"/>
        <v>3403.7549999999997</v>
      </c>
      <c r="L190" s="84">
        <f t="shared" si="101"/>
        <v>223513.245</v>
      </c>
      <c r="M190" s="84">
        <v>0</v>
      </c>
      <c r="N190" s="84">
        <f t="shared" si="102"/>
        <v>223513.245</v>
      </c>
      <c r="O190" s="132">
        <v>45629</v>
      </c>
      <c r="P190" s="66">
        <f t="shared" si="103"/>
        <v>45629</v>
      </c>
      <c r="Q190" s="61" t="s">
        <v>1725</v>
      </c>
      <c r="R190" s="167">
        <v>213408</v>
      </c>
      <c r="S190" s="74">
        <f t="shared" si="104"/>
        <v>13509</v>
      </c>
      <c r="T190" s="91" t="s">
        <v>91</v>
      </c>
      <c r="U190" s="93"/>
      <c r="V190" s="93"/>
      <c r="W190" s="91" t="s">
        <v>29</v>
      </c>
      <c r="X190" s="69" t="s">
        <v>917</v>
      </c>
      <c r="Y190" s="91" t="s">
        <v>2196</v>
      </c>
    </row>
    <row r="191" spans="1:25" x14ac:dyDescent="0.25">
      <c r="A191" s="93">
        <f t="shared" si="105"/>
        <v>4</v>
      </c>
      <c r="B191" s="112" t="s">
        <v>79</v>
      </c>
      <c r="C191" s="62">
        <v>45627</v>
      </c>
      <c r="D191" s="117" t="s">
        <v>2547</v>
      </c>
      <c r="E191" s="76">
        <v>45597</v>
      </c>
      <c r="F191" s="166" t="s">
        <v>1716</v>
      </c>
      <c r="G191" s="63">
        <v>45630</v>
      </c>
      <c r="H191" s="167">
        <v>6750</v>
      </c>
      <c r="I191" s="167">
        <v>0</v>
      </c>
      <c r="J191" s="84">
        <f t="shared" si="99"/>
        <v>6750</v>
      </c>
      <c r="K191" s="84">
        <f t="shared" si="100"/>
        <v>101.25</v>
      </c>
      <c r="L191" s="84">
        <f t="shared" si="101"/>
        <v>6648.75</v>
      </c>
      <c r="M191" s="84">
        <v>0</v>
      </c>
      <c r="N191" s="84">
        <f t="shared" si="102"/>
        <v>6648.75</v>
      </c>
      <c r="O191" s="132">
        <v>45638</v>
      </c>
      <c r="P191" s="66">
        <f t="shared" si="103"/>
        <v>45638</v>
      </c>
      <c r="Q191" s="61" t="s">
        <v>1726</v>
      </c>
      <c r="R191" s="167">
        <f>3500+3000+250</f>
        <v>6750</v>
      </c>
      <c r="S191" s="74">
        <f t="shared" si="104"/>
        <v>0</v>
      </c>
      <c r="T191" s="91" t="s">
        <v>91</v>
      </c>
      <c r="U191" s="93"/>
      <c r="V191" s="93"/>
      <c r="W191" s="91" t="s">
        <v>29</v>
      </c>
      <c r="X191" s="69" t="s">
        <v>917</v>
      </c>
      <c r="Y191" s="91" t="s">
        <v>2196</v>
      </c>
    </row>
    <row r="192" spans="1:25" x14ac:dyDescent="0.25">
      <c r="A192" s="93">
        <f t="shared" si="105"/>
        <v>5</v>
      </c>
      <c r="B192" s="112" t="s">
        <v>2205</v>
      </c>
      <c r="C192" s="62">
        <v>45627</v>
      </c>
      <c r="D192" s="117" t="s">
        <v>2548</v>
      </c>
      <c r="E192" s="76">
        <v>45597</v>
      </c>
      <c r="F192" s="166" t="s">
        <v>1717</v>
      </c>
      <c r="G192" s="63">
        <v>45630</v>
      </c>
      <c r="H192" s="167">
        <v>4750</v>
      </c>
      <c r="I192" s="167">
        <v>0</v>
      </c>
      <c r="J192" s="84">
        <f t="shared" si="99"/>
        <v>4750</v>
      </c>
      <c r="K192" s="84">
        <f t="shared" si="100"/>
        <v>71.25</v>
      </c>
      <c r="L192" s="84">
        <f t="shared" si="101"/>
        <v>4678.75</v>
      </c>
      <c r="M192" s="84">
        <v>0</v>
      </c>
      <c r="N192" s="84">
        <f t="shared" si="102"/>
        <v>4678.75</v>
      </c>
      <c r="O192" s="132">
        <v>45629</v>
      </c>
      <c r="P192" s="66">
        <f t="shared" si="103"/>
        <v>45629</v>
      </c>
      <c r="Q192" s="61" t="s">
        <v>1725</v>
      </c>
      <c r="R192" s="167">
        <v>4750</v>
      </c>
      <c r="S192" s="74">
        <f t="shared" si="104"/>
        <v>0</v>
      </c>
      <c r="T192" s="91" t="s">
        <v>91</v>
      </c>
      <c r="U192" s="93"/>
      <c r="V192" s="93"/>
      <c r="W192" s="91" t="s">
        <v>29</v>
      </c>
      <c r="X192" s="69" t="s">
        <v>917</v>
      </c>
      <c r="Y192" s="91" t="s">
        <v>2196</v>
      </c>
    </row>
    <row r="193" spans="1:25" x14ac:dyDescent="0.25">
      <c r="A193" s="93">
        <f t="shared" si="105"/>
        <v>6</v>
      </c>
      <c r="B193" s="112" t="s">
        <v>2205</v>
      </c>
      <c r="C193" s="62">
        <v>45627</v>
      </c>
      <c r="D193" s="117" t="s">
        <v>2545</v>
      </c>
      <c r="E193" s="76">
        <v>45597</v>
      </c>
      <c r="F193" s="166" t="s">
        <v>1718</v>
      </c>
      <c r="G193" s="63">
        <v>45647</v>
      </c>
      <c r="H193" s="167">
        <v>148504</v>
      </c>
      <c r="I193" s="167">
        <v>0</v>
      </c>
      <c r="J193" s="84">
        <f t="shared" si="99"/>
        <v>148504</v>
      </c>
      <c r="K193" s="84">
        <f t="shared" si="100"/>
        <v>2227.56</v>
      </c>
      <c r="L193" s="84">
        <f t="shared" si="101"/>
        <v>146276.44</v>
      </c>
      <c r="M193" s="84">
        <v>0</v>
      </c>
      <c r="N193" s="84">
        <f t="shared" si="102"/>
        <v>146276.44</v>
      </c>
      <c r="O193" s="132">
        <v>45629</v>
      </c>
      <c r="P193" s="66">
        <f t="shared" si="103"/>
        <v>45629</v>
      </c>
      <c r="Q193" s="61" t="s">
        <v>1727</v>
      </c>
      <c r="R193" s="167">
        <v>135072</v>
      </c>
      <c r="S193" s="74">
        <f t="shared" si="104"/>
        <v>13432</v>
      </c>
      <c r="T193" s="91" t="s">
        <v>91</v>
      </c>
      <c r="U193" s="93"/>
      <c r="V193" s="93"/>
      <c r="W193" s="91" t="s">
        <v>29</v>
      </c>
      <c r="X193" s="69" t="s">
        <v>917</v>
      </c>
      <c r="Y193" s="91" t="s">
        <v>2196</v>
      </c>
    </row>
    <row r="194" spans="1:25" x14ac:dyDescent="0.25">
      <c r="A194" s="93">
        <f t="shared" si="105"/>
        <v>7</v>
      </c>
      <c r="B194" s="112" t="s">
        <v>2205</v>
      </c>
      <c r="C194" s="62">
        <v>45627</v>
      </c>
      <c r="D194" s="117" t="s">
        <v>2545</v>
      </c>
      <c r="E194" s="76">
        <v>45597</v>
      </c>
      <c r="F194" s="166" t="s">
        <v>1719</v>
      </c>
      <c r="G194" s="63">
        <v>45649</v>
      </c>
      <c r="H194" s="167">
        <v>4750</v>
      </c>
      <c r="I194" s="167">
        <v>0</v>
      </c>
      <c r="J194" s="84">
        <f t="shared" si="99"/>
        <v>4750</v>
      </c>
      <c r="K194" s="84">
        <f t="shared" si="100"/>
        <v>71.25</v>
      </c>
      <c r="L194" s="84">
        <f t="shared" si="101"/>
        <v>4678.75</v>
      </c>
      <c r="M194" s="84">
        <v>0</v>
      </c>
      <c r="N194" s="84">
        <f t="shared" si="102"/>
        <v>4678.75</v>
      </c>
      <c r="O194" s="132">
        <v>45629</v>
      </c>
      <c r="P194" s="66">
        <f t="shared" si="103"/>
        <v>45629</v>
      </c>
      <c r="Q194" s="61" t="s">
        <v>1727</v>
      </c>
      <c r="R194" s="167">
        <v>4750</v>
      </c>
      <c r="S194" s="74">
        <f t="shared" si="104"/>
        <v>0</v>
      </c>
      <c r="T194" s="91" t="s">
        <v>91</v>
      </c>
      <c r="U194" s="93"/>
      <c r="V194" s="93"/>
      <c r="W194" s="91" t="s">
        <v>29</v>
      </c>
      <c r="X194" s="69" t="s">
        <v>917</v>
      </c>
      <c r="Y194" s="91" t="s">
        <v>2196</v>
      </c>
    </row>
    <row r="195" spans="1:25" x14ac:dyDescent="0.25">
      <c r="A195" s="93">
        <f t="shared" si="105"/>
        <v>8</v>
      </c>
      <c r="B195" s="112" t="s">
        <v>2208</v>
      </c>
      <c r="C195" s="62">
        <v>45627</v>
      </c>
      <c r="D195" s="117" t="s">
        <v>358</v>
      </c>
      <c r="E195" s="76">
        <v>45597</v>
      </c>
      <c r="F195" s="166" t="s">
        <v>1720</v>
      </c>
      <c r="G195" s="63">
        <v>45622</v>
      </c>
      <c r="H195" s="167">
        <v>534484.62680000009</v>
      </c>
      <c r="I195" s="167">
        <f>H195*18%</f>
        <v>96207.232824000006</v>
      </c>
      <c r="J195" s="84">
        <f t="shared" si="99"/>
        <v>630691.85962400003</v>
      </c>
      <c r="K195" s="84">
        <f t="shared" si="100"/>
        <v>8017.2694020000008</v>
      </c>
      <c r="L195" s="84">
        <f t="shared" si="101"/>
        <v>622674.59022200003</v>
      </c>
      <c r="M195" s="84">
        <v>0</v>
      </c>
      <c r="N195" s="84">
        <f t="shared" si="102"/>
        <v>622674.59022200003</v>
      </c>
      <c r="O195" s="132">
        <v>45631</v>
      </c>
      <c r="P195" s="66">
        <f t="shared" si="103"/>
        <v>45631</v>
      </c>
      <c r="Q195" s="61" t="s">
        <v>1728</v>
      </c>
      <c r="R195" s="167">
        <v>504231</v>
      </c>
      <c r="S195" s="74">
        <f t="shared" si="104"/>
        <v>30253.626800000085</v>
      </c>
      <c r="T195" s="91" t="s">
        <v>91</v>
      </c>
      <c r="U195" s="93"/>
      <c r="V195" s="93"/>
      <c r="W195" s="91" t="s">
        <v>29</v>
      </c>
      <c r="X195" s="69" t="s">
        <v>917</v>
      </c>
      <c r="Y195" s="91" t="s">
        <v>2196</v>
      </c>
    </row>
    <row r="196" spans="1:25" x14ac:dyDescent="0.25">
      <c r="A196" s="93">
        <f t="shared" si="105"/>
        <v>9</v>
      </c>
      <c r="B196" s="112" t="s">
        <v>2208</v>
      </c>
      <c r="C196" s="62">
        <v>45627</v>
      </c>
      <c r="D196" s="117" t="s">
        <v>359</v>
      </c>
      <c r="E196" s="76">
        <v>45597</v>
      </c>
      <c r="F196" s="166" t="s">
        <v>1720</v>
      </c>
      <c r="G196" s="63">
        <v>45622</v>
      </c>
      <c r="H196" s="167">
        <v>0</v>
      </c>
      <c r="I196" s="167">
        <v>0</v>
      </c>
      <c r="J196" s="84">
        <f t="shared" si="99"/>
        <v>0</v>
      </c>
      <c r="K196" s="84">
        <f t="shared" si="100"/>
        <v>0</v>
      </c>
      <c r="L196" s="84">
        <f t="shared" si="101"/>
        <v>0</v>
      </c>
      <c r="M196" s="84">
        <v>0</v>
      </c>
      <c r="N196" s="84">
        <f t="shared" si="102"/>
        <v>0</v>
      </c>
      <c r="O196" s="132">
        <v>45631</v>
      </c>
      <c r="P196" s="66">
        <f t="shared" si="103"/>
        <v>45631</v>
      </c>
      <c r="Q196" s="61" t="s">
        <v>1728</v>
      </c>
      <c r="R196" s="167">
        <v>0</v>
      </c>
      <c r="S196" s="74">
        <f t="shared" si="104"/>
        <v>0</v>
      </c>
      <c r="T196" s="91" t="s">
        <v>91</v>
      </c>
      <c r="U196" s="93"/>
      <c r="V196" s="93"/>
      <c r="W196" s="91" t="s">
        <v>29</v>
      </c>
      <c r="X196" s="69" t="s">
        <v>917</v>
      </c>
      <c r="Y196" s="91" t="s">
        <v>2196</v>
      </c>
    </row>
    <row r="197" spans="1:25" x14ac:dyDescent="0.25">
      <c r="A197" s="93">
        <f t="shared" si="105"/>
        <v>10</v>
      </c>
      <c r="B197" s="112" t="s">
        <v>2208</v>
      </c>
      <c r="C197" s="62">
        <v>45627</v>
      </c>
      <c r="D197" s="117" t="s">
        <v>360</v>
      </c>
      <c r="E197" s="76">
        <v>45597</v>
      </c>
      <c r="F197" s="166" t="s">
        <v>1720</v>
      </c>
      <c r="G197" s="63">
        <v>45622</v>
      </c>
      <c r="H197" s="167">
        <v>0</v>
      </c>
      <c r="I197" s="167">
        <v>0</v>
      </c>
      <c r="J197" s="84">
        <f t="shared" si="99"/>
        <v>0</v>
      </c>
      <c r="K197" s="84">
        <f t="shared" si="100"/>
        <v>0</v>
      </c>
      <c r="L197" s="84">
        <f t="shared" si="101"/>
        <v>0</v>
      </c>
      <c r="M197" s="84">
        <v>0</v>
      </c>
      <c r="N197" s="84">
        <f t="shared" si="102"/>
        <v>0</v>
      </c>
      <c r="O197" s="132">
        <v>45631</v>
      </c>
      <c r="P197" s="66">
        <f t="shared" si="103"/>
        <v>45631</v>
      </c>
      <c r="Q197" s="61" t="s">
        <v>1728</v>
      </c>
      <c r="R197" s="167">
        <v>0</v>
      </c>
      <c r="S197" s="74">
        <f t="shared" si="104"/>
        <v>0</v>
      </c>
      <c r="T197" s="91" t="s">
        <v>91</v>
      </c>
      <c r="U197" s="93"/>
      <c r="V197" s="93"/>
      <c r="W197" s="91" t="s">
        <v>29</v>
      </c>
      <c r="X197" s="69" t="s">
        <v>917</v>
      </c>
      <c r="Y197" s="91" t="s">
        <v>2196</v>
      </c>
    </row>
    <row r="198" spans="1:25" x14ac:dyDescent="0.25">
      <c r="A198" s="93">
        <f t="shared" si="105"/>
        <v>11</v>
      </c>
      <c r="B198" s="112" t="s">
        <v>2208</v>
      </c>
      <c r="C198" s="62">
        <v>45627</v>
      </c>
      <c r="D198" s="117" t="s">
        <v>1483</v>
      </c>
      <c r="E198" s="76">
        <v>45597</v>
      </c>
      <c r="F198" s="166" t="s">
        <v>1720</v>
      </c>
      <c r="G198" s="63">
        <v>45622</v>
      </c>
      <c r="H198" s="167">
        <v>0</v>
      </c>
      <c r="I198" s="167">
        <v>0</v>
      </c>
      <c r="J198" s="84">
        <f t="shared" si="99"/>
        <v>0</v>
      </c>
      <c r="K198" s="84">
        <f t="shared" si="100"/>
        <v>0</v>
      </c>
      <c r="L198" s="84">
        <f t="shared" si="101"/>
        <v>0</v>
      </c>
      <c r="M198" s="84">
        <v>0</v>
      </c>
      <c r="N198" s="84">
        <f t="shared" si="102"/>
        <v>0</v>
      </c>
      <c r="O198" s="132">
        <v>45631</v>
      </c>
      <c r="P198" s="66">
        <f t="shared" si="103"/>
        <v>45631</v>
      </c>
      <c r="Q198" s="61" t="s">
        <v>1728</v>
      </c>
      <c r="R198" s="167">
        <v>0</v>
      </c>
      <c r="S198" s="74">
        <f t="shared" si="104"/>
        <v>0</v>
      </c>
      <c r="T198" s="91" t="s">
        <v>91</v>
      </c>
      <c r="U198" s="93"/>
      <c r="V198" s="93"/>
      <c r="W198" s="91" t="s">
        <v>29</v>
      </c>
      <c r="X198" s="69" t="s">
        <v>917</v>
      </c>
      <c r="Y198" s="91" t="s">
        <v>2196</v>
      </c>
    </row>
    <row r="199" spans="1:25" x14ac:dyDescent="0.25">
      <c r="A199" s="93">
        <f t="shared" si="105"/>
        <v>12</v>
      </c>
      <c r="B199" s="112" t="s">
        <v>2208</v>
      </c>
      <c r="C199" s="62">
        <v>45627</v>
      </c>
      <c r="D199" s="117" t="s">
        <v>1198</v>
      </c>
      <c r="E199" s="76">
        <v>45597</v>
      </c>
      <c r="F199" s="166" t="s">
        <v>1720</v>
      </c>
      <c r="G199" s="63">
        <v>45622</v>
      </c>
      <c r="H199" s="167">
        <v>0</v>
      </c>
      <c r="I199" s="167">
        <v>0</v>
      </c>
      <c r="J199" s="84">
        <f t="shared" si="99"/>
        <v>0</v>
      </c>
      <c r="K199" s="84">
        <f t="shared" si="100"/>
        <v>0</v>
      </c>
      <c r="L199" s="84">
        <f t="shared" si="101"/>
        <v>0</v>
      </c>
      <c r="M199" s="84">
        <v>0</v>
      </c>
      <c r="N199" s="84">
        <f t="shared" si="102"/>
        <v>0</v>
      </c>
      <c r="O199" s="132">
        <v>45631</v>
      </c>
      <c r="P199" s="66">
        <f t="shared" si="103"/>
        <v>45631</v>
      </c>
      <c r="Q199" s="61" t="s">
        <v>1728</v>
      </c>
      <c r="R199" s="167">
        <v>0</v>
      </c>
      <c r="S199" s="74">
        <f t="shared" si="104"/>
        <v>0</v>
      </c>
      <c r="T199" s="91" t="s">
        <v>91</v>
      </c>
      <c r="U199" s="93"/>
      <c r="V199" s="93"/>
      <c r="W199" s="91" t="s">
        <v>29</v>
      </c>
      <c r="X199" s="69" t="s">
        <v>917</v>
      </c>
      <c r="Y199" s="91" t="s">
        <v>2196</v>
      </c>
    </row>
    <row r="200" spans="1:25" s="49" customFormat="1" ht="11.25" x14ac:dyDescent="0.2">
      <c r="A200" s="180">
        <f t="shared" si="105"/>
        <v>13</v>
      </c>
      <c r="B200" s="231" t="s">
        <v>2210</v>
      </c>
      <c r="C200" s="181">
        <v>45627</v>
      </c>
      <c r="D200" s="232" t="s">
        <v>735</v>
      </c>
      <c r="E200" s="182">
        <v>45597</v>
      </c>
      <c r="F200" s="197">
        <v>0</v>
      </c>
      <c r="G200" s="178">
        <v>45622</v>
      </c>
      <c r="H200" s="183">
        <v>74200</v>
      </c>
      <c r="I200" s="183">
        <f t="shared" ref="I200:I207" si="106">H200*18%</f>
        <v>13356</v>
      </c>
      <c r="J200" s="179">
        <f t="shared" si="99"/>
        <v>87556</v>
      </c>
      <c r="K200" s="179">
        <f t="shared" si="100"/>
        <v>1113</v>
      </c>
      <c r="L200" s="179">
        <f t="shared" si="101"/>
        <v>86443</v>
      </c>
      <c r="M200" s="179">
        <v>0</v>
      </c>
      <c r="N200" s="179">
        <f t="shared" si="102"/>
        <v>86443</v>
      </c>
      <c r="O200" s="184">
        <v>45635</v>
      </c>
      <c r="P200" s="184">
        <f t="shared" si="103"/>
        <v>45635</v>
      </c>
      <c r="Q200" s="186" t="s">
        <v>1729</v>
      </c>
      <c r="R200" s="183">
        <v>70000</v>
      </c>
      <c r="S200" s="187">
        <f t="shared" si="104"/>
        <v>4200</v>
      </c>
      <c r="T200" s="180" t="s">
        <v>91</v>
      </c>
      <c r="U200" s="180"/>
      <c r="V200" s="180"/>
      <c r="W200" s="180" t="s">
        <v>29</v>
      </c>
      <c r="X200" s="180" t="s">
        <v>917</v>
      </c>
      <c r="Y200" s="180" t="s">
        <v>1712</v>
      </c>
    </row>
    <row r="201" spans="1:25" s="49" customFormat="1" ht="11.25" x14ac:dyDescent="0.2">
      <c r="A201" s="180">
        <f t="shared" si="105"/>
        <v>14</v>
      </c>
      <c r="B201" s="231" t="s">
        <v>2210</v>
      </c>
      <c r="C201" s="181">
        <v>45627</v>
      </c>
      <c r="D201" s="232" t="s">
        <v>1458</v>
      </c>
      <c r="E201" s="182">
        <v>45597</v>
      </c>
      <c r="F201" s="197">
        <v>0</v>
      </c>
      <c r="G201" s="178">
        <v>45622</v>
      </c>
      <c r="H201" s="183">
        <v>69253.329800000007</v>
      </c>
      <c r="I201" s="183">
        <f t="shared" si="106"/>
        <v>12465.599364000002</v>
      </c>
      <c r="J201" s="179">
        <f t="shared" si="99"/>
        <v>81718.929164000001</v>
      </c>
      <c r="K201" s="179">
        <f t="shared" si="100"/>
        <v>1038.799947</v>
      </c>
      <c r="L201" s="179">
        <f t="shared" si="101"/>
        <v>80680.129216999994</v>
      </c>
      <c r="M201" s="179">
        <v>0</v>
      </c>
      <c r="N201" s="179">
        <f t="shared" si="102"/>
        <v>80680.129216999994</v>
      </c>
      <c r="O201" s="184">
        <v>45635</v>
      </c>
      <c r="P201" s="184">
        <f t="shared" si="103"/>
        <v>45635</v>
      </c>
      <c r="Q201" s="186" t="s">
        <v>1730</v>
      </c>
      <c r="R201" s="183">
        <v>65333.33</v>
      </c>
      <c r="S201" s="187">
        <f t="shared" si="104"/>
        <v>3919.9998000000051</v>
      </c>
      <c r="T201" s="180" t="s">
        <v>91</v>
      </c>
      <c r="U201" s="180"/>
      <c r="V201" s="180"/>
      <c r="W201" s="180" t="s">
        <v>29</v>
      </c>
      <c r="X201" s="180" t="s">
        <v>917</v>
      </c>
      <c r="Y201" s="180" t="s">
        <v>1712</v>
      </c>
    </row>
    <row r="202" spans="1:25" s="49" customFormat="1" ht="11.25" x14ac:dyDescent="0.2">
      <c r="A202" s="180">
        <f t="shared" si="105"/>
        <v>15</v>
      </c>
      <c r="B202" s="231" t="s">
        <v>2211</v>
      </c>
      <c r="C202" s="181">
        <v>45627</v>
      </c>
      <c r="D202" s="232" t="s">
        <v>1206</v>
      </c>
      <c r="E202" s="182">
        <v>45597</v>
      </c>
      <c r="F202" s="197">
        <v>0</v>
      </c>
      <c r="G202" s="178">
        <v>45622</v>
      </c>
      <c r="H202" s="183">
        <v>132500</v>
      </c>
      <c r="I202" s="183">
        <f t="shared" si="106"/>
        <v>23850</v>
      </c>
      <c r="J202" s="179">
        <f t="shared" si="99"/>
        <v>156350</v>
      </c>
      <c r="K202" s="179">
        <f t="shared" si="100"/>
        <v>1987.5</v>
      </c>
      <c r="L202" s="179">
        <f t="shared" si="101"/>
        <v>154362.5</v>
      </c>
      <c r="M202" s="179">
        <v>0</v>
      </c>
      <c r="N202" s="179">
        <f t="shared" si="102"/>
        <v>154362.5</v>
      </c>
      <c r="O202" s="184">
        <v>45636</v>
      </c>
      <c r="P202" s="184">
        <f t="shared" si="103"/>
        <v>45636</v>
      </c>
      <c r="Q202" s="186" t="s">
        <v>1731</v>
      </c>
      <c r="R202" s="183">
        <v>125000</v>
      </c>
      <c r="S202" s="187">
        <f t="shared" si="104"/>
        <v>7500</v>
      </c>
      <c r="T202" s="180" t="s">
        <v>91</v>
      </c>
      <c r="U202" s="180"/>
      <c r="V202" s="180"/>
      <c r="W202" s="180" t="s">
        <v>29</v>
      </c>
      <c r="X202" s="180" t="s">
        <v>917</v>
      </c>
      <c r="Y202" s="180" t="s">
        <v>1712</v>
      </c>
    </row>
    <row r="203" spans="1:25" s="49" customFormat="1" ht="11.25" x14ac:dyDescent="0.2">
      <c r="A203" s="180">
        <f t="shared" si="105"/>
        <v>16</v>
      </c>
      <c r="B203" s="231" t="s">
        <v>2213</v>
      </c>
      <c r="C203" s="181">
        <v>45627</v>
      </c>
      <c r="D203" s="232" t="s">
        <v>1669</v>
      </c>
      <c r="E203" s="182">
        <v>45536</v>
      </c>
      <c r="F203" s="197">
        <v>0</v>
      </c>
      <c r="G203" s="178">
        <v>45622</v>
      </c>
      <c r="H203" s="183">
        <v>119202.29999999999</v>
      </c>
      <c r="I203" s="183">
        <f t="shared" si="106"/>
        <v>21456.413999999997</v>
      </c>
      <c r="J203" s="179">
        <f t="shared" si="99"/>
        <v>140658.71399999998</v>
      </c>
      <c r="K203" s="179">
        <f t="shared" si="100"/>
        <v>1788.0344999999998</v>
      </c>
      <c r="L203" s="179">
        <f t="shared" si="101"/>
        <v>138870.67949999997</v>
      </c>
      <c r="M203" s="179">
        <v>0</v>
      </c>
      <c r="N203" s="179">
        <f t="shared" si="102"/>
        <v>138870.67949999997</v>
      </c>
      <c r="O203" s="184">
        <v>45632</v>
      </c>
      <c r="P203" s="184">
        <f t="shared" si="103"/>
        <v>45632</v>
      </c>
      <c r="Q203" s="186" t="s">
        <v>1732</v>
      </c>
      <c r="R203" s="183">
        <v>112455</v>
      </c>
      <c r="S203" s="187">
        <f t="shared" si="104"/>
        <v>6747.2999999999884</v>
      </c>
      <c r="T203" s="180" t="s">
        <v>91</v>
      </c>
      <c r="U203" s="180"/>
      <c r="V203" s="180"/>
      <c r="W203" s="180" t="s">
        <v>29</v>
      </c>
      <c r="X203" s="180" t="s">
        <v>917</v>
      </c>
      <c r="Y203" s="180" t="s">
        <v>1712</v>
      </c>
    </row>
    <row r="204" spans="1:25" x14ac:dyDescent="0.25">
      <c r="A204" s="180">
        <f t="shared" si="105"/>
        <v>17</v>
      </c>
      <c r="B204" s="231" t="s">
        <v>2213</v>
      </c>
      <c r="C204" s="181">
        <v>45627</v>
      </c>
      <c r="D204" s="232" t="s">
        <v>1669</v>
      </c>
      <c r="E204" s="181">
        <v>45597</v>
      </c>
      <c r="F204" s="197">
        <v>0</v>
      </c>
      <c r="G204" s="178">
        <v>45622</v>
      </c>
      <c r="H204" s="187">
        <v>114480</v>
      </c>
      <c r="I204" s="183">
        <f t="shared" si="106"/>
        <v>20606.399999999998</v>
      </c>
      <c r="J204" s="179">
        <f t="shared" ref="J204:J208" si="107">H204+I204</f>
        <v>135086.39999999999</v>
      </c>
      <c r="K204" s="179">
        <f t="shared" ref="K204:K208" si="108">H204*1.5%</f>
        <v>1717.2</v>
      </c>
      <c r="L204" s="179">
        <f t="shared" ref="L204:L208" si="109">J204-K204</f>
        <v>133369.19999999998</v>
      </c>
      <c r="M204" s="179">
        <v>0</v>
      </c>
      <c r="N204" s="179">
        <f t="shared" ref="N204:N208" si="110">L204-M204</f>
        <v>133369.19999999998</v>
      </c>
      <c r="O204" s="184">
        <v>45650</v>
      </c>
      <c r="P204" s="184">
        <f>O204</f>
        <v>45650</v>
      </c>
      <c r="Q204" s="186" t="s">
        <v>1867</v>
      </c>
      <c r="R204" s="183">
        <v>108000</v>
      </c>
      <c r="S204" s="187">
        <f t="shared" si="104"/>
        <v>6480</v>
      </c>
      <c r="T204" s="180" t="s">
        <v>91</v>
      </c>
      <c r="U204" s="180"/>
      <c r="V204" s="180"/>
      <c r="W204" s="180" t="s">
        <v>29</v>
      </c>
      <c r="X204" s="180" t="s">
        <v>917</v>
      </c>
      <c r="Y204" s="180" t="s">
        <v>1712</v>
      </c>
    </row>
    <row r="205" spans="1:25" x14ac:dyDescent="0.25">
      <c r="A205" s="180">
        <f t="shared" si="105"/>
        <v>18</v>
      </c>
      <c r="B205" s="231" t="s">
        <v>2213</v>
      </c>
      <c r="C205" s="181">
        <v>45627</v>
      </c>
      <c r="D205" s="232" t="s">
        <v>1721</v>
      </c>
      <c r="E205" s="181">
        <v>45597</v>
      </c>
      <c r="F205" s="197">
        <v>0</v>
      </c>
      <c r="G205" s="178">
        <v>45622</v>
      </c>
      <c r="H205" s="187">
        <v>40073.300000000003</v>
      </c>
      <c r="I205" s="183">
        <f t="shared" si="106"/>
        <v>7213.1940000000004</v>
      </c>
      <c r="J205" s="179">
        <f t="shared" si="107"/>
        <v>47286.494000000006</v>
      </c>
      <c r="K205" s="179">
        <f t="shared" si="108"/>
        <v>601.09950000000003</v>
      </c>
      <c r="L205" s="179">
        <f t="shared" si="109"/>
        <v>46685.394500000009</v>
      </c>
      <c r="M205" s="179">
        <v>0</v>
      </c>
      <c r="N205" s="179">
        <f t="shared" si="110"/>
        <v>46685.394500000009</v>
      </c>
      <c r="O205" s="184">
        <v>45650</v>
      </c>
      <c r="P205" s="184">
        <f t="shared" ref="P205:P207" si="111">O205</f>
        <v>45650</v>
      </c>
      <c r="Q205" s="186" t="s">
        <v>1868</v>
      </c>
      <c r="R205" s="183">
        <v>37805</v>
      </c>
      <c r="S205" s="187">
        <f t="shared" si="104"/>
        <v>2268.3000000000029</v>
      </c>
      <c r="T205" s="180" t="s">
        <v>91</v>
      </c>
      <c r="U205" s="180"/>
      <c r="V205" s="180"/>
      <c r="W205" s="180" t="s">
        <v>29</v>
      </c>
      <c r="X205" s="180" t="s">
        <v>917</v>
      </c>
      <c r="Y205" s="180" t="s">
        <v>1712</v>
      </c>
    </row>
    <row r="206" spans="1:25" x14ac:dyDescent="0.25">
      <c r="A206" s="180">
        <f t="shared" si="105"/>
        <v>19</v>
      </c>
      <c r="B206" s="231" t="s">
        <v>2213</v>
      </c>
      <c r="C206" s="181">
        <v>45627</v>
      </c>
      <c r="D206" s="232" t="s">
        <v>1722</v>
      </c>
      <c r="E206" s="181">
        <v>45597</v>
      </c>
      <c r="F206" s="197">
        <v>0</v>
      </c>
      <c r="G206" s="178">
        <v>45622</v>
      </c>
      <c r="H206" s="187">
        <v>69642.423999999985</v>
      </c>
      <c r="I206" s="183">
        <f t="shared" si="106"/>
        <v>12535.636319999996</v>
      </c>
      <c r="J206" s="179">
        <f t="shared" si="107"/>
        <v>82178.060319999975</v>
      </c>
      <c r="K206" s="179">
        <f t="shared" si="108"/>
        <v>1044.6363599999997</v>
      </c>
      <c r="L206" s="179">
        <f t="shared" si="109"/>
        <v>81133.423959999971</v>
      </c>
      <c r="M206" s="179">
        <v>0</v>
      </c>
      <c r="N206" s="179">
        <f t="shared" si="110"/>
        <v>81133.423959999971</v>
      </c>
      <c r="O206" s="184">
        <v>45650</v>
      </c>
      <c r="P206" s="184">
        <f t="shared" si="111"/>
        <v>45650</v>
      </c>
      <c r="Q206" s="186" t="s">
        <v>1869</v>
      </c>
      <c r="R206" s="183">
        <v>65700.399999999994</v>
      </c>
      <c r="S206" s="187">
        <f t="shared" si="104"/>
        <v>3942.0239999999903</v>
      </c>
      <c r="T206" s="180" t="s">
        <v>91</v>
      </c>
      <c r="U206" s="180"/>
      <c r="V206" s="180"/>
      <c r="W206" s="180" t="s">
        <v>29</v>
      </c>
      <c r="X206" s="180" t="s">
        <v>917</v>
      </c>
      <c r="Y206" s="180" t="s">
        <v>1712</v>
      </c>
    </row>
    <row r="207" spans="1:25" x14ac:dyDescent="0.25">
      <c r="A207" s="180">
        <f t="shared" si="105"/>
        <v>20</v>
      </c>
      <c r="B207" s="231" t="s">
        <v>2213</v>
      </c>
      <c r="C207" s="181">
        <v>45627</v>
      </c>
      <c r="D207" s="232" t="s">
        <v>1723</v>
      </c>
      <c r="E207" s="181">
        <v>45597</v>
      </c>
      <c r="F207" s="197">
        <v>0</v>
      </c>
      <c r="G207" s="178">
        <v>45622</v>
      </c>
      <c r="H207" s="187">
        <v>69642.423999999985</v>
      </c>
      <c r="I207" s="183">
        <f t="shared" si="106"/>
        <v>12535.636319999996</v>
      </c>
      <c r="J207" s="179">
        <f t="shared" si="107"/>
        <v>82178.060319999975</v>
      </c>
      <c r="K207" s="179">
        <f t="shared" si="108"/>
        <v>1044.6363599999997</v>
      </c>
      <c r="L207" s="179">
        <f t="shared" si="109"/>
        <v>81133.423959999971</v>
      </c>
      <c r="M207" s="179">
        <v>0</v>
      </c>
      <c r="N207" s="179">
        <f t="shared" si="110"/>
        <v>81133.423959999971</v>
      </c>
      <c r="O207" s="184">
        <v>45650</v>
      </c>
      <c r="P207" s="184">
        <f t="shared" si="111"/>
        <v>45650</v>
      </c>
      <c r="Q207" s="186" t="s">
        <v>1870</v>
      </c>
      <c r="R207" s="183">
        <v>65700.399999999994</v>
      </c>
      <c r="S207" s="187">
        <f t="shared" si="104"/>
        <v>3942.0239999999903</v>
      </c>
      <c r="T207" s="180" t="s">
        <v>91</v>
      </c>
      <c r="U207" s="180"/>
      <c r="V207" s="180"/>
      <c r="W207" s="180" t="s">
        <v>29</v>
      </c>
      <c r="X207" s="180" t="s">
        <v>917</v>
      </c>
      <c r="Y207" s="180" t="s">
        <v>1712</v>
      </c>
    </row>
    <row r="208" spans="1:25" x14ac:dyDescent="0.25">
      <c r="A208" s="93">
        <v>21</v>
      </c>
      <c r="B208" s="112" t="s">
        <v>2206</v>
      </c>
      <c r="C208" s="62">
        <v>45658</v>
      </c>
      <c r="D208" s="117" t="s">
        <v>2546</v>
      </c>
      <c r="E208" s="76">
        <v>45653</v>
      </c>
      <c r="F208" s="234" t="s">
        <v>2520</v>
      </c>
      <c r="G208" s="63">
        <v>45664</v>
      </c>
      <c r="H208" s="167">
        <v>119678</v>
      </c>
      <c r="I208" s="167"/>
      <c r="J208" s="84">
        <f t="shared" si="107"/>
        <v>119678</v>
      </c>
      <c r="K208" s="84">
        <f t="shared" si="108"/>
        <v>1795.1699999999998</v>
      </c>
      <c r="L208" s="84">
        <f t="shared" si="109"/>
        <v>117882.83</v>
      </c>
      <c r="M208" s="84">
        <v>0</v>
      </c>
      <c r="N208" s="84">
        <f t="shared" si="110"/>
        <v>117882.83</v>
      </c>
      <c r="O208" s="132">
        <v>45672</v>
      </c>
      <c r="P208" s="132">
        <f>O208</f>
        <v>45672</v>
      </c>
      <c r="Q208" s="61" t="s">
        <v>1993</v>
      </c>
      <c r="R208" s="167">
        <v>111294</v>
      </c>
      <c r="S208" s="74">
        <f>H208-R208</f>
        <v>8384</v>
      </c>
      <c r="T208" s="91" t="s">
        <v>91</v>
      </c>
      <c r="U208" s="93"/>
      <c r="V208" s="93"/>
      <c r="W208" s="91" t="s">
        <v>29</v>
      </c>
      <c r="X208" s="69" t="s">
        <v>917</v>
      </c>
      <c r="Y208" s="91" t="s">
        <v>2196</v>
      </c>
    </row>
    <row r="209" spans="1:25" x14ac:dyDescent="0.25">
      <c r="A209" s="93">
        <f>A208+1</f>
        <v>22</v>
      </c>
      <c r="B209" s="112" t="s">
        <v>1883</v>
      </c>
      <c r="C209" s="62">
        <v>45658</v>
      </c>
      <c r="D209" s="117" t="s">
        <v>2556</v>
      </c>
      <c r="E209" s="76">
        <v>45653</v>
      </c>
      <c r="F209" s="166" t="s">
        <v>1886</v>
      </c>
      <c r="G209" s="63">
        <v>45670</v>
      </c>
      <c r="H209" s="167">
        <v>189000</v>
      </c>
      <c r="I209" s="167">
        <f>H209*18%</f>
        <v>34020</v>
      </c>
      <c r="J209" s="84">
        <f t="shared" ref="J209:J232" si="112">H209+I209</f>
        <v>223020</v>
      </c>
      <c r="K209" s="84">
        <f t="shared" ref="K209:K232" si="113">H209*1.5%</f>
        <v>2835</v>
      </c>
      <c r="L209" s="84">
        <f t="shared" ref="L209:L232" si="114">J209-K209</f>
        <v>220185</v>
      </c>
      <c r="M209" s="84">
        <v>0</v>
      </c>
      <c r="N209" s="84">
        <f t="shared" ref="N209:N232" si="115">L209-M209</f>
        <v>220185</v>
      </c>
      <c r="O209" s="132">
        <v>45663</v>
      </c>
      <c r="P209" s="132">
        <f>O209</f>
        <v>45663</v>
      </c>
      <c r="Q209" s="61" t="s">
        <v>1994</v>
      </c>
      <c r="R209" s="167">
        <v>181440</v>
      </c>
      <c r="S209" s="74">
        <f t="shared" ref="S209:S217" si="116">H209-R209</f>
        <v>7560</v>
      </c>
      <c r="T209" s="91" t="s">
        <v>91</v>
      </c>
      <c r="U209" s="93"/>
      <c r="V209" s="93"/>
      <c r="W209" s="91" t="s">
        <v>29</v>
      </c>
      <c r="X209" s="69" t="s">
        <v>917</v>
      </c>
      <c r="Y209" s="91" t="s">
        <v>2196</v>
      </c>
    </row>
    <row r="210" spans="1:25" x14ac:dyDescent="0.25">
      <c r="A210" s="93">
        <f t="shared" ref="A210:A232" si="117">A209+1</f>
        <v>23</v>
      </c>
      <c r="B210" s="112" t="s">
        <v>79</v>
      </c>
      <c r="C210" s="62">
        <v>45658</v>
      </c>
      <c r="D210" s="117" t="s">
        <v>2547</v>
      </c>
      <c r="E210" s="76">
        <v>45653</v>
      </c>
      <c r="F210" s="166" t="s">
        <v>1887</v>
      </c>
      <c r="G210" s="63">
        <v>45664</v>
      </c>
      <c r="H210" s="167">
        <v>117180</v>
      </c>
      <c r="I210" s="167"/>
      <c r="J210" s="84">
        <f t="shared" si="112"/>
        <v>117180</v>
      </c>
      <c r="K210" s="84">
        <f t="shared" si="113"/>
        <v>1757.7</v>
      </c>
      <c r="L210" s="84">
        <f t="shared" si="114"/>
        <v>115422.3</v>
      </c>
      <c r="M210" s="84">
        <v>0</v>
      </c>
      <c r="N210" s="84">
        <f t="shared" si="115"/>
        <v>115422.3</v>
      </c>
      <c r="O210" s="89">
        <v>45679</v>
      </c>
      <c r="P210" s="89">
        <f>O210</f>
        <v>45679</v>
      </c>
      <c r="Q210" s="132" t="s">
        <v>1982</v>
      </c>
      <c r="R210" s="167">
        <v>112455</v>
      </c>
      <c r="S210" s="74">
        <f t="shared" si="116"/>
        <v>4725</v>
      </c>
      <c r="T210" s="91" t="s">
        <v>91</v>
      </c>
      <c r="U210" s="93"/>
      <c r="V210" s="93"/>
      <c r="W210" s="91" t="s">
        <v>29</v>
      </c>
      <c r="X210" s="69" t="s">
        <v>917</v>
      </c>
      <c r="Y210" s="91" t="s">
        <v>2196</v>
      </c>
    </row>
    <row r="211" spans="1:25" x14ac:dyDescent="0.25">
      <c r="A211" s="93">
        <f t="shared" si="117"/>
        <v>24</v>
      </c>
      <c r="B211" s="112" t="s">
        <v>2205</v>
      </c>
      <c r="C211" s="62">
        <v>45658</v>
      </c>
      <c r="D211" s="117" t="s">
        <v>2548</v>
      </c>
      <c r="E211" s="76">
        <v>45653</v>
      </c>
      <c r="F211" s="166" t="s">
        <v>1888</v>
      </c>
      <c r="G211" s="63">
        <v>45664</v>
      </c>
      <c r="H211" s="167">
        <v>298575</v>
      </c>
      <c r="I211" s="167"/>
      <c r="J211" s="84">
        <f t="shared" si="112"/>
        <v>298575</v>
      </c>
      <c r="K211" s="84">
        <f t="shared" si="113"/>
        <v>4478.625</v>
      </c>
      <c r="L211" s="84">
        <f t="shared" si="114"/>
        <v>294096.375</v>
      </c>
      <c r="M211" s="84">
        <v>0</v>
      </c>
      <c r="N211" s="84">
        <f t="shared" si="115"/>
        <v>294096.375</v>
      </c>
      <c r="O211" s="132">
        <v>45659</v>
      </c>
      <c r="P211" s="132">
        <f>O211</f>
        <v>45659</v>
      </c>
      <c r="Q211" s="61" t="s">
        <v>1981</v>
      </c>
      <c r="R211" s="167">
        <v>280800</v>
      </c>
      <c r="S211" s="74">
        <f t="shared" si="116"/>
        <v>17775</v>
      </c>
      <c r="T211" s="91" t="s">
        <v>91</v>
      </c>
      <c r="U211" s="93"/>
      <c r="V211" s="93"/>
      <c r="W211" s="91" t="s">
        <v>29</v>
      </c>
      <c r="X211" s="69" t="s">
        <v>917</v>
      </c>
      <c r="Y211" s="91" t="s">
        <v>2196</v>
      </c>
    </row>
    <row r="212" spans="1:25" x14ac:dyDescent="0.25">
      <c r="A212" s="93">
        <f t="shared" si="117"/>
        <v>25</v>
      </c>
      <c r="B212" s="112" t="s">
        <v>2205</v>
      </c>
      <c r="C212" s="62">
        <v>45658</v>
      </c>
      <c r="D212" s="117" t="s">
        <v>2545</v>
      </c>
      <c r="E212" s="76">
        <v>45653</v>
      </c>
      <c r="F212" s="166" t="s">
        <v>1889</v>
      </c>
      <c r="G212" s="63">
        <v>45664</v>
      </c>
      <c r="H212" s="167">
        <v>187584</v>
      </c>
      <c r="I212" s="167"/>
      <c r="J212" s="84">
        <f t="shared" si="112"/>
        <v>187584</v>
      </c>
      <c r="K212" s="84">
        <f t="shared" si="113"/>
        <v>2813.7599999999998</v>
      </c>
      <c r="L212" s="84">
        <f t="shared" si="114"/>
        <v>184770.24</v>
      </c>
      <c r="M212" s="84">
        <v>0</v>
      </c>
      <c r="N212" s="84">
        <f t="shared" si="115"/>
        <v>184770.24</v>
      </c>
      <c r="O212" s="132">
        <v>45659</v>
      </c>
      <c r="P212" s="132">
        <f>O212</f>
        <v>45659</v>
      </c>
      <c r="Q212" s="61" t="s">
        <v>1980</v>
      </c>
      <c r="R212" s="167">
        <v>180096</v>
      </c>
      <c r="S212" s="74">
        <f t="shared" si="116"/>
        <v>7488</v>
      </c>
      <c r="T212" s="91" t="s">
        <v>91</v>
      </c>
      <c r="U212" s="93"/>
      <c r="V212" s="93"/>
      <c r="W212" s="91" t="s">
        <v>29</v>
      </c>
      <c r="X212" s="69" t="s">
        <v>917</v>
      </c>
      <c r="Y212" s="91" t="s">
        <v>2196</v>
      </c>
    </row>
    <row r="213" spans="1:25" s="71" customFormat="1" x14ac:dyDescent="0.25">
      <c r="A213" s="59">
        <f t="shared" si="117"/>
        <v>26</v>
      </c>
      <c r="B213" s="112" t="s">
        <v>79</v>
      </c>
      <c r="C213" s="60">
        <v>45658</v>
      </c>
      <c r="D213" s="117" t="s">
        <v>2547</v>
      </c>
      <c r="E213" s="118">
        <v>45653</v>
      </c>
      <c r="F213" s="222" t="s">
        <v>1890</v>
      </c>
      <c r="G213" s="63">
        <v>45671</v>
      </c>
      <c r="H213" s="223">
        <v>9925</v>
      </c>
      <c r="I213" s="223"/>
      <c r="J213" s="84">
        <f t="shared" si="112"/>
        <v>9925</v>
      </c>
      <c r="K213" s="84">
        <f t="shared" si="113"/>
        <v>148.875</v>
      </c>
      <c r="L213" s="84">
        <f t="shared" si="114"/>
        <v>9776.125</v>
      </c>
      <c r="M213" s="84">
        <v>0</v>
      </c>
      <c r="N213" s="84">
        <f t="shared" si="115"/>
        <v>9776.125</v>
      </c>
      <c r="O213" s="132">
        <v>45679</v>
      </c>
      <c r="P213" s="224">
        <v>45679</v>
      </c>
      <c r="Q213" s="225" t="s">
        <v>1983</v>
      </c>
      <c r="R213" s="183">
        <f>1250+8000+175</f>
        <v>9425</v>
      </c>
      <c r="S213" s="187">
        <f t="shared" si="116"/>
        <v>500</v>
      </c>
      <c r="T213" s="180" t="s">
        <v>1984</v>
      </c>
      <c r="U213" s="59"/>
      <c r="V213" s="59"/>
      <c r="W213" s="59" t="s">
        <v>29</v>
      </c>
      <c r="X213" s="59" t="s">
        <v>917</v>
      </c>
      <c r="Y213" s="59" t="s">
        <v>2196</v>
      </c>
    </row>
    <row r="214" spans="1:25" x14ac:dyDescent="0.25">
      <c r="A214" s="93">
        <f t="shared" si="117"/>
        <v>27</v>
      </c>
      <c r="B214" s="112" t="s">
        <v>2205</v>
      </c>
      <c r="C214" s="62">
        <v>45658</v>
      </c>
      <c r="D214" s="117" t="s">
        <v>2548</v>
      </c>
      <c r="E214" s="76">
        <v>45653</v>
      </c>
      <c r="F214" s="166" t="s">
        <v>1891</v>
      </c>
      <c r="G214" s="63">
        <v>45671</v>
      </c>
      <c r="H214" s="167">
        <v>6250</v>
      </c>
      <c r="I214" s="167"/>
      <c r="J214" s="84">
        <f t="shared" si="112"/>
        <v>6250</v>
      </c>
      <c r="K214" s="84">
        <f t="shared" si="113"/>
        <v>93.75</v>
      </c>
      <c r="L214" s="84">
        <f t="shared" si="114"/>
        <v>6156.25</v>
      </c>
      <c r="M214" s="84">
        <v>0</v>
      </c>
      <c r="N214" s="84">
        <f t="shared" si="115"/>
        <v>6156.25</v>
      </c>
      <c r="O214" s="132">
        <v>45659</v>
      </c>
      <c r="P214" s="132">
        <f>O214</f>
        <v>45659</v>
      </c>
      <c r="Q214" s="61" t="s">
        <v>1981</v>
      </c>
      <c r="R214" s="167">
        <v>6250</v>
      </c>
      <c r="S214" s="74">
        <f t="shared" si="116"/>
        <v>0</v>
      </c>
      <c r="T214" s="91" t="s">
        <v>91</v>
      </c>
      <c r="U214" s="93"/>
      <c r="V214" s="93"/>
      <c r="W214" s="91" t="s">
        <v>29</v>
      </c>
      <c r="X214" s="69" t="s">
        <v>917</v>
      </c>
      <c r="Y214" s="91" t="s">
        <v>2196</v>
      </c>
    </row>
    <row r="215" spans="1:25" x14ac:dyDescent="0.25">
      <c r="A215" s="93">
        <f t="shared" si="117"/>
        <v>28</v>
      </c>
      <c r="B215" s="112" t="s">
        <v>2205</v>
      </c>
      <c r="C215" s="62">
        <v>45658</v>
      </c>
      <c r="D215" s="117" t="s">
        <v>2545</v>
      </c>
      <c r="E215" s="76">
        <v>45653</v>
      </c>
      <c r="F215" s="166" t="s">
        <v>1892</v>
      </c>
      <c r="G215" s="63">
        <v>45671</v>
      </c>
      <c r="H215" s="167">
        <v>6000</v>
      </c>
      <c r="I215" s="167"/>
      <c r="J215" s="84">
        <f t="shared" si="112"/>
        <v>6000</v>
      </c>
      <c r="K215" s="84">
        <f t="shared" si="113"/>
        <v>90</v>
      </c>
      <c r="L215" s="84">
        <f t="shared" si="114"/>
        <v>5910</v>
      </c>
      <c r="M215" s="84">
        <v>0</v>
      </c>
      <c r="N215" s="84">
        <f t="shared" si="115"/>
        <v>5910</v>
      </c>
      <c r="O215" s="132">
        <v>45659</v>
      </c>
      <c r="P215" s="132">
        <f>O215</f>
        <v>45659</v>
      </c>
      <c r="Q215" s="61" t="s">
        <v>1980</v>
      </c>
      <c r="R215" s="167">
        <v>6000</v>
      </c>
      <c r="S215" s="74">
        <f t="shared" si="116"/>
        <v>0</v>
      </c>
      <c r="T215" s="91" t="s">
        <v>91</v>
      </c>
      <c r="U215" s="93"/>
      <c r="V215" s="93"/>
      <c r="W215" s="91" t="s">
        <v>29</v>
      </c>
      <c r="X215" s="69" t="s">
        <v>917</v>
      </c>
      <c r="Y215" s="91" t="s">
        <v>2196</v>
      </c>
    </row>
    <row r="216" spans="1:25" x14ac:dyDescent="0.25">
      <c r="A216" s="93">
        <f t="shared" si="117"/>
        <v>29</v>
      </c>
      <c r="B216" s="112" t="s">
        <v>2210</v>
      </c>
      <c r="C216" s="62">
        <v>45658</v>
      </c>
      <c r="D216" s="117" t="s">
        <v>735</v>
      </c>
      <c r="E216" s="76">
        <v>45627</v>
      </c>
      <c r="F216" s="166" t="s">
        <v>1893</v>
      </c>
      <c r="G216" s="63">
        <v>45648</v>
      </c>
      <c r="H216" s="167">
        <v>71806.45640000001</v>
      </c>
      <c r="I216" s="167">
        <f>H216*18%</f>
        <v>12925.162152000001</v>
      </c>
      <c r="J216" s="84">
        <f t="shared" si="112"/>
        <v>84731.618552000014</v>
      </c>
      <c r="K216" s="84">
        <f t="shared" si="113"/>
        <v>1077.0968460000001</v>
      </c>
      <c r="L216" s="84">
        <f t="shared" si="114"/>
        <v>83654.521706000014</v>
      </c>
      <c r="M216" s="84">
        <v>0</v>
      </c>
      <c r="N216" s="84">
        <f t="shared" si="115"/>
        <v>83654.521706000014</v>
      </c>
      <c r="O216" s="132">
        <v>45658</v>
      </c>
      <c r="P216" s="132">
        <v>45658</v>
      </c>
      <c r="Q216" s="61" t="s">
        <v>1985</v>
      </c>
      <c r="R216" s="167">
        <v>67742</v>
      </c>
      <c r="S216" s="74">
        <f t="shared" si="116"/>
        <v>4064.45640000001</v>
      </c>
      <c r="T216" s="91" t="s">
        <v>91</v>
      </c>
      <c r="U216" s="93"/>
      <c r="V216" s="93"/>
      <c r="W216" s="91" t="s">
        <v>29</v>
      </c>
      <c r="X216" s="69" t="s">
        <v>917</v>
      </c>
      <c r="Y216" s="91" t="s">
        <v>2196</v>
      </c>
    </row>
    <row r="217" spans="1:25" x14ac:dyDescent="0.25">
      <c r="A217" s="93">
        <f t="shared" si="117"/>
        <v>30</v>
      </c>
      <c r="B217" s="112" t="s">
        <v>2210</v>
      </c>
      <c r="C217" s="62">
        <v>45658</v>
      </c>
      <c r="D217" s="117" t="s">
        <v>1458</v>
      </c>
      <c r="E217" s="76">
        <v>45627</v>
      </c>
      <c r="F217" s="166" t="s">
        <v>1893</v>
      </c>
      <c r="G217" s="63">
        <v>45648</v>
      </c>
      <c r="H217" s="167">
        <v>74200</v>
      </c>
      <c r="I217" s="167">
        <f t="shared" ref="I217:I218" si="118">H217*18%</f>
        <v>13356</v>
      </c>
      <c r="J217" s="84">
        <f t="shared" si="112"/>
        <v>87556</v>
      </c>
      <c r="K217" s="84">
        <f t="shared" si="113"/>
        <v>1113</v>
      </c>
      <c r="L217" s="84">
        <f t="shared" si="114"/>
        <v>86443</v>
      </c>
      <c r="M217" s="84">
        <v>0</v>
      </c>
      <c r="N217" s="84">
        <f t="shared" si="115"/>
        <v>86443</v>
      </c>
      <c r="O217" s="132">
        <v>45667</v>
      </c>
      <c r="P217" s="132">
        <v>45658</v>
      </c>
      <c r="Q217" s="61" t="s">
        <v>1986</v>
      </c>
      <c r="R217" s="167">
        <v>70000</v>
      </c>
      <c r="S217" s="74">
        <f t="shared" si="116"/>
        <v>4200</v>
      </c>
      <c r="T217" s="91" t="s">
        <v>91</v>
      </c>
      <c r="U217" s="93"/>
      <c r="V217" s="93"/>
      <c r="W217" s="91" t="s">
        <v>29</v>
      </c>
      <c r="X217" s="69" t="s">
        <v>917</v>
      </c>
      <c r="Y217" s="91" t="s">
        <v>2196</v>
      </c>
    </row>
    <row r="218" spans="1:25" x14ac:dyDescent="0.25">
      <c r="A218" s="93">
        <f t="shared" si="117"/>
        <v>31</v>
      </c>
      <c r="B218" s="112" t="s">
        <v>2562</v>
      </c>
      <c r="C218" s="62">
        <v>45658</v>
      </c>
      <c r="D218" s="117" t="s">
        <v>358</v>
      </c>
      <c r="E218" s="76">
        <v>45627</v>
      </c>
      <c r="F218" s="166" t="s">
        <v>1893</v>
      </c>
      <c r="G218" s="63">
        <v>45648</v>
      </c>
      <c r="H218" s="167">
        <v>515730.7782</v>
      </c>
      <c r="I218" s="167">
        <f t="shared" si="118"/>
        <v>92831.54007599999</v>
      </c>
      <c r="J218" s="84">
        <f t="shared" si="112"/>
        <v>608562.31827599998</v>
      </c>
      <c r="K218" s="84">
        <f t="shared" si="113"/>
        <v>7735.9616729999998</v>
      </c>
      <c r="L218" s="84">
        <f t="shared" si="114"/>
        <v>600826.35660299996</v>
      </c>
      <c r="M218" s="84">
        <v>0</v>
      </c>
      <c r="N218" s="84">
        <f t="shared" si="115"/>
        <v>600826.35660299996</v>
      </c>
      <c r="O218" s="132">
        <v>45675</v>
      </c>
      <c r="P218" s="132">
        <f>O218</f>
        <v>45675</v>
      </c>
      <c r="Q218" s="61" t="s">
        <v>1992</v>
      </c>
      <c r="R218" s="167">
        <v>115000</v>
      </c>
      <c r="S218" s="74">
        <v>0</v>
      </c>
      <c r="T218" s="91" t="s">
        <v>91</v>
      </c>
      <c r="U218" s="93"/>
      <c r="V218" s="93"/>
      <c r="W218" s="91" t="s">
        <v>29</v>
      </c>
      <c r="X218" s="69" t="s">
        <v>917</v>
      </c>
      <c r="Y218" s="91" t="s">
        <v>2196</v>
      </c>
    </row>
    <row r="219" spans="1:25" x14ac:dyDescent="0.25">
      <c r="A219" s="180">
        <f t="shared" si="117"/>
        <v>32</v>
      </c>
      <c r="B219" s="231" t="s">
        <v>2562</v>
      </c>
      <c r="C219" s="181">
        <v>45658</v>
      </c>
      <c r="D219" s="232" t="s">
        <v>359</v>
      </c>
      <c r="E219" s="182">
        <v>45627</v>
      </c>
      <c r="F219" s="178" t="s">
        <v>1893</v>
      </c>
      <c r="G219" s="178">
        <v>45648</v>
      </c>
      <c r="H219" s="183">
        <v>0</v>
      </c>
      <c r="I219" s="183">
        <v>0</v>
      </c>
      <c r="J219" s="179">
        <f t="shared" si="112"/>
        <v>0</v>
      </c>
      <c r="K219" s="179">
        <f t="shared" si="113"/>
        <v>0</v>
      </c>
      <c r="L219" s="179">
        <f t="shared" si="114"/>
        <v>0</v>
      </c>
      <c r="M219" s="179">
        <v>0</v>
      </c>
      <c r="N219" s="179">
        <f t="shared" si="115"/>
        <v>0</v>
      </c>
      <c r="O219" s="184"/>
      <c r="P219" s="185"/>
      <c r="Q219" s="186" t="s">
        <v>1992</v>
      </c>
      <c r="R219" s="183">
        <v>35384</v>
      </c>
      <c r="S219" s="187">
        <v>0</v>
      </c>
      <c r="T219" s="180" t="s">
        <v>91</v>
      </c>
      <c r="U219" s="180"/>
      <c r="V219" s="180"/>
      <c r="W219" s="180" t="s">
        <v>29</v>
      </c>
      <c r="X219" s="180" t="s">
        <v>917</v>
      </c>
      <c r="Y219" s="180" t="s">
        <v>1712</v>
      </c>
    </row>
    <row r="220" spans="1:25" x14ac:dyDescent="0.25">
      <c r="A220" s="180">
        <f t="shared" si="117"/>
        <v>33</v>
      </c>
      <c r="B220" s="231" t="s">
        <v>2562</v>
      </c>
      <c r="C220" s="181">
        <v>45658</v>
      </c>
      <c r="D220" s="232" t="s">
        <v>360</v>
      </c>
      <c r="E220" s="182">
        <v>45627</v>
      </c>
      <c r="F220" s="178" t="s">
        <v>1893</v>
      </c>
      <c r="G220" s="178">
        <v>45648</v>
      </c>
      <c r="H220" s="183">
        <v>0</v>
      </c>
      <c r="I220" s="183">
        <v>0</v>
      </c>
      <c r="J220" s="179">
        <f t="shared" si="112"/>
        <v>0</v>
      </c>
      <c r="K220" s="179">
        <f t="shared" si="113"/>
        <v>0</v>
      </c>
      <c r="L220" s="179">
        <f t="shared" si="114"/>
        <v>0</v>
      </c>
      <c r="M220" s="179">
        <v>0</v>
      </c>
      <c r="N220" s="179">
        <f t="shared" si="115"/>
        <v>0</v>
      </c>
      <c r="O220" s="184"/>
      <c r="P220" s="185"/>
      <c r="Q220" s="186" t="s">
        <v>1992</v>
      </c>
      <c r="R220" s="183">
        <v>115000</v>
      </c>
      <c r="S220" s="187">
        <v>29194</v>
      </c>
      <c r="T220" s="180" t="s">
        <v>91</v>
      </c>
      <c r="U220" s="180"/>
      <c r="V220" s="180"/>
      <c r="W220" s="180" t="s">
        <v>29</v>
      </c>
      <c r="X220" s="180" t="s">
        <v>917</v>
      </c>
      <c r="Y220" s="180" t="s">
        <v>1712</v>
      </c>
    </row>
    <row r="221" spans="1:25" x14ac:dyDescent="0.25">
      <c r="A221" s="180">
        <f t="shared" si="117"/>
        <v>34</v>
      </c>
      <c r="B221" s="231" t="s">
        <v>2562</v>
      </c>
      <c r="C221" s="181">
        <v>45658</v>
      </c>
      <c r="D221" s="232" t="s">
        <v>1483</v>
      </c>
      <c r="E221" s="182">
        <v>45627</v>
      </c>
      <c r="F221" s="178" t="s">
        <v>1893</v>
      </c>
      <c r="G221" s="178">
        <v>45648</v>
      </c>
      <c r="H221" s="183">
        <v>0</v>
      </c>
      <c r="I221" s="183">
        <v>0</v>
      </c>
      <c r="J221" s="179">
        <f t="shared" si="112"/>
        <v>0</v>
      </c>
      <c r="K221" s="179">
        <f t="shared" si="113"/>
        <v>0</v>
      </c>
      <c r="L221" s="179">
        <f t="shared" si="114"/>
        <v>0</v>
      </c>
      <c r="M221" s="179">
        <v>0</v>
      </c>
      <c r="N221" s="179">
        <f t="shared" si="115"/>
        <v>0</v>
      </c>
      <c r="O221" s="184"/>
      <c r="P221" s="185"/>
      <c r="Q221" s="186" t="s">
        <v>1992</v>
      </c>
      <c r="R221" s="183">
        <v>115000</v>
      </c>
      <c r="S221" s="187">
        <v>0</v>
      </c>
      <c r="T221" s="180" t="s">
        <v>91</v>
      </c>
      <c r="U221" s="180"/>
      <c r="V221" s="180"/>
      <c r="W221" s="180" t="s">
        <v>29</v>
      </c>
      <c r="X221" s="180" t="s">
        <v>917</v>
      </c>
      <c r="Y221" s="180" t="s">
        <v>1712</v>
      </c>
    </row>
    <row r="222" spans="1:25" x14ac:dyDescent="0.25">
      <c r="A222" s="180">
        <f t="shared" si="117"/>
        <v>35</v>
      </c>
      <c r="B222" s="231" t="s">
        <v>2562</v>
      </c>
      <c r="C222" s="181">
        <v>45658</v>
      </c>
      <c r="D222" s="232" t="s">
        <v>1198</v>
      </c>
      <c r="E222" s="182">
        <v>45627</v>
      </c>
      <c r="F222" s="178" t="s">
        <v>1893</v>
      </c>
      <c r="G222" s="178">
        <v>45648</v>
      </c>
      <c r="H222" s="183">
        <v>0</v>
      </c>
      <c r="I222" s="183">
        <v>0</v>
      </c>
      <c r="J222" s="179">
        <f t="shared" si="112"/>
        <v>0</v>
      </c>
      <c r="K222" s="179">
        <f t="shared" si="113"/>
        <v>0</v>
      </c>
      <c r="L222" s="179">
        <f t="shared" si="114"/>
        <v>0</v>
      </c>
      <c r="M222" s="179">
        <v>0</v>
      </c>
      <c r="N222" s="179">
        <f t="shared" si="115"/>
        <v>0</v>
      </c>
      <c r="O222" s="184"/>
      <c r="P222" s="185"/>
      <c r="Q222" s="186" t="s">
        <v>1992</v>
      </c>
      <c r="R222" s="183">
        <v>106153</v>
      </c>
      <c r="S222" s="187">
        <v>0</v>
      </c>
      <c r="T222" s="180" t="s">
        <v>91</v>
      </c>
      <c r="U222" s="180"/>
      <c r="V222" s="180"/>
      <c r="W222" s="180" t="s">
        <v>29</v>
      </c>
      <c r="X222" s="180" t="s">
        <v>917</v>
      </c>
      <c r="Y222" s="180" t="s">
        <v>1712</v>
      </c>
    </row>
    <row r="223" spans="1:25" x14ac:dyDescent="0.25">
      <c r="A223" s="180">
        <f t="shared" si="117"/>
        <v>36</v>
      </c>
      <c r="B223" s="231" t="s">
        <v>2211</v>
      </c>
      <c r="C223" s="181">
        <v>45658</v>
      </c>
      <c r="D223" s="232" t="s">
        <v>1206</v>
      </c>
      <c r="E223" s="182">
        <v>45627</v>
      </c>
      <c r="F223" s="178" t="s">
        <v>1893</v>
      </c>
      <c r="G223" s="178">
        <v>45648</v>
      </c>
      <c r="H223" s="183">
        <v>0</v>
      </c>
      <c r="I223" s="183">
        <v>0</v>
      </c>
      <c r="J223" s="179">
        <f t="shared" si="112"/>
        <v>0</v>
      </c>
      <c r="K223" s="179">
        <f t="shared" si="113"/>
        <v>0</v>
      </c>
      <c r="L223" s="179">
        <f t="shared" si="114"/>
        <v>0</v>
      </c>
      <c r="M223" s="179">
        <v>0</v>
      </c>
      <c r="N223" s="179">
        <f t="shared" si="115"/>
        <v>0</v>
      </c>
      <c r="O223" s="184">
        <v>45674</v>
      </c>
      <c r="P223" s="184">
        <v>45674</v>
      </c>
      <c r="Q223" s="209" t="s">
        <v>1995</v>
      </c>
      <c r="R223" s="183">
        <v>125000</v>
      </c>
      <c r="S223" s="187">
        <f t="shared" ref="S223" si="119">H223-R223</f>
        <v>-125000</v>
      </c>
      <c r="T223" s="180" t="s">
        <v>91</v>
      </c>
      <c r="U223" s="180"/>
      <c r="V223" s="180"/>
      <c r="W223" s="180" t="s">
        <v>29</v>
      </c>
      <c r="X223" s="180" t="s">
        <v>917</v>
      </c>
      <c r="Y223" s="180" t="s">
        <v>1712</v>
      </c>
    </row>
    <row r="224" spans="1:25" x14ac:dyDescent="0.25">
      <c r="A224" s="93">
        <f t="shared" si="117"/>
        <v>37</v>
      </c>
      <c r="B224" s="112" t="s">
        <v>2213</v>
      </c>
      <c r="C224" s="62">
        <v>45658</v>
      </c>
      <c r="D224" s="117" t="s">
        <v>1669</v>
      </c>
      <c r="E224" s="76">
        <v>45627</v>
      </c>
      <c r="F224" s="166" t="s">
        <v>1893</v>
      </c>
      <c r="G224" s="63">
        <v>45648</v>
      </c>
      <c r="H224" s="167">
        <v>133798.5</v>
      </c>
      <c r="I224" s="167">
        <f>H224*18%</f>
        <v>24083.73</v>
      </c>
      <c r="J224" s="84">
        <f t="shared" si="112"/>
        <v>157882.23000000001</v>
      </c>
      <c r="K224" s="84">
        <f t="shared" si="113"/>
        <v>2006.9775</v>
      </c>
      <c r="L224" s="84">
        <f t="shared" si="114"/>
        <v>155875.2525</v>
      </c>
      <c r="M224" s="84">
        <v>0</v>
      </c>
      <c r="N224" s="84">
        <f t="shared" si="115"/>
        <v>155875.2525</v>
      </c>
      <c r="O224" s="132">
        <v>45673</v>
      </c>
      <c r="P224" s="132">
        <f>O224</f>
        <v>45673</v>
      </c>
      <c r="Q224" s="61" t="s">
        <v>1996</v>
      </c>
      <c r="R224" s="167">
        <v>126225</v>
      </c>
      <c r="S224" s="74">
        <f t="shared" ref="S224:S232" si="120">H224-R224</f>
        <v>7573.5</v>
      </c>
      <c r="T224" s="91" t="s">
        <v>91</v>
      </c>
      <c r="U224" s="93"/>
      <c r="V224" s="93"/>
      <c r="W224" s="91" t="s">
        <v>29</v>
      </c>
      <c r="X224" s="69" t="s">
        <v>917</v>
      </c>
      <c r="Y224" s="91" t="s">
        <v>2196</v>
      </c>
    </row>
    <row r="225" spans="1:25" x14ac:dyDescent="0.25">
      <c r="A225" s="93">
        <f t="shared" si="117"/>
        <v>38</v>
      </c>
      <c r="B225" s="112" t="s">
        <v>2213</v>
      </c>
      <c r="C225" s="62">
        <v>45658</v>
      </c>
      <c r="D225" s="117" t="s">
        <v>1721</v>
      </c>
      <c r="E225" s="76">
        <v>45627</v>
      </c>
      <c r="F225" s="166" t="s">
        <v>1893</v>
      </c>
      <c r="G225" s="63">
        <v>45648</v>
      </c>
      <c r="H225" s="167">
        <v>40073.300000000003</v>
      </c>
      <c r="I225" s="167">
        <f t="shared" ref="I225:I232" si="121">H225*18%</f>
        <v>7213.1940000000004</v>
      </c>
      <c r="J225" s="84">
        <f t="shared" si="112"/>
        <v>47286.494000000006</v>
      </c>
      <c r="K225" s="84">
        <f t="shared" si="113"/>
        <v>601.09950000000003</v>
      </c>
      <c r="L225" s="84">
        <f t="shared" si="114"/>
        <v>46685.394500000009</v>
      </c>
      <c r="M225" s="84">
        <v>0</v>
      </c>
      <c r="N225" s="84">
        <f t="shared" si="115"/>
        <v>46685.394500000009</v>
      </c>
      <c r="O225" s="132">
        <v>45673</v>
      </c>
      <c r="P225" s="132">
        <f>O225</f>
        <v>45673</v>
      </c>
      <c r="Q225" s="61" t="s">
        <v>1997</v>
      </c>
      <c r="R225" s="167">
        <v>37805</v>
      </c>
      <c r="S225" s="74">
        <f t="shared" si="120"/>
        <v>2268.3000000000029</v>
      </c>
      <c r="T225" s="91" t="s">
        <v>91</v>
      </c>
      <c r="U225" s="93"/>
      <c r="V225" s="93"/>
      <c r="W225" s="91" t="s">
        <v>29</v>
      </c>
      <c r="X225" s="69" t="s">
        <v>917</v>
      </c>
      <c r="Y225" s="91" t="s">
        <v>2196</v>
      </c>
    </row>
    <row r="226" spans="1:25" x14ac:dyDescent="0.25">
      <c r="A226" s="93">
        <f t="shared" si="117"/>
        <v>39</v>
      </c>
      <c r="B226" s="112" t="s">
        <v>2213</v>
      </c>
      <c r="C226" s="62">
        <v>45658</v>
      </c>
      <c r="D226" s="117" t="s">
        <v>1722</v>
      </c>
      <c r="E226" s="76">
        <v>45627</v>
      </c>
      <c r="F226" s="166" t="s">
        <v>1893</v>
      </c>
      <c r="G226" s="63">
        <v>45648</v>
      </c>
      <c r="H226" s="167">
        <v>174106.06</v>
      </c>
      <c r="I226" s="167">
        <f t="shared" si="121"/>
        <v>31339.090799999998</v>
      </c>
      <c r="J226" s="84">
        <f t="shared" si="112"/>
        <v>205445.1508</v>
      </c>
      <c r="K226" s="84">
        <f t="shared" si="113"/>
        <v>2611.5908999999997</v>
      </c>
      <c r="L226" s="84">
        <f t="shared" si="114"/>
        <v>202833.55989999999</v>
      </c>
      <c r="M226" s="84">
        <v>0</v>
      </c>
      <c r="N226" s="84">
        <f t="shared" si="115"/>
        <v>202833.55989999999</v>
      </c>
      <c r="O226" s="132">
        <v>45673</v>
      </c>
      <c r="P226" s="132">
        <f>O226</f>
        <v>45673</v>
      </c>
      <c r="Q226" s="61" t="s">
        <v>1998</v>
      </c>
      <c r="R226" s="167">
        <v>164251</v>
      </c>
      <c r="S226" s="74">
        <f t="shared" si="120"/>
        <v>9855.0599999999977</v>
      </c>
      <c r="T226" s="91" t="s">
        <v>91</v>
      </c>
      <c r="U226" s="93"/>
      <c r="V226" s="93"/>
      <c r="W226" s="91" t="s">
        <v>29</v>
      </c>
      <c r="X226" s="69" t="s">
        <v>917</v>
      </c>
      <c r="Y226" s="91" t="s">
        <v>2196</v>
      </c>
    </row>
    <row r="227" spans="1:25" x14ac:dyDescent="0.25">
      <c r="A227" s="93">
        <f t="shared" si="117"/>
        <v>40</v>
      </c>
      <c r="B227" s="112" t="s">
        <v>2213</v>
      </c>
      <c r="C227" s="62">
        <v>45658</v>
      </c>
      <c r="D227" s="117" t="s">
        <v>1723</v>
      </c>
      <c r="E227" s="76">
        <v>45627</v>
      </c>
      <c r="F227" s="166" t="s">
        <v>1893</v>
      </c>
      <c r="G227" s="63">
        <v>45648</v>
      </c>
      <c r="H227" s="167">
        <v>174106.06</v>
      </c>
      <c r="I227" s="167">
        <f t="shared" si="121"/>
        <v>31339.090799999998</v>
      </c>
      <c r="J227" s="84">
        <f t="shared" si="112"/>
        <v>205445.1508</v>
      </c>
      <c r="K227" s="84">
        <f t="shared" si="113"/>
        <v>2611.5908999999997</v>
      </c>
      <c r="L227" s="84">
        <f t="shared" si="114"/>
        <v>202833.55989999999</v>
      </c>
      <c r="M227" s="84">
        <v>0</v>
      </c>
      <c r="N227" s="84">
        <f t="shared" si="115"/>
        <v>202833.55989999999</v>
      </c>
      <c r="O227" s="132">
        <v>45673</v>
      </c>
      <c r="P227" s="132">
        <f>O227</f>
        <v>45673</v>
      </c>
      <c r="Q227" s="61" t="s">
        <v>1999</v>
      </c>
      <c r="R227" s="167">
        <v>164251</v>
      </c>
      <c r="S227" s="74">
        <f t="shared" si="120"/>
        <v>9855.0599999999977</v>
      </c>
      <c r="T227" s="91" t="s">
        <v>91</v>
      </c>
      <c r="U227" s="93"/>
      <c r="V227" s="93"/>
      <c r="W227" s="91" t="s">
        <v>29</v>
      </c>
      <c r="X227" s="69" t="s">
        <v>917</v>
      </c>
      <c r="Y227" s="91" t="s">
        <v>2196</v>
      </c>
    </row>
    <row r="228" spans="1:25" x14ac:dyDescent="0.25">
      <c r="A228" s="93">
        <f t="shared" si="117"/>
        <v>41</v>
      </c>
      <c r="B228" s="112" t="s">
        <v>1872</v>
      </c>
      <c r="C228" s="62">
        <v>45658</v>
      </c>
      <c r="D228" s="117" t="s">
        <v>1873</v>
      </c>
      <c r="E228" s="76">
        <v>45536</v>
      </c>
      <c r="F228" s="166" t="s">
        <v>1874</v>
      </c>
      <c r="G228" s="63">
        <v>45650</v>
      </c>
      <c r="H228" s="167">
        <v>61600</v>
      </c>
      <c r="I228" s="167">
        <f t="shared" si="121"/>
        <v>11088</v>
      </c>
      <c r="J228" s="84">
        <f t="shared" si="112"/>
        <v>72688</v>
      </c>
      <c r="K228" s="84">
        <f t="shared" si="113"/>
        <v>924</v>
      </c>
      <c r="L228" s="84">
        <f t="shared" si="114"/>
        <v>71764</v>
      </c>
      <c r="M228" s="84">
        <v>0</v>
      </c>
      <c r="N228" s="84">
        <f t="shared" si="115"/>
        <v>71764</v>
      </c>
      <c r="O228" s="132">
        <v>45678</v>
      </c>
      <c r="P228" s="132">
        <v>45678</v>
      </c>
      <c r="Q228" s="156" t="s">
        <v>1987</v>
      </c>
      <c r="R228" s="306">
        <v>145676</v>
      </c>
      <c r="S228" s="306">
        <f>H228+H229-R228</f>
        <v>33524</v>
      </c>
      <c r="T228" s="91" t="s">
        <v>1991</v>
      </c>
      <c r="U228" s="93"/>
      <c r="V228" s="93"/>
      <c r="W228" s="91" t="s">
        <v>29</v>
      </c>
      <c r="X228" s="69" t="s">
        <v>917</v>
      </c>
      <c r="Y228" s="91" t="s">
        <v>2196</v>
      </c>
    </row>
    <row r="229" spans="1:25" x14ac:dyDescent="0.25">
      <c r="A229" s="93">
        <f t="shared" si="117"/>
        <v>42</v>
      </c>
      <c r="B229" s="112" t="s">
        <v>1872</v>
      </c>
      <c r="C229" s="62">
        <v>45658</v>
      </c>
      <c r="D229" s="117" t="s">
        <v>1873</v>
      </c>
      <c r="E229" s="76">
        <v>45566</v>
      </c>
      <c r="F229" s="166" t="s">
        <v>1875</v>
      </c>
      <c r="G229" s="63">
        <v>45650</v>
      </c>
      <c r="H229" s="167">
        <v>117600</v>
      </c>
      <c r="I229" s="167">
        <f t="shared" si="121"/>
        <v>21168</v>
      </c>
      <c r="J229" s="84">
        <f t="shared" si="112"/>
        <v>138768</v>
      </c>
      <c r="K229" s="84">
        <f t="shared" si="113"/>
        <v>1764</v>
      </c>
      <c r="L229" s="84">
        <f t="shared" si="114"/>
        <v>137004</v>
      </c>
      <c r="M229" s="84">
        <v>0</v>
      </c>
      <c r="N229" s="84">
        <f t="shared" si="115"/>
        <v>137004</v>
      </c>
      <c r="O229" s="132">
        <v>45678</v>
      </c>
      <c r="P229" s="132">
        <v>45678</v>
      </c>
      <c r="Q229" s="156" t="s">
        <v>1987</v>
      </c>
      <c r="R229" s="307"/>
      <c r="S229" s="307"/>
      <c r="T229" s="91" t="s">
        <v>1991</v>
      </c>
      <c r="U229" s="93"/>
      <c r="V229" s="93"/>
      <c r="W229" s="91" t="s">
        <v>29</v>
      </c>
      <c r="X229" s="69" t="s">
        <v>917</v>
      </c>
      <c r="Y229" s="91" t="s">
        <v>2196</v>
      </c>
    </row>
    <row r="230" spans="1:25" x14ac:dyDescent="0.25">
      <c r="A230" s="93">
        <f t="shared" si="117"/>
        <v>43</v>
      </c>
      <c r="B230" s="112" t="s">
        <v>1872</v>
      </c>
      <c r="C230" s="62">
        <v>45658</v>
      </c>
      <c r="D230" s="117" t="s">
        <v>1873</v>
      </c>
      <c r="E230" s="76">
        <v>45597</v>
      </c>
      <c r="F230" s="166" t="s">
        <v>1894</v>
      </c>
      <c r="G230" s="63">
        <v>45666</v>
      </c>
      <c r="H230" s="167">
        <v>112000</v>
      </c>
      <c r="I230" s="167">
        <f t="shared" si="121"/>
        <v>20160</v>
      </c>
      <c r="J230" s="84">
        <f t="shared" si="112"/>
        <v>132160</v>
      </c>
      <c r="K230" s="84">
        <f t="shared" si="113"/>
        <v>1680</v>
      </c>
      <c r="L230" s="84">
        <f t="shared" si="114"/>
        <v>130480</v>
      </c>
      <c r="M230" s="84">
        <v>0</v>
      </c>
      <c r="N230" s="84">
        <f t="shared" si="115"/>
        <v>130480</v>
      </c>
      <c r="O230" s="132">
        <v>45678</v>
      </c>
      <c r="P230" s="132">
        <v>45678</v>
      </c>
      <c r="Q230" s="156" t="s">
        <v>1988</v>
      </c>
      <c r="R230" s="167">
        <v>108190</v>
      </c>
      <c r="S230" s="74">
        <f t="shared" si="120"/>
        <v>3810</v>
      </c>
      <c r="T230" s="91" t="s">
        <v>1991</v>
      </c>
      <c r="U230" s="93"/>
      <c r="V230" s="93"/>
      <c r="W230" s="91" t="s">
        <v>29</v>
      </c>
      <c r="X230" s="69" t="s">
        <v>917</v>
      </c>
      <c r="Y230" s="91" t="s">
        <v>2196</v>
      </c>
    </row>
    <row r="231" spans="1:25" x14ac:dyDescent="0.25">
      <c r="A231" s="93">
        <f t="shared" si="117"/>
        <v>44</v>
      </c>
      <c r="B231" s="112" t="s">
        <v>1872</v>
      </c>
      <c r="C231" s="62">
        <v>45658</v>
      </c>
      <c r="D231" s="117" t="s">
        <v>1884</v>
      </c>
      <c r="E231" s="76">
        <v>45597</v>
      </c>
      <c r="F231" s="166" t="s">
        <v>1895</v>
      </c>
      <c r="G231" s="63">
        <v>45666</v>
      </c>
      <c r="H231" s="167">
        <v>100000</v>
      </c>
      <c r="I231" s="167">
        <f t="shared" si="121"/>
        <v>18000</v>
      </c>
      <c r="J231" s="84">
        <f t="shared" si="112"/>
        <v>118000</v>
      </c>
      <c r="K231" s="84">
        <f t="shared" si="113"/>
        <v>1500</v>
      </c>
      <c r="L231" s="84">
        <f t="shared" si="114"/>
        <v>116500</v>
      </c>
      <c r="M231" s="84">
        <v>0</v>
      </c>
      <c r="N231" s="84">
        <f t="shared" si="115"/>
        <v>116500</v>
      </c>
      <c r="O231" s="132">
        <v>45678</v>
      </c>
      <c r="P231" s="132">
        <v>45678</v>
      </c>
      <c r="Q231" s="156" t="s">
        <v>1990</v>
      </c>
      <c r="R231" s="167">
        <v>96190</v>
      </c>
      <c r="S231" s="74">
        <f t="shared" si="120"/>
        <v>3810</v>
      </c>
      <c r="T231" s="91" t="s">
        <v>1991</v>
      </c>
      <c r="U231" s="93"/>
      <c r="V231" s="93"/>
      <c r="W231" s="91" t="s">
        <v>29</v>
      </c>
      <c r="X231" s="69" t="s">
        <v>917</v>
      </c>
      <c r="Y231" s="91" t="s">
        <v>2196</v>
      </c>
    </row>
    <row r="232" spans="1:25" x14ac:dyDescent="0.25">
      <c r="A232" s="93">
        <f t="shared" si="117"/>
        <v>45</v>
      </c>
      <c r="B232" s="112" t="s">
        <v>1872</v>
      </c>
      <c r="C232" s="62">
        <v>45658</v>
      </c>
      <c r="D232" s="117" t="s">
        <v>1885</v>
      </c>
      <c r="E232" s="76">
        <v>45597</v>
      </c>
      <c r="F232" s="166" t="s">
        <v>1896</v>
      </c>
      <c r="G232" s="63">
        <v>45666</v>
      </c>
      <c r="H232" s="167">
        <v>100000</v>
      </c>
      <c r="I232" s="167">
        <f t="shared" si="121"/>
        <v>18000</v>
      </c>
      <c r="J232" s="84">
        <f t="shared" si="112"/>
        <v>118000</v>
      </c>
      <c r="K232" s="84">
        <f t="shared" si="113"/>
        <v>1500</v>
      </c>
      <c r="L232" s="84">
        <f t="shared" si="114"/>
        <v>116500</v>
      </c>
      <c r="M232" s="84">
        <v>0</v>
      </c>
      <c r="N232" s="84">
        <f t="shared" si="115"/>
        <v>116500</v>
      </c>
      <c r="O232" s="132">
        <v>45678</v>
      </c>
      <c r="P232" s="132">
        <v>45678</v>
      </c>
      <c r="Q232" s="156" t="s">
        <v>1989</v>
      </c>
      <c r="R232" s="167">
        <v>96190</v>
      </c>
      <c r="S232" s="74">
        <f t="shared" si="120"/>
        <v>3810</v>
      </c>
      <c r="T232" s="91" t="s">
        <v>1991</v>
      </c>
      <c r="U232" s="93"/>
      <c r="V232" s="93"/>
      <c r="W232" s="91" t="s">
        <v>29</v>
      </c>
      <c r="X232" s="69" t="s">
        <v>917</v>
      </c>
      <c r="Y232" s="91" t="s">
        <v>2196</v>
      </c>
    </row>
    <row r="233" spans="1:25" x14ac:dyDescent="0.25">
      <c r="A233" s="93">
        <v>1</v>
      </c>
      <c r="B233" s="112" t="s">
        <v>2205</v>
      </c>
      <c r="C233" s="62">
        <v>45689</v>
      </c>
      <c r="D233" s="117" t="s">
        <v>2548</v>
      </c>
      <c r="E233" s="76">
        <v>45658</v>
      </c>
      <c r="F233" s="233" t="s">
        <v>2512</v>
      </c>
      <c r="G233" s="63">
        <v>45693</v>
      </c>
      <c r="H233" s="167">
        <v>214974</v>
      </c>
      <c r="I233" s="167"/>
      <c r="J233" s="84">
        <f t="shared" ref="J233:J251" si="122">H233+I233</f>
        <v>214974</v>
      </c>
      <c r="K233" s="84">
        <f t="shared" ref="K233:K251" si="123">H233*1.5%</f>
        <v>3224.6099999999997</v>
      </c>
      <c r="L233" s="84">
        <f t="shared" ref="L233:L251" si="124">J233-K233</f>
        <v>211749.39</v>
      </c>
      <c r="M233" s="84">
        <v>0</v>
      </c>
      <c r="N233" s="84">
        <f t="shared" ref="N233:N251" si="125">L233-M233</f>
        <v>211749.39</v>
      </c>
      <c r="O233" s="132">
        <v>45699</v>
      </c>
      <c r="P233" s="132">
        <f t="shared" ref="P233:P251" si="126">O233</f>
        <v>45699</v>
      </c>
      <c r="Q233" s="143" t="s">
        <v>2526</v>
      </c>
      <c r="R233" s="167">
        <v>202176</v>
      </c>
      <c r="S233" s="74">
        <f>H233-R233</f>
        <v>12798</v>
      </c>
      <c r="T233" s="91" t="s">
        <v>91</v>
      </c>
      <c r="U233" s="93"/>
      <c r="V233" s="93"/>
      <c r="W233" s="91" t="s">
        <v>29</v>
      </c>
      <c r="X233" s="69" t="s">
        <v>917</v>
      </c>
      <c r="Y233" s="91" t="s">
        <v>1979</v>
      </c>
    </row>
    <row r="234" spans="1:25" x14ac:dyDescent="0.25">
      <c r="A234" s="93">
        <v>2</v>
      </c>
      <c r="B234" s="112" t="s">
        <v>2205</v>
      </c>
      <c r="C234" s="62">
        <v>45689</v>
      </c>
      <c r="D234" s="117" t="s">
        <v>2548</v>
      </c>
      <c r="E234" s="76">
        <v>45658</v>
      </c>
      <c r="F234" s="233" t="s">
        <v>2513</v>
      </c>
      <c r="G234" s="63">
        <v>45707</v>
      </c>
      <c r="H234" s="167">
        <v>4500</v>
      </c>
      <c r="I234" s="167"/>
      <c r="J234" s="84">
        <f t="shared" si="122"/>
        <v>4500</v>
      </c>
      <c r="K234" s="84">
        <f t="shared" si="123"/>
        <v>67.5</v>
      </c>
      <c r="L234" s="84">
        <f t="shared" si="124"/>
        <v>4432.5</v>
      </c>
      <c r="M234" s="84">
        <v>0</v>
      </c>
      <c r="N234" s="84">
        <f t="shared" si="125"/>
        <v>4432.5</v>
      </c>
      <c r="O234" s="132">
        <v>45699</v>
      </c>
      <c r="P234" s="132">
        <f t="shared" si="126"/>
        <v>45699</v>
      </c>
      <c r="Q234" s="143" t="s">
        <v>2526</v>
      </c>
      <c r="R234" s="167">
        <v>4500</v>
      </c>
      <c r="S234" s="74">
        <f t="shared" ref="S234:S236" si="127">H234-R234</f>
        <v>0</v>
      </c>
      <c r="T234" s="91" t="s">
        <v>91</v>
      </c>
      <c r="U234" s="93"/>
      <c r="V234" s="93"/>
      <c r="W234" s="91" t="s">
        <v>29</v>
      </c>
      <c r="X234" s="69" t="s">
        <v>917</v>
      </c>
      <c r="Y234" s="91" t="s">
        <v>1979</v>
      </c>
    </row>
    <row r="235" spans="1:25" x14ac:dyDescent="0.25">
      <c r="A235" s="93">
        <v>3</v>
      </c>
      <c r="B235" s="112" t="s">
        <v>2205</v>
      </c>
      <c r="C235" s="62">
        <v>45689</v>
      </c>
      <c r="D235" s="117" t="s">
        <v>2545</v>
      </c>
      <c r="E235" s="76">
        <v>45658</v>
      </c>
      <c r="F235" s="233" t="s">
        <v>2514</v>
      </c>
      <c r="G235" s="63">
        <v>45707</v>
      </c>
      <c r="H235" s="167">
        <v>140688</v>
      </c>
      <c r="I235" s="167"/>
      <c r="J235" s="84">
        <f t="shared" si="122"/>
        <v>140688</v>
      </c>
      <c r="K235" s="84">
        <f t="shared" si="123"/>
        <v>2110.3199999999997</v>
      </c>
      <c r="L235" s="84">
        <f t="shared" si="124"/>
        <v>138577.68</v>
      </c>
      <c r="M235" s="84">
        <v>0</v>
      </c>
      <c r="N235" s="84">
        <f t="shared" si="125"/>
        <v>138577.68</v>
      </c>
      <c r="O235" s="132">
        <v>45699</v>
      </c>
      <c r="P235" s="132">
        <f t="shared" si="126"/>
        <v>45699</v>
      </c>
      <c r="Q235" s="143" t="s">
        <v>2527</v>
      </c>
      <c r="R235" s="167">
        <v>135072</v>
      </c>
      <c r="S235" s="74">
        <f t="shared" si="127"/>
        <v>5616</v>
      </c>
      <c r="T235" s="91" t="s">
        <v>91</v>
      </c>
      <c r="U235" s="93"/>
      <c r="V235" s="93"/>
      <c r="W235" s="91" t="s">
        <v>29</v>
      </c>
      <c r="X235" s="69" t="s">
        <v>917</v>
      </c>
      <c r="Y235" s="91" t="s">
        <v>1979</v>
      </c>
    </row>
    <row r="236" spans="1:25" x14ac:dyDescent="0.25">
      <c r="A236" s="93">
        <v>4</v>
      </c>
      <c r="B236" s="112" t="s">
        <v>2205</v>
      </c>
      <c r="C236" s="62">
        <v>45689</v>
      </c>
      <c r="D236" s="117" t="s">
        <v>2545</v>
      </c>
      <c r="E236" s="76">
        <v>45658</v>
      </c>
      <c r="F236" s="233" t="s">
        <v>2515</v>
      </c>
      <c r="G236" s="63">
        <v>45707</v>
      </c>
      <c r="H236" s="167">
        <v>4500</v>
      </c>
      <c r="I236" s="167"/>
      <c r="J236" s="84">
        <f t="shared" si="122"/>
        <v>4500</v>
      </c>
      <c r="K236" s="84">
        <f t="shared" si="123"/>
        <v>67.5</v>
      </c>
      <c r="L236" s="84">
        <f t="shared" si="124"/>
        <v>4432.5</v>
      </c>
      <c r="M236" s="84">
        <v>0</v>
      </c>
      <c r="N236" s="84">
        <f t="shared" si="125"/>
        <v>4432.5</v>
      </c>
      <c r="O236" s="132">
        <v>45699</v>
      </c>
      <c r="P236" s="132">
        <f t="shared" si="126"/>
        <v>45699</v>
      </c>
      <c r="Q236" s="143" t="s">
        <v>2527</v>
      </c>
      <c r="R236" s="167">
        <v>4500</v>
      </c>
      <c r="S236" s="74">
        <f t="shared" si="127"/>
        <v>0</v>
      </c>
      <c r="T236" s="91" t="s">
        <v>91</v>
      </c>
      <c r="U236" s="93"/>
      <c r="V236" s="93"/>
      <c r="W236" s="91" t="s">
        <v>29</v>
      </c>
      <c r="X236" s="69" t="s">
        <v>917</v>
      </c>
      <c r="Y236" s="91" t="s">
        <v>1979</v>
      </c>
    </row>
    <row r="237" spans="1:25" x14ac:dyDescent="0.25">
      <c r="A237" s="93">
        <v>5</v>
      </c>
      <c r="B237" s="112" t="s">
        <v>79</v>
      </c>
      <c r="C237" s="62">
        <v>45689</v>
      </c>
      <c r="D237" s="117" t="s">
        <v>2547</v>
      </c>
      <c r="E237" s="76">
        <v>45658</v>
      </c>
      <c r="F237" s="233" t="s">
        <v>2516</v>
      </c>
      <c r="G237" s="63">
        <v>45693</v>
      </c>
      <c r="H237" s="167">
        <v>106020</v>
      </c>
      <c r="I237" s="167"/>
      <c r="J237" s="84">
        <f t="shared" si="122"/>
        <v>106020</v>
      </c>
      <c r="K237" s="84">
        <f t="shared" si="123"/>
        <v>1590.3</v>
      </c>
      <c r="L237" s="84">
        <f t="shared" si="124"/>
        <v>104429.7</v>
      </c>
      <c r="M237" s="84">
        <v>0</v>
      </c>
      <c r="N237" s="84">
        <f t="shared" si="125"/>
        <v>104429.7</v>
      </c>
      <c r="O237" s="132" t="s">
        <v>2541</v>
      </c>
      <c r="P237" s="132" t="str">
        <f t="shared" si="126"/>
        <v>24.02.2025</v>
      </c>
      <c r="Q237" s="143" t="s">
        <v>2528</v>
      </c>
      <c r="R237" s="167">
        <v>101745</v>
      </c>
      <c r="S237" s="74">
        <f t="shared" ref="S237:S244" si="128">H237-R237</f>
        <v>4275</v>
      </c>
      <c r="T237" s="91" t="s">
        <v>91</v>
      </c>
      <c r="U237" s="93"/>
      <c r="V237" s="93"/>
      <c r="W237" s="91" t="s">
        <v>29</v>
      </c>
      <c r="X237" s="69" t="s">
        <v>917</v>
      </c>
      <c r="Y237" s="91" t="s">
        <v>1979</v>
      </c>
    </row>
    <row r="238" spans="1:25" x14ac:dyDescent="0.25">
      <c r="A238" s="93">
        <v>6</v>
      </c>
      <c r="B238" s="112" t="s">
        <v>79</v>
      </c>
      <c r="C238" s="62">
        <v>45689</v>
      </c>
      <c r="D238" s="117" t="s">
        <v>2547</v>
      </c>
      <c r="E238" s="76">
        <v>45658</v>
      </c>
      <c r="F238" s="233" t="s">
        <v>2517</v>
      </c>
      <c r="G238" s="63">
        <v>45707</v>
      </c>
      <c r="H238" s="167">
        <v>9850</v>
      </c>
      <c r="I238" s="167"/>
      <c r="J238" s="84">
        <f t="shared" si="122"/>
        <v>9850</v>
      </c>
      <c r="K238" s="84">
        <f t="shared" si="123"/>
        <v>147.75</v>
      </c>
      <c r="L238" s="84">
        <f t="shared" si="124"/>
        <v>9702.25</v>
      </c>
      <c r="M238" s="84">
        <v>0</v>
      </c>
      <c r="N238" s="84">
        <f t="shared" si="125"/>
        <v>9702.25</v>
      </c>
      <c r="O238" s="132" t="s">
        <v>2541</v>
      </c>
      <c r="P238" s="132" t="str">
        <f t="shared" si="126"/>
        <v>24.02.2025</v>
      </c>
      <c r="Q238" s="143" t="s">
        <v>2529</v>
      </c>
      <c r="R238" s="167">
        <f>250+9000+600</f>
        <v>9850</v>
      </c>
      <c r="S238" s="74">
        <f t="shared" si="128"/>
        <v>0</v>
      </c>
      <c r="T238" s="91" t="s">
        <v>91</v>
      </c>
      <c r="U238" s="93"/>
      <c r="V238" s="93"/>
      <c r="W238" s="91" t="s">
        <v>29</v>
      </c>
      <c r="X238" s="69" t="s">
        <v>917</v>
      </c>
      <c r="Y238" s="91" t="s">
        <v>1979</v>
      </c>
    </row>
    <row r="239" spans="1:25" x14ac:dyDescent="0.25">
      <c r="A239" s="93">
        <v>7</v>
      </c>
      <c r="B239" s="112" t="s">
        <v>2210</v>
      </c>
      <c r="C239" s="62">
        <v>45689</v>
      </c>
      <c r="D239" s="117" t="s">
        <v>1458</v>
      </c>
      <c r="E239" s="76">
        <v>45658</v>
      </c>
      <c r="F239" s="233" t="s">
        <v>2518</v>
      </c>
      <c r="G239" s="63">
        <v>45681</v>
      </c>
      <c r="H239" s="167">
        <v>69412.902200000011</v>
      </c>
      <c r="I239" s="167">
        <f>H239*18%</f>
        <v>12494.322396000001</v>
      </c>
      <c r="J239" s="84">
        <f t="shared" si="122"/>
        <v>81907.224596000015</v>
      </c>
      <c r="K239" s="84">
        <f t="shared" si="123"/>
        <v>1041.1935330000001</v>
      </c>
      <c r="L239" s="84">
        <f t="shared" si="124"/>
        <v>80866.031063000017</v>
      </c>
      <c r="M239" s="84">
        <v>0</v>
      </c>
      <c r="N239" s="84">
        <f t="shared" si="125"/>
        <v>80866.031063000017</v>
      </c>
      <c r="O239" s="132">
        <v>45700</v>
      </c>
      <c r="P239" s="132">
        <f t="shared" si="126"/>
        <v>45700</v>
      </c>
      <c r="Q239" s="143" t="s">
        <v>2530</v>
      </c>
      <c r="R239" s="167">
        <v>65484</v>
      </c>
      <c r="S239" s="74">
        <f t="shared" si="128"/>
        <v>3928.9022000000114</v>
      </c>
      <c r="T239" s="91" t="s">
        <v>91</v>
      </c>
      <c r="U239" s="93"/>
      <c r="V239" s="93"/>
      <c r="W239" s="91" t="s">
        <v>29</v>
      </c>
      <c r="X239" s="69" t="s">
        <v>917</v>
      </c>
      <c r="Y239" s="91" t="s">
        <v>1979</v>
      </c>
    </row>
    <row r="240" spans="1:25" ht="11.1" customHeight="1" x14ac:dyDescent="0.25">
      <c r="A240" s="93">
        <v>8</v>
      </c>
      <c r="B240" s="112" t="s">
        <v>2210</v>
      </c>
      <c r="C240" s="62">
        <v>45689</v>
      </c>
      <c r="D240" s="117" t="s">
        <v>735</v>
      </c>
      <c r="E240" s="76">
        <v>45658</v>
      </c>
      <c r="F240" s="233" t="s">
        <v>2518</v>
      </c>
      <c r="G240" s="63">
        <v>45681</v>
      </c>
      <c r="H240" s="167">
        <v>74200</v>
      </c>
      <c r="I240" s="167">
        <f>H240*18%</f>
        <v>13356</v>
      </c>
      <c r="J240" s="84">
        <f t="shared" si="122"/>
        <v>87556</v>
      </c>
      <c r="K240" s="84">
        <f t="shared" si="123"/>
        <v>1113</v>
      </c>
      <c r="L240" s="84">
        <f t="shared" si="124"/>
        <v>86443</v>
      </c>
      <c r="M240" s="84">
        <v>0</v>
      </c>
      <c r="N240" s="84">
        <f t="shared" si="125"/>
        <v>86443</v>
      </c>
      <c r="O240" s="132">
        <v>45713</v>
      </c>
      <c r="P240" s="132">
        <f t="shared" si="126"/>
        <v>45713</v>
      </c>
      <c r="Q240" s="143" t="s">
        <v>2531</v>
      </c>
      <c r="R240" s="167">
        <v>70000</v>
      </c>
      <c r="S240" s="74">
        <f t="shared" si="128"/>
        <v>4200</v>
      </c>
      <c r="T240" s="91" t="s">
        <v>91</v>
      </c>
      <c r="U240" s="93"/>
      <c r="V240" s="93"/>
      <c r="W240" s="91" t="s">
        <v>29</v>
      </c>
      <c r="X240" s="69" t="s">
        <v>917</v>
      </c>
      <c r="Y240" s="91" t="s">
        <v>1979</v>
      </c>
    </row>
    <row r="241" spans="1:25" s="71" customFormat="1" x14ac:dyDescent="0.25">
      <c r="A241" s="59">
        <v>10</v>
      </c>
      <c r="B241" s="116" t="s">
        <v>2206</v>
      </c>
      <c r="C241" s="60">
        <v>45689</v>
      </c>
      <c r="D241" s="117" t="s">
        <v>2546</v>
      </c>
      <c r="E241" s="118">
        <v>45658</v>
      </c>
      <c r="F241" s="234" t="s">
        <v>2564</v>
      </c>
      <c r="G241" s="63">
        <v>45691</v>
      </c>
      <c r="H241" s="223">
        <v>159570</v>
      </c>
      <c r="I241" s="223"/>
      <c r="J241" s="84">
        <f t="shared" si="122"/>
        <v>159570</v>
      </c>
      <c r="K241" s="84">
        <f t="shared" si="123"/>
        <v>2393.5499999999997</v>
      </c>
      <c r="L241" s="84">
        <f t="shared" si="124"/>
        <v>157176.45000000001</v>
      </c>
      <c r="M241" s="84">
        <v>0</v>
      </c>
      <c r="N241" s="84">
        <f t="shared" si="125"/>
        <v>157176.45000000001</v>
      </c>
      <c r="O241" s="132" t="s">
        <v>2542</v>
      </c>
      <c r="P241" s="132" t="str">
        <f t="shared" si="126"/>
        <v>17.02.2025</v>
      </c>
      <c r="Q241" s="16" t="s">
        <v>2533</v>
      </c>
      <c r="R241" s="223">
        <v>148392</v>
      </c>
      <c r="S241" s="64">
        <f t="shared" si="128"/>
        <v>11178</v>
      </c>
      <c r="T241" s="69" t="s">
        <v>91</v>
      </c>
      <c r="U241" s="59"/>
      <c r="V241" s="59"/>
      <c r="W241" s="69" t="s">
        <v>29</v>
      </c>
      <c r="X241" s="69" t="s">
        <v>917</v>
      </c>
      <c r="Y241" s="69" t="s">
        <v>1979</v>
      </c>
    </row>
    <row r="242" spans="1:25" x14ac:dyDescent="0.25">
      <c r="A242" s="93">
        <v>11</v>
      </c>
      <c r="B242" s="112" t="s">
        <v>2563</v>
      </c>
      <c r="C242" s="62">
        <v>45689</v>
      </c>
      <c r="D242" s="117" t="s">
        <v>2556</v>
      </c>
      <c r="E242" s="76">
        <v>45658</v>
      </c>
      <c r="F242" s="233" t="s">
        <v>2521</v>
      </c>
      <c r="G242" s="63">
        <v>45693</v>
      </c>
      <c r="H242" s="167">
        <v>420000</v>
      </c>
      <c r="I242" s="167">
        <f>H242*18%</f>
        <v>75600</v>
      </c>
      <c r="J242" s="84">
        <f t="shared" si="122"/>
        <v>495600</v>
      </c>
      <c r="K242" s="84">
        <f t="shared" si="123"/>
        <v>6300</v>
      </c>
      <c r="L242" s="84">
        <f t="shared" si="124"/>
        <v>489300</v>
      </c>
      <c r="M242" s="84">
        <v>0</v>
      </c>
      <c r="N242" s="84">
        <f t="shared" si="125"/>
        <v>489300</v>
      </c>
      <c r="O242" s="132" t="s">
        <v>2543</v>
      </c>
      <c r="P242" s="132" t="str">
        <f t="shared" si="126"/>
        <v>0-02-2025</v>
      </c>
      <c r="Q242" s="143" t="s">
        <v>2534</v>
      </c>
      <c r="R242" s="167">
        <v>403200</v>
      </c>
      <c r="S242" s="74">
        <f t="shared" si="128"/>
        <v>16800</v>
      </c>
      <c r="T242" s="91" t="s">
        <v>91</v>
      </c>
      <c r="U242" s="93"/>
      <c r="V242" s="93"/>
      <c r="W242" s="91" t="s">
        <v>29</v>
      </c>
      <c r="X242" s="69" t="s">
        <v>917</v>
      </c>
      <c r="Y242" s="91" t="s">
        <v>1979</v>
      </c>
    </row>
    <row r="243" spans="1:25" x14ac:dyDescent="0.25">
      <c r="A243" s="93">
        <v>12</v>
      </c>
      <c r="B243" s="112" t="s">
        <v>2211</v>
      </c>
      <c r="C243" s="62">
        <v>45689</v>
      </c>
      <c r="D243" s="117" t="s">
        <v>1206</v>
      </c>
      <c r="E243" s="76">
        <v>45658</v>
      </c>
      <c r="F243" s="233" t="s">
        <v>2518</v>
      </c>
      <c r="G243" s="63">
        <v>45681</v>
      </c>
      <c r="H243" s="167">
        <v>119647.5</v>
      </c>
      <c r="I243" s="167">
        <f t="shared" ref="I243:I251" si="129">H243*18%</f>
        <v>21536.55</v>
      </c>
      <c r="J243" s="84">
        <f t="shared" si="122"/>
        <v>141184.04999999999</v>
      </c>
      <c r="K243" s="84">
        <f t="shared" si="123"/>
        <v>1794.7124999999999</v>
      </c>
      <c r="L243" s="84">
        <f t="shared" si="124"/>
        <v>139389.33749999999</v>
      </c>
      <c r="M243" s="84">
        <v>0</v>
      </c>
      <c r="N243" s="84">
        <f t="shared" si="125"/>
        <v>139389.33749999999</v>
      </c>
      <c r="O243" s="132">
        <v>45694</v>
      </c>
      <c r="P243" s="132">
        <f t="shared" si="126"/>
        <v>45694</v>
      </c>
      <c r="Q243" s="143" t="s">
        <v>2535</v>
      </c>
      <c r="R243" s="167">
        <v>112875</v>
      </c>
      <c r="S243" s="74">
        <f t="shared" si="128"/>
        <v>6772.5</v>
      </c>
      <c r="T243" s="91" t="s">
        <v>91</v>
      </c>
      <c r="U243" s="93"/>
      <c r="V243" s="93"/>
      <c r="W243" s="91" t="s">
        <v>29</v>
      </c>
      <c r="X243" s="69" t="s">
        <v>917</v>
      </c>
      <c r="Y243" s="91" t="s">
        <v>1979</v>
      </c>
    </row>
    <row r="244" spans="1:25" x14ac:dyDescent="0.25">
      <c r="A244" s="93">
        <v>13</v>
      </c>
      <c r="B244" s="112" t="s">
        <v>2511</v>
      </c>
      <c r="C244" s="62">
        <v>45689</v>
      </c>
      <c r="D244" s="117" t="s">
        <v>2557</v>
      </c>
      <c r="E244" s="76">
        <v>45658</v>
      </c>
      <c r="F244" s="233" t="s">
        <v>2522</v>
      </c>
      <c r="G244" s="63">
        <v>45706</v>
      </c>
      <c r="H244" s="167">
        <v>265200</v>
      </c>
      <c r="I244" s="167">
        <f t="shared" si="129"/>
        <v>47736</v>
      </c>
      <c r="J244" s="84">
        <f t="shared" si="122"/>
        <v>312936</v>
      </c>
      <c r="K244" s="84">
        <f t="shared" si="123"/>
        <v>3978</v>
      </c>
      <c r="L244" s="84">
        <f t="shared" si="124"/>
        <v>308958</v>
      </c>
      <c r="M244" s="84">
        <v>0</v>
      </c>
      <c r="N244" s="84">
        <f t="shared" si="125"/>
        <v>308958</v>
      </c>
      <c r="O244" s="132">
        <v>45707</v>
      </c>
      <c r="P244" s="132">
        <f t="shared" si="126"/>
        <v>45707</v>
      </c>
      <c r="Q244" s="143" t="s">
        <v>2536</v>
      </c>
      <c r="R244" s="167">
        <v>251940</v>
      </c>
      <c r="S244" s="74">
        <f t="shared" si="128"/>
        <v>13260</v>
      </c>
      <c r="T244" s="91" t="s">
        <v>91</v>
      </c>
      <c r="U244" s="93"/>
      <c r="V244" s="93"/>
      <c r="W244" s="91" t="s">
        <v>29</v>
      </c>
      <c r="X244" s="69" t="s">
        <v>917</v>
      </c>
      <c r="Y244" s="91" t="s">
        <v>1979</v>
      </c>
    </row>
    <row r="245" spans="1:25" x14ac:dyDescent="0.25">
      <c r="A245" s="93">
        <v>14</v>
      </c>
      <c r="B245" s="112" t="s">
        <v>2511</v>
      </c>
      <c r="C245" s="62">
        <v>45689</v>
      </c>
      <c r="D245" s="117" t="s">
        <v>2558</v>
      </c>
      <c r="E245" s="76">
        <v>45658</v>
      </c>
      <c r="F245" s="233" t="s">
        <v>2523</v>
      </c>
      <c r="G245" s="63">
        <v>45706</v>
      </c>
      <c r="H245" s="167">
        <v>259200</v>
      </c>
      <c r="I245" s="167">
        <f t="shared" si="129"/>
        <v>46656</v>
      </c>
      <c r="J245" s="84">
        <f t="shared" si="122"/>
        <v>305856</v>
      </c>
      <c r="K245" s="84">
        <f t="shared" si="123"/>
        <v>3888</v>
      </c>
      <c r="L245" s="84">
        <f t="shared" si="124"/>
        <v>301968</v>
      </c>
      <c r="M245" s="84">
        <v>0</v>
      </c>
      <c r="N245" s="84">
        <f t="shared" si="125"/>
        <v>301968</v>
      </c>
      <c r="O245" s="132">
        <v>45707</v>
      </c>
      <c r="P245" s="132">
        <f t="shared" si="126"/>
        <v>45707</v>
      </c>
      <c r="Q245" s="143" t="s">
        <v>2536</v>
      </c>
      <c r="R245" s="167">
        <v>246240</v>
      </c>
      <c r="S245" s="74">
        <f t="shared" ref="S245:S247" si="130">H245-R245</f>
        <v>12960</v>
      </c>
      <c r="T245" s="91" t="s">
        <v>91</v>
      </c>
      <c r="U245" s="93"/>
      <c r="V245" s="93"/>
      <c r="W245" s="91" t="s">
        <v>29</v>
      </c>
      <c r="X245" s="69" t="s">
        <v>917</v>
      </c>
      <c r="Y245" s="91" t="s">
        <v>1979</v>
      </c>
    </row>
    <row r="246" spans="1:25" x14ac:dyDescent="0.25">
      <c r="A246" s="93">
        <v>15</v>
      </c>
      <c r="B246" s="112" t="s">
        <v>2511</v>
      </c>
      <c r="C246" s="62">
        <v>45689</v>
      </c>
      <c r="D246" s="117" t="s">
        <v>2559</v>
      </c>
      <c r="E246" s="76">
        <v>45658</v>
      </c>
      <c r="F246" s="233" t="s">
        <v>2524</v>
      </c>
      <c r="G246" s="63">
        <v>45706</v>
      </c>
      <c r="H246" s="167">
        <v>220800</v>
      </c>
      <c r="I246" s="167">
        <f t="shared" si="129"/>
        <v>39744</v>
      </c>
      <c r="J246" s="84">
        <f t="shared" si="122"/>
        <v>260544</v>
      </c>
      <c r="K246" s="84">
        <f t="shared" si="123"/>
        <v>3312</v>
      </c>
      <c r="L246" s="84">
        <f t="shared" si="124"/>
        <v>257232</v>
      </c>
      <c r="M246" s="84">
        <v>0</v>
      </c>
      <c r="N246" s="84">
        <f t="shared" si="125"/>
        <v>257232</v>
      </c>
      <c r="O246" s="132">
        <v>45707</v>
      </c>
      <c r="P246" s="132">
        <f t="shared" si="126"/>
        <v>45707</v>
      </c>
      <c r="Q246" s="143" t="s">
        <v>2536</v>
      </c>
      <c r="R246" s="167">
        <v>209760</v>
      </c>
      <c r="S246" s="74">
        <f t="shared" si="130"/>
        <v>11040</v>
      </c>
      <c r="T246" s="91" t="s">
        <v>91</v>
      </c>
      <c r="U246" s="93"/>
      <c r="V246" s="93"/>
      <c r="W246" s="91" t="s">
        <v>29</v>
      </c>
      <c r="X246" s="69" t="s">
        <v>917</v>
      </c>
      <c r="Y246" s="91" t="s">
        <v>1979</v>
      </c>
    </row>
    <row r="247" spans="1:25" x14ac:dyDescent="0.25">
      <c r="A247" s="93">
        <v>16</v>
      </c>
      <c r="B247" s="112" t="s">
        <v>2511</v>
      </c>
      <c r="C247" s="62">
        <v>45689</v>
      </c>
      <c r="D247" s="117" t="s">
        <v>2560</v>
      </c>
      <c r="E247" s="76">
        <v>45658</v>
      </c>
      <c r="F247" s="233" t="s">
        <v>2525</v>
      </c>
      <c r="G247" s="63">
        <v>45706</v>
      </c>
      <c r="H247" s="167">
        <v>306000</v>
      </c>
      <c r="I247" s="167">
        <f t="shared" si="129"/>
        <v>55080</v>
      </c>
      <c r="J247" s="84">
        <f t="shared" si="122"/>
        <v>361080</v>
      </c>
      <c r="K247" s="84">
        <f t="shared" si="123"/>
        <v>4590</v>
      </c>
      <c r="L247" s="84">
        <f t="shared" si="124"/>
        <v>356490</v>
      </c>
      <c r="M247" s="84">
        <v>0</v>
      </c>
      <c r="N247" s="84">
        <f t="shared" si="125"/>
        <v>356490</v>
      </c>
      <c r="O247" s="132">
        <v>45707</v>
      </c>
      <c r="P247" s="132">
        <f t="shared" si="126"/>
        <v>45707</v>
      </c>
      <c r="Q247" s="143" t="s">
        <v>2536</v>
      </c>
      <c r="R247" s="167">
        <v>290700</v>
      </c>
      <c r="S247" s="74">
        <f t="shared" si="130"/>
        <v>15300</v>
      </c>
      <c r="T247" s="91" t="s">
        <v>91</v>
      </c>
      <c r="U247" s="93"/>
      <c r="V247" s="93"/>
      <c r="W247" s="91" t="s">
        <v>29</v>
      </c>
      <c r="X247" s="69" t="s">
        <v>917</v>
      </c>
      <c r="Y247" s="91" t="s">
        <v>1979</v>
      </c>
    </row>
    <row r="248" spans="1:25" x14ac:dyDescent="0.25">
      <c r="A248" s="93">
        <v>17</v>
      </c>
      <c r="B248" s="112" t="s">
        <v>2213</v>
      </c>
      <c r="C248" s="62">
        <v>45689</v>
      </c>
      <c r="D248" s="230" t="s">
        <v>1669</v>
      </c>
      <c r="E248" s="76">
        <v>45658</v>
      </c>
      <c r="F248" s="233" t="s">
        <v>2518</v>
      </c>
      <c r="G248" s="63">
        <v>45681</v>
      </c>
      <c r="H248" s="167">
        <v>138520.79999999999</v>
      </c>
      <c r="I248" s="167">
        <f t="shared" si="129"/>
        <v>24933.743999999999</v>
      </c>
      <c r="J248" s="84">
        <f t="shared" si="122"/>
        <v>163454.54399999999</v>
      </c>
      <c r="K248" s="84">
        <f t="shared" si="123"/>
        <v>2077.8119999999999</v>
      </c>
      <c r="L248" s="84">
        <f t="shared" si="124"/>
        <v>161376.73199999999</v>
      </c>
      <c r="M248" s="84">
        <v>0</v>
      </c>
      <c r="N248" s="84">
        <f t="shared" si="125"/>
        <v>161376.73199999999</v>
      </c>
      <c r="O248" s="132">
        <v>45712</v>
      </c>
      <c r="P248" s="132">
        <f t="shared" si="126"/>
        <v>45712</v>
      </c>
      <c r="Q248" s="143" t="s">
        <v>2537</v>
      </c>
      <c r="R248" s="167">
        <v>130680</v>
      </c>
      <c r="S248" s="74">
        <f>H248-R248</f>
        <v>7840.7999999999884</v>
      </c>
      <c r="T248" s="91" t="s">
        <v>91</v>
      </c>
      <c r="U248" s="93"/>
      <c r="V248" s="93"/>
      <c r="W248" s="91" t="s">
        <v>29</v>
      </c>
      <c r="X248" s="69" t="s">
        <v>917</v>
      </c>
      <c r="Y248" s="91" t="s">
        <v>1979</v>
      </c>
    </row>
    <row r="249" spans="1:25" x14ac:dyDescent="0.25">
      <c r="A249" s="93">
        <v>18</v>
      </c>
      <c r="B249" s="112" t="s">
        <v>2213</v>
      </c>
      <c r="C249" s="62">
        <v>45689</v>
      </c>
      <c r="D249" s="230" t="s">
        <v>1721</v>
      </c>
      <c r="E249" s="76">
        <v>45658</v>
      </c>
      <c r="F249" s="233" t="s">
        <v>2518</v>
      </c>
      <c r="G249" s="63">
        <v>45681</v>
      </c>
      <c r="H249" s="167">
        <v>32299.0798</v>
      </c>
      <c r="I249" s="167">
        <f t="shared" si="129"/>
        <v>5813.8343639999994</v>
      </c>
      <c r="J249" s="84">
        <f t="shared" si="122"/>
        <v>38112.914164000002</v>
      </c>
      <c r="K249" s="84">
        <f t="shared" si="123"/>
        <v>484.48619699999995</v>
      </c>
      <c r="L249" s="84">
        <f t="shared" si="124"/>
        <v>37628.427967000003</v>
      </c>
      <c r="M249" s="84">
        <v>0</v>
      </c>
      <c r="N249" s="84">
        <f t="shared" si="125"/>
        <v>37628.427967000003</v>
      </c>
      <c r="O249" s="132">
        <v>45712</v>
      </c>
      <c r="P249" s="132">
        <f t="shared" si="126"/>
        <v>45712</v>
      </c>
      <c r="Q249" s="143" t="s">
        <v>2538</v>
      </c>
      <c r="R249" s="167">
        <v>30470</v>
      </c>
      <c r="S249" s="74">
        <f t="shared" ref="S249:S251" si="131">H249-R249</f>
        <v>1829.0797999999995</v>
      </c>
      <c r="T249" s="91" t="s">
        <v>91</v>
      </c>
      <c r="U249" s="93"/>
      <c r="V249" s="93"/>
      <c r="W249" s="91" t="s">
        <v>29</v>
      </c>
      <c r="X249" s="69" t="s">
        <v>917</v>
      </c>
      <c r="Y249" s="91" t="s">
        <v>1979</v>
      </c>
    </row>
    <row r="250" spans="1:25" x14ac:dyDescent="0.25">
      <c r="A250" s="93">
        <v>19</v>
      </c>
      <c r="B250" s="112" t="s">
        <v>2213</v>
      </c>
      <c r="C250" s="62">
        <v>45689</v>
      </c>
      <c r="D250" s="230" t="s">
        <v>1722</v>
      </c>
      <c r="E250" s="76">
        <v>45658</v>
      </c>
      <c r="F250" s="233" t="s">
        <v>2518</v>
      </c>
      <c r="G250" s="63">
        <v>45681</v>
      </c>
      <c r="H250" s="167">
        <v>174106.06</v>
      </c>
      <c r="I250" s="167">
        <f t="shared" si="129"/>
        <v>31339.090799999998</v>
      </c>
      <c r="J250" s="84">
        <f t="shared" si="122"/>
        <v>205445.1508</v>
      </c>
      <c r="K250" s="84">
        <f t="shared" si="123"/>
        <v>2611.5908999999997</v>
      </c>
      <c r="L250" s="84">
        <f t="shared" si="124"/>
        <v>202833.55989999999</v>
      </c>
      <c r="M250" s="84">
        <v>0</v>
      </c>
      <c r="N250" s="84">
        <f t="shared" si="125"/>
        <v>202833.55989999999</v>
      </c>
      <c r="O250" s="132">
        <v>45712</v>
      </c>
      <c r="P250" s="132">
        <f t="shared" si="126"/>
        <v>45712</v>
      </c>
      <c r="Q250" s="143" t="s">
        <v>2539</v>
      </c>
      <c r="R250" s="167">
        <v>164251</v>
      </c>
      <c r="S250" s="74">
        <f t="shared" si="131"/>
        <v>9855.0599999999977</v>
      </c>
      <c r="T250" s="91" t="s">
        <v>91</v>
      </c>
      <c r="U250" s="93"/>
      <c r="V250" s="93"/>
      <c r="W250" s="91" t="s">
        <v>29</v>
      </c>
      <c r="X250" s="69" t="s">
        <v>917</v>
      </c>
      <c r="Y250" s="91" t="s">
        <v>1979</v>
      </c>
    </row>
    <row r="251" spans="1:25" x14ac:dyDescent="0.25">
      <c r="A251" s="93">
        <v>20</v>
      </c>
      <c r="B251" s="112" t="s">
        <v>2213</v>
      </c>
      <c r="C251" s="62">
        <v>45689</v>
      </c>
      <c r="D251" s="230" t="s">
        <v>1723</v>
      </c>
      <c r="E251" s="76">
        <v>45658</v>
      </c>
      <c r="F251" s="233" t="s">
        <v>2518</v>
      </c>
      <c r="G251" s="63">
        <v>45681</v>
      </c>
      <c r="H251" s="167">
        <v>174106.06</v>
      </c>
      <c r="I251" s="167">
        <f t="shared" si="129"/>
        <v>31339.090799999998</v>
      </c>
      <c r="J251" s="84">
        <f t="shared" si="122"/>
        <v>205445.1508</v>
      </c>
      <c r="K251" s="84">
        <f t="shared" si="123"/>
        <v>2611.5908999999997</v>
      </c>
      <c r="L251" s="84">
        <f t="shared" si="124"/>
        <v>202833.55989999999</v>
      </c>
      <c r="M251" s="84">
        <v>0</v>
      </c>
      <c r="N251" s="84">
        <f t="shared" si="125"/>
        <v>202833.55989999999</v>
      </c>
      <c r="O251" s="132">
        <v>45712</v>
      </c>
      <c r="P251" s="132">
        <f t="shared" si="126"/>
        <v>45712</v>
      </c>
      <c r="Q251" s="143" t="s">
        <v>2540</v>
      </c>
      <c r="R251" s="167">
        <v>164251</v>
      </c>
      <c r="S251" s="74">
        <f t="shared" si="131"/>
        <v>9855.0599999999977</v>
      </c>
      <c r="T251" s="91" t="s">
        <v>91</v>
      </c>
      <c r="U251" s="93"/>
      <c r="V251" s="93"/>
      <c r="W251" s="91" t="s">
        <v>29</v>
      </c>
      <c r="X251" s="69" t="s">
        <v>917</v>
      </c>
      <c r="Y251" s="91" t="s">
        <v>1979</v>
      </c>
    </row>
    <row r="1048574" spans="15:17" x14ac:dyDescent="0.25">
      <c r="O1048574" s="132"/>
      <c r="P1048574" s="132"/>
      <c r="Q1048574" s="61"/>
    </row>
  </sheetData>
  <autoFilter ref="A5:Y5"/>
  <mergeCells count="34">
    <mergeCell ref="S24:S25"/>
    <mergeCell ref="H26:H28"/>
    <mergeCell ref="I26:I28"/>
    <mergeCell ref="J26:J28"/>
    <mergeCell ref="K26:K28"/>
    <mergeCell ref="L26:L28"/>
    <mergeCell ref="M26:M28"/>
    <mergeCell ref="R57:R62"/>
    <mergeCell ref="F26:F28"/>
    <mergeCell ref="G26:G28"/>
    <mergeCell ref="H24:H25"/>
    <mergeCell ref="I24:I25"/>
    <mergeCell ref="H57:H62"/>
    <mergeCell ref="I57:I62"/>
    <mergeCell ref="M57:M62"/>
    <mergeCell ref="Q57:Q62"/>
    <mergeCell ref="O57:O62"/>
    <mergeCell ref="P57:P62"/>
    <mergeCell ref="R228:R229"/>
    <mergeCell ref="S228:S229"/>
    <mergeCell ref="J24:J25"/>
    <mergeCell ref="K24:K25"/>
    <mergeCell ref="L24:L25"/>
    <mergeCell ref="M24:M25"/>
    <mergeCell ref="N24:N25"/>
    <mergeCell ref="N57:N62"/>
    <mergeCell ref="R150:R152"/>
    <mergeCell ref="S150:S152"/>
    <mergeCell ref="R153:R155"/>
    <mergeCell ref="S153:S155"/>
    <mergeCell ref="R156:R157"/>
    <mergeCell ref="S156:S157"/>
    <mergeCell ref="S57:S62"/>
    <mergeCell ref="N26:N28"/>
  </mergeCells>
  <conditionalFormatting sqref="F10">
    <cfRule type="duplicateValues" dxfId="273" priority="277"/>
  </conditionalFormatting>
  <conditionalFormatting sqref="F10">
    <cfRule type="duplicateValues" dxfId="272" priority="278"/>
    <cfRule type="duplicateValues" dxfId="271" priority="279"/>
    <cfRule type="duplicateValues" dxfId="270" priority="280"/>
    <cfRule type="duplicateValues" dxfId="269" priority="281"/>
  </conditionalFormatting>
  <conditionalFormatting sqref="F10">
    <cfRule type="duplicateValues" dxfId="268" priority="282"/>
    <cfRule type="duplicateValues" dxfId="267" priority="283"/>
    <cfRule type="duplicateValues" dxfId="266" priority="284"/>
  </conditionalFormatting>
  <conditionalFormatting sqref="F10">
    <cfRule type="duplicateValues" dxfId="265" priority="285"/>
    <cfRule type="duplicateValues" dxfId="264" priority="286"/>
  </conditionalFormatting>
  <conditionalFormatting sqref="F13 F10">
    <cfRule type="duplicateValues" dxfId="263" priority="287"/>
  </conditionalFormatting>
  <conditionalFormatting sqref="F11">
    <cfRule type="duplicateValues" dxfId="262" priority="267"/>
  </conditionalFormatting>
  <conditionalFormatting sqref="F11">
    <cfRule type="duplicateValues" dxfId="261" priority="268"/>
    <cfRule type="duplicateValues" dxfId="260" priority="269"/>
    <cfRule type="duplicateValues" dxfId="259" priority="270"/>
    <cfRule type="duplicateValues" dxfId="258" priority="271"/>
  </conditionalFormatting>
  <conditionalFormatting sqref="F11">
    <cfRule type="duplicateValues" dxfId="257" priority="272"/>
    <cfRule type="duplicateValues" dxfId="256" priority="273"/>
    <cfRule type="duplicateValues" dxfId="255" priority="274"/>
  </conditionalFormatting>
  <conditionalFormatting sqref="F11">
    <cfRule type="duplicateValues" dxfId="254" priority="275"/>
    <cfRule type="duplicateValues" dxfId="253" priority="276"/>
  </conditionalFormatting>
  <conditionalFormatting sqref="F12">
    <cfRule type="duplicateValues" dxfId="252" priority="255"/>
  </conditionalFormatting>
  <conditionalFormatting sqref="F12">
    <cfRule type="duplicateValues" dxfId="251" priority="256"/>
    <cfRule type="duplicateValues" dxfId="250" priority="257"/>
    <cfRule type="duplicateValues" dxfId="249" priority="258"/>
    <cfRule type="duplicateValues" dxfId="248" priority="259"/>
  </conditionalFormatting>
  <conditionalFormatting sqref="F12">
    <cfRule type="duplicateValues" dxfId="247" priority="260"/>
    <cfRule type="duplicateValues" dxfId="246" priority="261"/>
    <cfRule type="duplicateValues" dxfId="245" priority="262"/>
  </conditionalFormatting>
  <conditionalFormatting sqref="F12">
    <cfRule type="duplicateValues" dxfId="244" priority="263"/>
    <cfRule type="duplicateValues" dxfId="243" priority="264"/>
  </conditionalFormatting>
  <conditionalFormatting sqref="F14 F12">
    <cfRule type="duplicateValues" dxfId="242" priority="288"/>
  </conditionalFormatting>
  <conditionalFormatting sqref="F16">
    <cfRule type="duplicateValues" dxfId="241" priority="254"/>
  </conditionalFormatting>
  <conditionalFormatting sqref="F17:F23">
    <cfRule type="duplicateValues" dxfId="240" priority="253"/>
  </conditionalFormatting>
  <conditionalFormatting sqref="F29">
    <cfRule type="duplicateValues" dxfId="239" priority="250"/>
  </conditionalFormatting>
  <conditionalFormatting sqref="F29">
    <cfRule type="duplicateValues" dxfId="238" priority="251"/>
    <cfRule type="duplicateValues" dxfId="237" priority="252"/>
  </conditionalFormatting>
  <conditionalFormatting sqref="F30:F39">
    <cfRule type="duplicateValues" dxfId="236" priority="246"/>
  </conditionalFormatting>
  <conditionalFormatting sqref="F30:F39">
    <cfRule type="duplicateValues" dxfId="235" priority="247"/>
    <cfRule type="duplicateValues" dxfId="234" priority="248"/>
  </conditionalFormatting>
  <conditionalFormatting sqref="F40:F46">
    <cfRule type="duplicateValues" dxfId="233" priority="242"/>
  </conditionalFormatting>
  <conditionalFormatting sqref="F40:F46">
    <cfRule type="duplicateValues" dxfId="232" priority="243"/>
    <cfRule type="duplicateValues" dxfId="231" priority="244"/>
  </conditionalFormatting>
  <conditionalFormatting sqref="F47">
    <cfRule type="duplicateValues" dxfId="230" priority="238"/>
  </conditionalFormatting>
  <conditionalFormatting sqref="F47">
    <cfRule type="duplicateValues" dxfId="229" priority="239"/>
    <cfRule type="duplicateValues" dxfId="228" priority="240"/>
  </conditionalFormatting>
  <conditionalFormatting sqref="F48">
    <cfRule type="duplicateValues" dxfId="227" priority="234"/>
  </conditionalFormatting>
  <conditionalFormatting sqref="F48">
    <cfRule type="duplicateValues" dxfId="226" priority="235"/>
    <cfRule type="duplicateValues" dxfId="225" priority="236"/>
  </conditionalFormatting>
  <conditionalFormatting sqref="F49 F51:F56">
    <cfRule type="duplicateValues" dxfId="224" priority="230"/>
  </conditionalFormatting>
  <conditionalFormatting sqref="F49 F51:F56">
    <cfRule type="duplicateValues" dxfId="223" priority="231"/>
    <cfRule type="duplicateValues" dxfId="222" priority="232"/>
  </conditionalFormatting>
  <conditionalFormatting sqref="F49">
    <cfRule type="duplicateValues" dxfId="221" priority="229"/>
  </conditionalFormatting>
  <conditionalFormatting sqref="F159">
    <cfRule type="duplicateValues" dxfId="220" priority="224"/>
    <cfRule type="duplicateValues" dxfId="219" priority="225"/>
    <cfRule type="duplicateValues" dxfId="218" priority="226"/>
    <cfRule type="duplicateValues" dxfId="217" priority="227"/>
    <cfRule type="duplicateValues" dxfId="216" priority="228"/>
  </conditionalFormatting>
  <conditionalFormatting sqref="F160:F161">
    <cfRule type="duplicateValues" dxfId="215" priority="216"/>
  </conditionalFormatting>
  <conditionalFormatting sqref="F162">
    <cfRule type="duplicateValues" dxfId="214" priority="212"/>
    <cfRule type="duplicateValues" dxfId="213" priority="213"/>
    <cfRule type="duplicateValues" dxfId="212" priority="214"/>
    <cfRule type="duplicateValues" dxfId="211" priority="215"/>
  </conditionalFormatting>
  <conditionalFormatting sqref="F162:F163">
    <cfRule type="duplicateValues" dxfId="210" priority="211"/>
  </conditionalFormatting>
  <conditionalFormatting sqref="F163">
    <cfRule type="duplicateValues" dxfId="209" priority="208"/>
    <cfRule type="duplicateValues" dxfId="208" priority="209"/>
    <cfRule type="duplicateValues" dxfId="207" priority="210"/>
  </conditionalFormatting>
  <conditionalFormatting sqref="F164">
    <cfRule type="duplicateValues" dxfId="206" priority="204"/>
    <cfRule type="duplicateValues" dxfId="205" priority="205"/>
    <cfRule type="duplicateValues" dxfId="204" priority="206"/>
    <cfRule type="duplicateValues" dxfId="203" priority="207"/>
  </conditionalFormatting>
  <conditionalFormatting sqref="F164:F165">
    <cfRule type="duplicateValues" dxfId="202" priority="203"/>
  </conditionalFormatting>
  <conditionalFormatting sqref="F165">
    <cfRule type="duplicateValues" dxfId="201" priority="200"/>
    <cfRule type="duplicateValues" dxfId="200" priority="201"/>
    <cfRule type="duplicateValues" dxfId="199" priority="202"/>
  </conditionalFormatting>
  <conditionalFormatting sqref="F160">
    <cfRule type="duplicateValues" dxfId="198" priority="220"/>
    <cfRule type="duplicateValues" dxfId="197" priority="221"/>
    <cfRule type="duplicateValues" dxfId="196" priority="222"/>
    <cfRule type="duplicateValues" dxfId="195" priority="223"/>
  </conditionalFormatting>
  <conditionalFormatting sqref="F161">
    <cfRule type="duplicateValues" dxfId="194" priority="217"/>
    <cfRule type="duplicateValues" dxfId="193" priority="218"/>
    <cfRule type="duplicateValues" dxfId="192" priority="219"/>
  </conditionalFormatting>
  <conditionalFormatting sqref="F166:F167">
    <cfRule type="duplicateValues" dxfId="191" priority="199"/>
  </conditionalFormatting>
  <conditionalFormatting sqref="F166:F167">
    <cfRule type="duplicateValues" dxfId="190" priority="196"/>
    <cfRule type="duplicateValues" dxfId="189" priority="197"/>
    <cfRule type="duplicateValues" dxfId="188" priority="198"/>
  </conditionalFormatting>
  <conditionalFormatting sqref="F168:F174 F177 F180:F183">
    <cfRule type="duplicateValues" dxfId="187" priority="191"/>
  </conditionalFormatting>
  <conditionalFormatting sqref="F168:F174 F177 F180:F183">
    <cfRule type="duplicateValues" dxfId="186" priority="188"/>
    <cfRule type="duplicateValues" dxfId="185" priority="189"/>
    <cfRule type="duplicateValues" dxfId="184" priority="190"/>
  </conditionalFormatting>
  <conditionalFormatting sqref="F5">
    <cfRule type="duplicateValues" dxfId="183" priority="440"/>
    <cfRule type="duplicateValues" dxfId="182" priority="441"/>
    <cfRule type="duplicateValues" dxfId="181" priority="442"/>
  </conditionalFormatting>
  <conditionalFormatting sqref="D6">
    <cfRule type="duplicateValues" dxfId="180" priority="183"/>
  </conditionalFormatting>
  <conditionalFormatting sqref="F6:F9">
    <cfRule type="duplicateValues" dxfId="179" priority="172"/>
  </conditionalFormatting>
  <conditionalFormatting sqref="F6:F9">
    <cfRule type="duplicateValues" dxfId="178" priority="173"/>
    <cfRule type="duplicateValues" dxfId="177" priority="174"/>
    <cfRule type="duplicateValues" dxfId="176" priority="175"/>
    <cfRule type="duplicateValues" dxfId="175" priority="176"/>
  </conditionalFormatting>
  <conditionalFormatting sqref="F6:F9">
    <cfRule type="duplicateValues" dxfId="174" priority="177"/>
    <cfRule type="duplicateValues" dxfId="173" priority="178"/>
    <cfRule type="duplicateValues" dxfId="172" priority="179"/>
  </conditionalFormatting>
  <conditionalFormatting sqref="F6:F9">
    <cfRule type="duplicateValues" dxfId="171" priority="180"/>
    <cfRule type="duplicateValues" dxfId="170" priority="181"/>
  </conditionalFormatting>
  <conditionalFormatting sqref="F184:F187">
    <cfRule type="duplicateValues" dxfId="169" priority="163"/>
  </conditionalFormatting>
  <conditionalFormatting sqref="F184:F187">
    <cfRule type="duplicateValues" dxfId="168" priority="160"/>
    <cfRule type="duplicateValues" dxfId="167" priority="161"/>
    <cfRule type="duplicateValues" dxfId="166" priority="162"/>
  </conditionalFormatting>
  <conditionalFormatting sqref="F188">
    <cfRule type="duplicateValues" dxfId="165" priority="138"/>
    <cfRule type="duplicateValues" dxfId="164" priority="139"/>
    <cfRule type="duplicateValues" dxfId="163" priority="140"/>
    <cfRule type="duplicateValues" dxfId="162" priority="141"/>
    <cfRule type="duplicateValues" dxfId="161" priority="142"/>
    <cfRule type="duplicateValues" dxfId="160" priority="143"/>
    <cfRule type="duplicateValues" dxfId="159" priority="144"/>
    <cfRule type="duplicateValues" dxfId="158" priority="145"/>
    <cfRule type="duplicateValues" dxfId="157" priority="146"/>
    <cfRule type="duplicateValues" dxfId="156" priority="147"/>
    <cfRule type="duplicateValues" dxfId="155" priority="148"/>
    <cfRule type="duplicateValues" dxfId="154" priority="149"/>
    <cfRule type="duplicateValues" dxfId="153" priority="150"/>
    <cfRule type="duplicateValues" dxfId="152" priority="151"/>
    <cfRule type="duplicateValues" dxfId="151" priority="152"/>
    <cfRule type="duplicateValues" dxfId="150" priority="153"/>
    <cfRule type="duplicateValues" dxfId="149" priority="154"/>
    <cfRule type="duplicateValues" dxfId="148" priority="155"/>
    <cfRule type="duplicateValues" dxfId="147" priority="156"/>
    <cfRule type="duplicateValues" dxfId="146" priority="157"/>
  </conditionalFormatting>
  <conditionalFormatting sqref="F188">
    <cfRule type="duplicateValues" dxfId="145" priority="158"/>
    <cfRule type="duplicateValues" dxfId="144" priority="159"/>
  </conditionalFormatting>
  <conditionalFormatting sqref="F189:F199">
    <cfRule type="duplicateValues" dxfId="143" priority="116"/>
    <cfRule type="duplicateValues" dxfId="142" priority="117"/>
    <cfRule type="duplicateValues" dxfId="141" priority="118"/>
    <cfRule type="duplicateValues" dxfId="140" priority="119"/>
    <cfRule type="duplicateValues" dxfId="139" priority="120"/>
    <cfRule type="duplicateValues" dxfId="138" priority="121"/>
    <cfRule type="duplicateValues" dxfId="137" priority="122"/>
    <cfRule type="duplicateValues" dxfId="136" priority="123"/>
    <cfRule type="duplicateValues" dxfId="135" priority="124"/>
    <cfRule type="duplicateValues" dxfId="134" priority="125"/>
    <cfRule type="duplicateValues" dxfId="133" priority="126"/>
    <cfRule type="duplicateValues" dxfId="132" priority="127"/>
    <cfRule type="duplicateValues" dxfId="131" priority="128"/>
    <cfRule type="duplicateValues" dxfId="130" priority="129"/>
    <cfRule type="duplicateValues" dxfId="129" priority="130"/>
    <cfRule type="duplicateValues" dxfId="128" priority="131"/>
    <cfRule type="duplicateValues" dxfId="127" priority="132"/>
    <cfRule type="duplicateValues" dxfId="126" priority="133"/>
    <cfRule type="duplicateValues" dxfId="125" priority="134"/>
    <cfRule type="duplicateValues" dxfId="124" priority="135"/>
  </conditionalFormatting>
  <conditionalFormatting sqref="F189:F199">
    <cfRule type="duplicateValues" dxfId="123" priority="136"/>
    <cfRule type="duplicateValues" dxfId="122" priority="137"/>
  </conditionalFormatting>
  <conditionalFormatting sqref="F50">
    <cfRule type="duplicateValues" dxfId="121" priority="113"/>
  </conditionalFormatting>
  <conditionalFormatting sqref="F50">
    <cfRule type="duplicateValues" dxfId="120" priority="114"/>
    <cfRule type="duplicateValues" dxfId="119" priority="115"/>
  </conditionalFormatting>
  <conditionalFormatting sqref="F224:F232 F209:F218">
    <cfRule type="duplicateValues" dxfId="118" priority="78"/>
    <cfRule type="duplicateValues" dxfId="117" priority="79"/>
    <cfRule type="duplicateValues" dxfId="116" priority="80"/>
    <cfRule type="duplicateValues" dxfId="115" priority="81"/>
    <cfRule type="duplicateValues" dxfId="114" priority="82"/>
    <cfRule type="duplicateValues" dxfId="113" priority="83"/>
    <cfRule type="duplicateValues" dxfId="112" priority="84"/>
    <cfRule type="duplicateValues" dxfId="111" priority="85"/>
    <cfRule type="duplicateValues" dxfId="110" priority="86"/>
    <cfRule type="duplicateValues" dxfId="109" priority="87"/>
    <cfRule type="duplicateValues" dxfId="108" priority="88"/>
    <cfRule type="duplicateValues" dxfId="107" priority="89"/>
    <cfRule type="duplicateValues" dxfId="106" priority="90"/>
    <cfRule type="duplicateValues" dxfId="105" priority="91"/>
    <cfRule type="duplicateValues" dxfId="104" priority="92"/>
    <cfRule type="duplicateValues" dxfId="103" priority="93"/>
    <cfRule type="duplicateValues" dxfId="102" priority="94"/>
    <cfRule type="duplicateValues" dxfId="101" priority="95"/>
    <cfRule type="duplicateValues" dxfId="100" priority="96"/>
    <cfRule type="duplicateValues" dxfId="99" priority="97"/>
  </conditionalFormatting>
  <conditionalFormatting sqref="F224:F232 F209:F218">
    <cfRule type="duplicateValues" dxfId="98" priority="98"/>
    <cfRule type="duplicateValues" dxfId="97" priority="99"/>
  </conditionalFormatting>
  <conditionalFormatting sqref="F233:F251">
    <cfRule type="duplicateValues" dxfId="96" priority="26"/>
    <cfRule type="duplicateValues" dxfId="95" priority="27"/>
    <cfRule type="duplicateValues" dxfId="94" priority="28"/>
    <cfRule type="duplicateValues" dxfId="93" priority="29"/>
    <cfRule type="duplicateValues" dxfId="92" priority="30"/>
    <cfRule type="duplicateValues" dxfId="91" priority="31"/>
    <cfRule type="duplicateValues" dxfId="90" priority="32"/>
    <cfRule type="duplicateValues" dxfId="89" priority="33"/>
    <cfRule type="duplicateValues" dxfId="88" priority="34"/>
    <cfRule type="duplicateValues" dxfId="87" priority="35"/>
    <cfRule type="duplicateValues" dxfId="86" priority="36"/>
    <cfRule type="duplicateValues" dxfId="85" priority="37"/>
    <cfRule type="duplicateValues" dxfId="84" priority="38"/>
    <cfRule type="duplicateValues" dxfId="83" priority="39"/>
    <cfRule type="duplicateValues" dxfId="82" priority="40"/>
    <cfRule type="duplicateValues" dxfId="81" priority="41"/>
    <cfRule type="duplicateValues" dxfId="80" priority="42"/>
    <cfRule type="duplicateValues" dxfId="79" priority="43"/>
    <cfRule type="duplicateValues" dxfId="78" priority="44"/>
    <cfRule type="duplicateValues" dxfId="77" priority="45"/>
  </conditionalFormatting>
  <conditionalFormatting sqref="F233:F251">
    <cfRule type="duplicateValues" dxfId="76" priority="46"/>
    <cfRule type="duplicateValues" dxfId="75" priority="47"/>
  </conditionalFormatting>
  <conditionalFormatting sqref="D7:D251">
    <cfRule type="duplicateValues" dxfId="74" priority="25"/>
  </conditionalFormatting>
  <conditionalFormatting sqref="D5">
    <cfRule type="duplicateValues" dxfId="73" priority="1316"/>
    <cfRule type="duplicateValues" dxfId="72" priority="1317"/>
    <cfRule type="duplicateValues" dxfId="71" priority="1318"/>
    <cfRule type="duplicateValues" dxfId="70" priority="1319"/>
    <cfRule type="duplicateValues" dxfId="69" priority="1320"/>
    <cfRule type="duplicateValues" dxfId="68" priority="1321"/>
  </conditionalFormatting>
  <conditionalFormatting sqref="D233:D251">
    <cfRule type="duplicateValues" dxfId="67" priority="23"/>
  </conditionalFormatting>
  <conditionalFormatting sqref="F208">
    <cfRule type="duplicateValues" dxfId="66" priority="1"/>
    <cfRule type="duplicateValues" dxfId="65" priority="2"/>
    <cfRule type="duplicateValues" dxfId="64" priority="3"/>
    <cfRule type="duplicateValues" dxfId="63" priority="4"/>
    <cfRule type="duplicateValues" dxfId="62" priority="5"/>
    <cfRule type="duplicateValues" dxfId="61" priority="6"/>
    <cfRule type="duplicateValues" dxfId="60" priority="7"/>
    <cfRule type="duplicateValues" dxfId="59" priority="8"/>
    <cfRule type="duplicateValues" dxfId="58" priority="9"/>
    <cfRule type="duplicateValues" dxfId="57" priority="10"/>
    <cfRule type="duplicateValues" dxfId="56" priority="11"/>
    <cfRule type="duplicateValues" dxfId="55" priority="12"/>
    <cfRule type="duplicateValues" dxfId="54" priority="13"/>
    <cfRule type="duplicateValues" dxfId="53" priority="14"/>
    <cfRule type="duplicateValues" dxfId="52" priority="15"/>
    <cfRule type="duplicateValues" dxfId="51" priority="16"/>
    <cfRule type="duplicateValues" dxfId="50" priority="17"/>
    <cfRule type="duplicateValues" dxfId="49" priority="18"/>
    <cfRule type="duplicateValues" dxfId="48" priority="19"/>
    <cfRule type="duplicateValues" dxfId="47" priority="20"/>
  </conditionalFormatting>
  <conditionalFormatting sqref="F208">
    <cfRule type="duplicateValues" dxfId="46" priority="21"/>
    <cfRule type="duplicateValues" dxfId="45" priority="22"/>
  </conditionalFormatting>
  <hyperlinks>
    <hyperlink ref="R5" r:id="rId1"/>
  </hyperlinks>
  <pageMargins left="0.7" right="0.7" top="0.75" bottom="0.75" header="0.3" footer="0.3"/>
  <pageSetup orientation="portrait" horizontalDpi="4294967295" verticalDpi="4294967295" r:id="rId2"/>
  <ignoredErrors>
    <ignoredError sqref="M14:M19 M29:M39 M41:M49 M55:M62 M53:M54 M63:M64 M51:M52 M70 M65:M69 M71 N162 N164 M73:M77 M89 M132:M162 M129:M130 M126:M127 M123:M124 M120:M121 M117:M118 M114:M115 M111:M112 M164 M101:M108 M78:M88 M109:M110 M113 M116 M119 M122 M125 M128 M131 M163 M90:M100" formula="1"/>
  </ignoredError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9"/>
  <sheetViews>
    <sheetView zoomScaleNormal="100" workbookViewId="0">
      <selection activeCell="H1" sqref="H1"/>
    </sheetView>
  </sheetViews>
  <sheetFormatPr defaultColWidth="9.28515625" defaultRowHeight="12.75" x14ac:dyDescent="0.25"/>
  <cols>
    <col min="1" max="1" width="4.7109375" style="144" bestFit="1" customWidth="1"/>
    <col min="2" max="2" width="10" style="144" bestFit="1" customWidth="1"/>
    <col min="3" max="3" width="9.28515625" style="144" bestFit="1" customWidth="1"/>
    <col min="4" max="4" width="20.42578125" style="144" bestFit="1" customWidth="1"/>
    <col min="5" max="5" width="9.28515625" style="144" bestFit="1" customWidth="1"/>
    <col min="6" max="6" width="13.7109375" style="144" bestFit="1" customWidth="1"/>
    <col min="7" max="7" width="9.28515625" style="144" bestFit="1" customWidth="1"/>
    <col min="8" max="8" width="12.42578125" style="144" bestFit="1" customWidth="1"/>
    <col min="9" max="9" width="13.28515625" style="144" bestFit="1" customWidth="1"/>
    <col min="10" max="12" width="9.28515625" style="144" bestFit="1" customWidth="1"/>
    <col min="13" max="13" width="10.140625" style="144" bestFit="1" customWidth="1"/>
    <col min="14" max="14" width="11.28515625" style="144" customWidth="1"/>
    <col min="15" max="15" width="10.140625" style="144" bestFit="1" customWidth="1"/>
    <col min="16" max="16" width="11.42578125" style="145" bestFit="1" customWidth="1"/>
    <col min="17" max="17" width="12.42578125" style="144" customWidth="1"/>
    <col min="18" max="18" width="16.140625" style="144" bestFit="1" customWidth="1"/>
    <col min="19" max="19" width="13.85546875" style="144" customWidth="1"/>
    <col min="20" max="20" width="12.85546875" style="144" customWidth="1"/>
    <col min="21" max="21" width="10.140625" style="144" bestFit="1" customWidth="1"/>
    <col min="22" max="22" width="11.42578125" style="144" bestFit="1" customWidth="1"/>
    <col min="23" max="24" width="9.28515625" style="144"/>
    <col min="25" max="25" width="18.140625" style="144" customWidth="1"/>
    <col min="26" max="26" width="36.42578125" style="144" bestFit="1" customWidth="1"/>
    <col min="27" max="16384" width="9.28515625" style="144"/>
  </cols>
  <sheetData>
    <row r="1" spans="1:26" s="29" customFormat="1" ht="42.95" customHeight="1" x14ac:dyDescent="0.25">
      <c r="A1" s="1" t="s">
        <v>0</v>
      </c>
      <c r="B1" s="1" t="s">
        <v>1</v>
      </c>
      <c r="C1" s="1" t="s">
        <v>715</v>
      </c>
      <c r="D1" s="1" t="s">
        <v>2</v>
      </c>
      <c r="E1" s="2" t="s">
        <v>714</v>
      </c>
      <c r="F1" s="1" t="s">
        <v>3</v>
      </c>
      <c r="G1" s="3" t="s">
        <v>4</v>
      </c>
      <c r="H1" s="3" t="s">
        <v>2200</v>
      </c>
      <c r="I1" s="22" t="s">
        <v>5</v>
      </c>
      <c r="J1" s="22" t="s">
        <v>19</v>
      </c>
      <c r="K1" s="22" t="s">
        <v>6</v>
      </c>
      <c r="L1" s="22" t="s">
        <v>7</v>
      </c>
      <c r="M1" s="22" t="s">
        <v>8</v>
      </c>
      <c r="N1" s="4" t="s">
        <v>9</v>
      </c>
      <c r="O1" s="4" t="s">
        <v>10</v>
      </c>
      <c r="P1" s="5" t="s">
        <v>20</v>
      </c>
      <c r="Q1" s="5" t="s">
        <v>21</v>
      </c>
      <c r="R1" s="5" t="s">
        <v>11</v>
      </c>
      <c r="S1" s="4" t="s">
        <v>22</v>
      </c>
      <c r="T1" s="4" t="s">
        <v>1711</v>
      </c>
      <c r="U1" s="5" t="s">
        <v>13</v>
      </c>
      <c r="V1" s="5" t="s">
        <v>23</v>
      </c>
      <c r="W1" s="5" t="s">
        <v>14</v>
      </c>
      <c r="X1" s="5" t="s">
        <v>15</v>
      </c>
      <c r="Y1" s="5" t="s">
        <v>16</v>
      </c>
      <c r="Z1" s="6" t="s">
        <v>17</v>
      </c>
    </row>
    <row r="2" spans="1:26" x14ac:dyDescent="0.25">
      <c r="A2" s="19">
        <v>1</v>
      </c>
      <c r="B2" s="143" t="s">
        <v>1695</v>
      </c>
      <c r="C2" s="20">
        <v>45627</v>
      </c>
      <c r="D2" s="16" t="s">
        <v>1681</v>
      </c>
      <c r="E2" s="20">
        <v>45597</v>
      </c>
      <c r="F2" s="143" t="s">
        <v>1710</v>
      </c>
      <c r="G2" s="148">
        <v>45611</v>
      </c>
      <c r="H2" s="11">
        <v>41666</v>
      </c>
      <c r="I2" s="36">
        <v>44000</v>
      </c>
      <c r="J2" s="11">
        <v>0</v>
      </c>
      <c r="K2" s="11">
        <f>I2+J2</f>
        <v>44000</v>
      </c>
      <c r="L2" s="11">
        <f>I2*1.5%</f>
        <v>660</v>
      </c>
      <c r="M2" s="11">
        <f>K2-L2</f>
        <v>43340</v>
      </c>
      <c r="N2" s="146">
        <v>0</v>
      </c>
      <c r="O2" s="147">
        <f>M2-N2</f>
        <v>43340</v>
      </c>
      <c r="P2" s="148">
        <v>45637</v>
      </c>
      <c r="Q2" s="148">
        <v>45603</v>
      </c>
      <c r="R2" s="143" t="s">
        <v>1709</v>
      </c>
      <c r="S2" s="149">
        <v>25000</v>
      </c>
      <c r="T2" s="151">
        <f>S2/I2*100</f>
        <v>56.81818181818182</v>
      </c>
      <c r="U2" s="152" t="s">
        <v>91</v>
      </c>
      <c r="V2" s="24">
        <v>45643</v>
      </c>
      <c r="W2" s="21">
        <v>464147</v>
      </c>
      <c r="X2" s="21" t="s">
        <v>29</v>
      </c>
      <c r="Y2" s="21" t="s">
        <v>368</v>
      </c>
      <c r="Z2" s="21" t="s">
        <v>91</v>
      </c>
    </row>
    <row r="3" spans="1:26" x14ac:dyDescent="0.25">
      <c r="A3" s="19">
        <f>A2+1</f>
        <v>2</v>
      </c>
      <c r="B3" s="143" t="s">
        <v>1696</v>
      </c>
      <c r="C3" s="20">
        <v>45627</v>
      </c>
      <c r="D3" s="16" t="s">
        <v>1682</v>
      </c>
      <c r="E3" s="20">
        <v>45597</v>
      </c>
      <c r="F3" s="143" t="s">
        <v>1710</v>
      </c>
      <c r="G3" s="148">
        <v>45611</v>
      </c>
      <c r="H3" s="11">
        <v>41666</v>
      </c>
      <c r="I3" s="36">
        <v>44000</v>
      </c>
      <c r="J3" s="11">
        <v>0</v>
      </c>
      <c r="K3" s="11">
        <f t="shared" ref="K3:K15" si="0">I3+J3</f>
        <v>44000</v>
      </c>
      <c r="L3" s="11">
        <f t="shared" ref="L3:L15" si="1">I3*1.5%</f>
        <v>660</v>
      </c>
      <c r="M3" s="11">
        <f t="shared" ref="M3:M15" si="2">K3-L3</f>
        <v>43340</v>
      </c>
      <c r="N3" s="146">
        <v>0</v>
      </c>
      <c r="O3" s="147">
        <f t="shared" ref="O3:O15" si="3">M3-N3</f>
        <v>43340</v>
      </c>
      <c r="P3" s="148">
        <v>45637</v>
      </c>
      <c r="Q3" s="148">
        <v>45603</v>
      </c>
      <c r="R3" s="143" t="s">
        <v>1709</v>
      </c>
      <c r="S3" s="149">
        <v>25000</v>
      </c>
      <c r="T3" s="151">
        <f t="shared" ref="T3:T15" si="4">S3/I3*100</f>
        <v>56.81818181818182</v>
      </c>
      <c r="U3" s="152" t="s">
        <v>91</v>
      </c>
      <c r="V3" s="24">
        <v>45643</v>
      </c>
      <c r="W3" s="21">
        <v>464147</v>
      </c>
      <c r="X3" s="21" t="s">
        <v>29</v>
      </c>
      <c r="Y3" s="21" t="s">
        <v>368</v>
      </c>
      <c r="Z3" s="21" t="s">
        <v>91</v>
      </c>
    </row>
    <row r="4" spans="1:26" x14ac:dyDescent="0.25">
      <c r="A4" s="19">
        <f t="shared" ref="A4:A15" si="5">A3+1</f>
        <v>3</v>
      </c>
      <c r="B4" s="143" t="s">
        <v>1697</v>
      </c>
      <c r="C4" s="20">
        <v>45627</v>
      </c>
      <c r="D4" s="16" t="s">
        <v>1683</v>
      </c>
      <c r="E4" s="20">
        <v>45597</v>
      </c>
      <c r="F4" s="143" t="s">
        <v>1710</v>
      </c>
      <c r="G4" s="148">
        <v>45611</v>
      </c>
      <c r="H4" s="11">
        <v>41667</v>
      </c>
      <c r="I4" s="36">
        <v>44000</v>
      </c>
      <c r="J4" s="11">
        <v>0</v>
      </c>
      <c r="K4" s="11">
        <f t="shared" si="0"/>
        <v>44000</v>
      </c>
      <c r="L4" s="11">
        <f t="shared" si="1"/>
        <v>660</v>
      </c>
      <c r="M4" s="11">
        <f t="shared" si="2"/>
        <v>43340</v>
      </c>
      <c r="N4" s="146">
        <v>0</v>
      </c>
      <c r="O4" s="147">
        <f t="shared" si="3"/>
        <v>43340</v>
      </c>
      <c r="P4" s="148">
        <v>45637</v>
      </c>
      <c r="Q4" s="148">
        <v>45603</v>
      </c>
      <c r="R4" s="143" t="s">
        <v>1709</v>
      </c>
      <c r="S4" s="149">
        <v>25000</v>
      </c>
      <c r="T4" s="151">
        <f t="shared" si="4"/>
        <v>56.81818181818182</v>
      </c>
      <c r="U4" s="152" t="s">
        <v>91</v>
      </c>
      <c r="V4" s="24">
        <v>45643</v>
      </c>
      <c r="W4" s="21">
        <v>464147</v>
      </c>
      <c r="X4" s="21" t="s">
        <v>29</v>
      </c>
      <c r="Y4" s="21" t="s">
        <v>368</v>
      </c>
      <c r="Z4" s="21" t="s">
        <v>91</v>
      </c>
    </row>
    <row r="5" spans="1:26" x14ac:dyDescent="0.25">
      <c r="A5" s="19">
        <f t="shared" si="5"/>
        <v>4</v>
      </c>
      <c r="B5" s="143" t="s">
        <v>1698</v>
      </c>
      <c r="C5" s="20">
        <v>45627</v>
      </c>
      <c r="D5" s="16" t="s">
        <v>1684</v>
      </c>
      <c r="E5" s="20">
        <v>45597</v>
      </c>
      <c r="F5" s="143" t="s">
        <v>1710</v>
      </c>
      <c r="G5" s="148">
        <v>45611</v>
      </c>
      <c r="H5" s="11">
        <v>43000</v>
      </c>
      <c r="I5" s="36">
        <v>44000</v>
      </c>
      <c r="J5" s="11">
        <v>0</v>
      </c>
      <c r="K5" s="11">
        <f t="shared" si="0"/>
        <v>44000</v>
      </c>
      <c r="L5" s="11">
        <f t="shared" si="1"/>
        <v>660</v>
      </c>
      <c r="M5" s="11">
        <f t="shared" si="2"/>
        <v>43340</v>
      </c>
      <c r="N5" s="146">
        <v>0</v>
      </c>
      <c r="O5" s="147">
        <f t="shared" si="3"/>
        <v>43340</v>
      </c>
      <c r="P5" s="148">
        <v>45637</v>
      </c>
      <c r="Q5" s="148">
        <v>45603</v>
      </c>
      <c r="R5" s="143" t="s">
        <v>1709</v>
      </c>
      <c r="S5" s="149">
        <v>25800</v>
      </c>
      <c r="T5" s="151">
        <f t="shared" si="4"/>
        <v>58.636363636363633</v>
      </c>
      <c r="U5" s="152" t="s">
        <v>91</v>
      </c>
      <c r="V5" s="24">
        <v>45643</v>
      </c>
      <c r="W5" s="21">
        <v>464147</v>
      </c>
      <c r="X5" s="21" t="s">
        <v>29</v>
      </c>
      <c r="Y5" s="21" t="s">
        <v>368</v>
      </c>
      <c r="Z5" s="21" t="s">
        <v>91</v>
      </c>
    </row>
    <row r="6" spans="1:26" x14ac:dyDescent="0.25">
      <c r="A6" s="19">
        <f t="shared" si="5"/>
        <v>5</v>
      </c>
      <c r="B6" s="143" t="s">
        <v>1699</v>
      </c>
      <c r="C6" s="20">
        <v>45627</v>
      </c>
      <c r="D6" s="16" t="s">
        <v>1685</v>
      </c>
      <c r="E6" s="20">
        <v>45597</v>
      </c>
      <c r="F6" s="143" t="s">
        <v>1710</v>
      </c>
      <c r="G6" s="148">
        <v>45611</v>
      </c>
      <c r="H6" s="11">
        <v>43000</v>
      </c>
      <c r="I6" s="36">
        <v>44000</v>
      </c>
      <c r="J6" s="11">
        <v>0</v>
      </c>
      <c r="K6" s="11">
        <f t="shared" si="0"/>
        <v>44000</v>
      </c>
      <c r="L6" s="11">
        <f t="shared" si="1"/>
        <v>660</v>
      </c>
      <c r="M6" s="11">
        <f t="shared" si="2"/>
        <v>43340</v>
      </c>
      <c r="N6" s="146">
        <v>0</v>
      </c>
      <c r="O6" s="147">
        <f t="shared" si="3"/>
        <v>43340</v>
      </c>
      <c r="P6" s="148">
        <v>45637</v>
      </c>
      <c r="Q6" s="148">
        <v>45603</v>
      </c>
      <c r="R6" s="143" t="s">
        <v>1709</v>
      </c>
      <c r="S6" s="149">
        <v>25800</v>
      </c>
      <c r="T6" s="151">
        <f t="shared" si="4"/>
        <v>58.636363636363633</v>
      </c>
      <c r="U6" s="152" t="s">
        <v>91</v>
      </c>
      <c r="V6" s="24">
        <v>45643</v>
      </c>
      <c r="W6" s="21">
        <v>464147</v>
      </c>
      <c r="X6" s="21" t="s">
        <v>29</v>
      </c>
      <c r="Y6" s="21" t="s">
        <v>368</v>
      </c>
      <c r="Z6" s="21" t="s">
        <v>91</v>
      </c>
    </row>
    <row r="7" spans="1:26" x14ac:dyDescent="0.25">
      <c r="A7" s="19">
        <f t="shared" si="5"/>
        <v>6</v>
      </c>
      <c r="B7" s="143" t="s">
        <v>1700</v>
      </c>
      <c r="C7" s="20">
        <v>45627</v>
      </c>
      <c r="D7" s="16" t="s">
        <v>1686</v>
      </c>
      <c r="E7" s="20">
        <v>45597</v>
      </c>
      <c r="F7" s="143" t="s">
        <v>1710</v>
      </c>
      <c r="G7" s="148">
        <v>45611</v>
      </c>
      <c r="H7" s="11">
        <v>43000</v>
      </c>
      <c r="I7" s="36">
        <v>44000</v>
      </c>
      <c r="J7" s="11">
        <v>0</v>
      </c>
      <c r="K7" s="11">
        <f t="shared" si="0"/>
        <v>44000</v>
      </c>
      <c r="L7" s="11">
        <f t="shared" si="1"/>
        <v>660</v>
      </c>
      <c r="M7" s="11">
        <f t="shared" si="2"/>
        <v>43340</v>
      </c>
      <c r="N7" s="146">
        <v>0</v>
      </c>
      <c r="O7" s="147">
        <f t="shared" si="3"/>
        <v>43340</v>
      </c>
      <c r="P7" s="148">
        <v>45637</v>
      </c>
      <c r="Q7" s="148">
        <v>45603</v>
      </c>
      <c r="R7" s="143" t="s">
        <v>1709</v>
      </c>
      <c r="S7" s="149">
        <v>21000</v>
      </c>
      <c r="T7" s="151">
        <f t="shared" si="4"/>
        <v>47.727272727272727</v>
      </c>
      <c r="U7" s="152" t="s">
        <v>91</v>
      </c>
      <c r="V7" s="24">
        <v>45643</v>
      </c>
      <c r="W7" s="21">
        <v>464147</v>
      </c>
      <c r="X7" s="21" t="s">
        <v>29</v>
      </c>
      <c r="Y7" s="21" t="s">
        <v>368</v>
      </c>
      <c r="Z7" s="21" t="s">
        <v>91</v>
      </c>
    </row>
    <row r="8" spans="1:26" x14ac:dyDescent="0.25">
      <c r="A8" s="19">
        <f t="shared" si="5"/>
        <v>7</v>
      </c>
      <c r="B8" s="143" t="s">
        <v>1701</v>
      </c>
      <c r="C8" s="20">
        <v>45627</v>
      </c>
      <c r="D8" s="16" t="s">
        <v>1687</v>
      </c>
      <c r="E8" s="20">
        <v>45597</v>
      </c>
      <c r="F8" s="143" t="s">
        <v>1710</v>
      </c>
      <c r="G8" s="148">
        <v>45611</v>
      </c>
      <c r="H8" s="11">
        <v>35000</v>
      </c>
      <c r="I8" s="36">
        <v>44000</v>
      </c>
      <c r="J8" s="11">
        <v>0</v>
      </c>
      <c r="K8" s="11">
        <f t="shared" si="0"/>
        <v>44000</v>
      </c>
      <c r="L8" s="11">
        <f t="shared" si="1"/>
        <v>660</v>
      </c>
      <c r="M8" s="11">
        <f t="shared" si="2"/>
        <v>43340</v>
      </c>
      <c r="N8" s="146">
        <v>0</v>
      </c>
      <c r="O8" s="147">
        <f t="shared" si="3"/>
        <v>43340</v>
      </c>
      <c r="P8" s="148">
        <v>45637</v>
      </c>
      <c r="Q8" s="148">
        <v>45603</v>
      </c>
      <c r="R8" s="143" t="s">
        <v>1709</v>
      </c>
      <c r="S8" s="149">
        <v>24000</v>
      </c>
      <c r="T8" s="151">
        <f t="shared" si="4"/>
        <v>54.54545454545454</v>
      </c>
      <c r="U8" s="152" t="s">
        <v>91</v>
      </c>
      <c r="V8" s="24">
        <v>45643</v>
      </c>
      <c r="W8" s="21">
        <v>464147</v>
      </c>
      <c r="X8" s="21" t="s">
        <v>29</v>
      </c>
      <c r="Y8" s="21" t="s">
        <v>368</v>
      </c>
      <c r="Z8" s="21" t="s">
        <v>91</v>
      </c>
    </row>
    <row r="9" spans="1:26" x14ac:dyDescent="0.25">
      <c r="A9" s="19">
        <f t="shared" si="5"/>
        <v>8</v>
      </c>
      <c r="B9" s="143" t="s">
        <v>1702</v>
      </c>
      <c r="C9" s="20">
        <v>45627</v>
      </c>
      <c r="D9" s="16" t="s">
        <v>1688</v>
      </c>
      <c r="E9" s="20">
        <v>45597</v>
      </c>
      <c r="F9" s="143" t="s">
        <v>1710</v>
      </c>
      <c r="G9" s="148">
        <v>45611</v>
      </c>
      <c r="H9" s="11">
        <v>40000</v>
      </c>
      <c r="I9" s="36">
        <v>44000</v>
      </c>
      <c r="J9" s="11">
        <v>0</v>
      </c>
      <c r="K9" s="11">
        <f t="shared" si="0"/>
        <v>44000</v>
      </c>
      <c r="L9" s="11">
        <f t="shared" si="1"/>
        <v>660</v>
      </c>
      <c r="M9" s="11">
        <f t="shared" si="2"/>
        <v>43340</v>
      </c>
      <c r="N9" s="146">
        <v>0</v>
      </c>
      <c r="O9" s="147">
        <f t="shared" si="3"/>
        <v>43340</v>
      </c>
      <c r="P9" s="148">
        <v>45637</v>
      </c>
      <c r="Q9" s="148">
        <v>45603</v>
      </c>
      <c r="R9" s="143" t="s">
        <v>1709</v>
      </c>
      <c r="S9" s="149">
        <v>25800</v>
      </c>
      <c r="T9" s="151">
        <f t="shared" si="4"/>
        <v>58.636363636363633</v>
      </c>
      <c r="U9" s="152" t="s">
        <v>91</v>
      </c>
      <c r="V9" s="24">
        <v>45643</v>
      </c>
      <c r="W9" s="21">
        <v>464147</v>
      </c>
      <c r="X9" s="21" t="s">
        <v>29</v>
      </c>
      <c r="Y9" s="21" t="s">
        <v>368</v>
      </c>
      <c r="Z9" s="21" t="s">
        <v>91</v>
      </c>
    </row>
    <row r="10" spans="1:26" x14ac:dyDescent="0.25">
      <c r="A10" s="19">
        <f t="shared" si="5"/>
        <v>9</v>
      </c>
      <c r="B10" s="143" t="s">
        <v>1703</v>
      </c>
      <c r="C10" s="20">
        <v>45627</v>
      </c>
      <c r="D10" s="16" t="s">
        <v>1689</v>
      </c>
      <c r="E10" s="20">
        <v>45597</v>
      </c>
      <c r="F10" s="143" t="s">
        <v>1710</v>
      </c>
      <c r="G10" s="148">
        <v>45611</v>
      </c>
      <c r="H10" s="11">
        <v>35000</v>
      </c>
      <c r="I10" s="36">
        <v>44000</v>
      </c>
      <c r="J10" s="11">
        <v>0</v>
      </c>
      <c r="K10" s="11">
        <f t="shared" si="0"/>
        <v>44000</v>
      </c>
      <c r="L10" s="11">
        <f t="shared" si="1"/>
        <v>660</v>
      </c>
      <c r="M10" s="11">
        <f t="shared" si="2"/>
        <v>43340</v>
      </c>
      <c r="N10" s="146">
        <v>0</v>
      </c>
      <c r="O10" s="147">
        <f t="shared" si="3"/>
        <v>43340</v>
      </c>
      <c r="P10" s="148">
        <v>45637</v>
      </c>
      <c r="Q10" s="148">
        <v>45603</v>
      </c>
      <c r="R10" s="143" t="s">
        <v>1709</v>
      </c>
      <c r="S10" s="149">
        <v>21000</v>
      </c>
      <c r="T10" s="151">
        <f t="shared" si="4"/>
        <v>47.727272727272727</v>
      </c>
      <c r="U10" s="152" t="s">
        <v>91</v>
      </c>
      <c r="V10" s="24">
        <v>45643</v>
      </c>
      <c r="W10" s="21">
        <v>464147</v>
      </c>
      <c r="X10" s="21" t="s">
        <v>29</v>
      </c>
      <c r="Y10" s="21" t="s">
        <v>368</v>
      </c>
      <c r="Z10" s="21" t="s">
        <v>91</v>
      </c>
    </row>
    <row r="11" spans="1:26" x14ac:dyDescent="0.25">
      <c r="A11" s="19">
        <f t="shared" si="5"/>
        <v>10</v>
      </c>
      <c r="B11" s="143" t="s">
        <v>1704</v>
      </c>
      <c r="C11" s="20">
        <v>45627</v>
      </c>
      <c r="D11" s="16" t="s">
        <v>1690</v>
      </c>
      <c r="E11" s="20">
        <v>45597</v>
      </c>
      <c r="F11" s="143" t="s">
        <v>1710</v>
      </c>
      <c r="G11" s="148">
        <v>45611</v>
      </c>
      <c r="H11" s="11">
        <v>43333</v>
      </c>
      <c r="I11" s="36">
        <v>44000</v>
      </c>
      <c r="J11" s="11">
        <v>0</v>
      </c>
      <c r="K11" s="11">
        <f t="shared" si="0"/>
        <v>44000</v>
      </c>
      <c r="L11" s="11">
        <f t="shared" si="1"/>
        <v>660</v>
      </c>
      <c r="M11" s="11">
        <f t="shared" si="2"/>
        <v>43340</v>
      </c>
      <c r="N11" s="146">
        <v>0</v>
      </c>
      <c r="O11" s="147">
        <f t="shared" si="3"/>
        <v>43340</v>
      </c>
      <c r="P11" s="148">
        <v>45637</v>
      </c>
      <c r="Q11" s="148">
        <v>45603</v>
      </c>
      <c r="R11" s="143" t="s">
        <v>1709</v>
      </c>
      <c r="S11" s="149">
        <v>26000</v>
      </c>
      <c r="T11" s="151">
        <f t="shared" si="4"/>
        <v>59.090909090909093</v>
      </c>
      <c r="U11" s="152" t="s">
        <v>91</v>
      </c>
      <c r="V11" s="24">
        <v>45643</v>
      </c>
      <c r="W11" s="21">
        <v>464147</v>
      </c>
      <c r="X11" s="21" t="s">
        <v>29</v>
      </c>
      <c r="Y11" s="21" t="s">
        <v>368</v>
      </c>
      <c r="Z11" s="21" t="s">
        <v>91</v>
      </c>
    </row>
    <row r="12" spans="1:26" x14ac:dyDescent="0.25">
      <c r="A12" s="19">
        <f t="shared" si="5"/>
        <v>11</v>
      </c>
      <c r="B12" s="143" t="s">
        <v>1705</v>
      </c>
      <c r="C12" s="20">
        <v>45627</v>
      </c>
      <c r="D12" s="16" t="s">
        <v>1691</v>
      </c>
      <c r="E12" s="20">
        <v>45597</v>
      </c>
      <c r="F12" s="143" t="s">
        <v>1710</v>
      </c>
      <c r="G12" s="148">
        <v>45611</v>
      </c>
      <c r="H12" s="11">
        <v>41666</v>
      </c>
      <c r="I12" s="36">
        <v>44000</v>
      </c>
      <c r="J12" s="11">
        <v>0</v>
      </c>
      <c r="K12" s="11">
        <f t="shared" si="0"/>
        <v>44000</v>
      </c>
      <c r="L12" s="11">
        <f t="shared" si="1"/>
        <v>660</v>
      </c>
      <c r="M12" s="11">
        <f t="shared" si="2"/>
        <v>43340</v>
      </c>
      <c r="N12" s="146">
        <v>0</v>
      </c>
      <c r="O12" s="147">
        <f t="shared" si="3"/>
        <v>43340</v>
      </c>
      <c r="P12" s="148">
        <v>45637</v>
      </c>
      <c r="Q12" s="148">
        <v>45603</v>
      </c>
      <c r="R12" s="143" t="s">
        <v>1709</v>
      </c>
      <c r="S12" s="149">
        <v>25000</v>
      </c>
      <c r="T12" s="151">
        <f t="shared" si="4"/>
        <v>56.81818181818182</v>
      </c>
      <c r="U12" s="152" t="s">
        <v>91</v>
      </c>
      <c r="V12" s="24">
        <v>45643</v>
      </c>
      <c r="W12" s="21">
        <v>464147</v>
      </c>
      <c r="X12" s="21" t="s">
        <v>29</v>
      </c>
      <c r="Y12" s="21" t="s">
        <v>368</v>
      </c>
      <c r="Z12" s="21" t="s">
        <v>91</v>
      </c>
    </row>
    <row r="13" spans="1:26" x14ac:dyDescent="0.25">
      <c r="A13" s="19">
        <f t="shared" si="5"/>
        <v>12</v>
      </c>
      <c r="B13" s="143" t="s">
        <v>1706</v>
      </c>
      <c r="C13" s="20">
        <v>45627</v>
      </c>
      <c r="D13" s="16" t="s">
        <v>1692</v>
      </c>
      <c r="E13" s="20">
        <v>45597</v>
      </c>
      <c r="F13" s="143" t="s">
        <v>1710</v>
      </c>
      <c r="G13" s="148">
        <v>45611</v>
      </c>
      <c r="H13" s="11">
        <v>41666</v>
      </c>
      <c r="I13" s="36">
        <v>44000</v>
      </c>
      <c r="J13" s="11">
        <v>0</v>
      </c>
      <c r="K13" s="11">
        <f t="shared" si="0"/>
        <v>44000</v>
      </c>
      <c r="L13" s="11">
        <f t="shared" si="1"/>
        <v>660</v>
      </c>
      <c r="M13" s="11">
        <f t="shared" si="2"/>
        <v>43340</v>
      </c>
      <c r="N13" s="146">
        <v>0</v>
      </c>
      <c r="O13" s="147">
        <f t="shared" si="3"/>
        <v>43340</v>
      </c>
      <c r="P13" s="148">
        <v>45637</v>
      </c>
      <c r="Q13" s="148">
        <v>45603</v>
      </c>
      <c r="R13" s="143" t="s">
        <v>1709</v>
      </c>
      <c r="S13" s="149">
        <v>25000</v>
      </c>
      <c r="T13" s="151">
        <f t="shared" si="4"/>
        <v>56.81818181818182</v>
      </c>
      <c r="U13" s="152" t="s">
        <v>91</v>
      </c>
      <c r="V13" s="24">
        <v>45643</v>
      </c>
      <c r="W13" s="21">
        <v>464147</v>
      </c>
      <c r="X13" s="21" t="s">
        <v>29</v>
      </c>
      <c r="Y13" s="21" t="s">
        <v>368</v>
      </c>
      <c r="Z13" s="21" t="s">
        <v>91</v>
      </c>
    </row>
    <row r="14" spans="1:26" x14ac:dyDescent="0.25">
      <c r="A14" s="19">
        <f t="shared" si="5"/>
        <v>13</v>
      </c>
      <c r="B14" s="143" t="s">
        <v>1707</v>
      </c>
      <c r="C14" s="20">
        <v>45627</v>
      </c>
      <c r="D14" s="16" t="s">
        <v>1693</v>
      </c>
      <c r="E14" s="20">
        <v>45597</v>
      </c>
      <c r="F14" s="143" t="s">
        <v>1710</v>
      </c>
      <c r="G14" s="148">
        <v>45611</v>
      </c>
      <c r="H14" s="11">
        <v>40000</v>
      </c>
      <c r="I14" s="36">
        <v>44000</v>
      </c>
      <c r="J14" s="11">
        <v>0</v>
      </c>
      <c r="K14" s="11">
        <f t="shared" si="0"/>
        <v>44000</v>
      </c>
      <c r="L14" s="11">
        <f t="shared" si="1"/>
        <v>660</v>
      </c>
      <c r="M14" s="11">
        <f t="shared" si="2"/>
        <v>43340</v>
      </c>
      <c r="N14" s="146">
        <v>0</v>
      </c>
      <c r="O14" s="147">
        <f t="shared" si="3"/>
        <v>43340</v>
      </c>
      <c r="P14" s="148">
        <v>45637</v>
      </c>
      <c r="Q14" s="148">
        <v>45603</v>
      </c>
      <c r="R14" s="143" t="s">
        <v>1709</v>
      </c>
      <c r="S14" s="149">
        <v>24000</v>
      </c>
      <c r="T14" s="151">
        <f t="shared" si="4"/>
        <v>54.54545454545454</v>
      </c>
      <c r="U14" s="152" t="s">
        <v>91</v>
      </c>
      <c r="V14" s="24">
        <v>45643</v>
      </c>
      <c r="W14" s="21">
        <v>464147</v>
      </c>
      <c r="X14" s="21" t="s">
        <v>29</v>
      </c>
      <c r="Y14" s="21" t="s">
        <v>368</v>
      </c>
      <c r="Z14" s="21" t="s">
        <v>91</v>
      </c>
    </row>
    <row r="15" spans="1:26" x14ac:dyDescent="0.25">
      <c r="A15" s="19">
        <f t="shared" si="5"/>
        <v>14</v>
      </c>
      <c r="B15" s="143" t="s">
        <v>1708</v>
      </c>
      <c r="C15" s="20">
        <v>45627</v>
      </c>
      <c r="D15" s="16" t="s">
        <v>1694</v>
      </c>
      <c r="E15" s="20">
        <v>45597</v>
      </c>
      <c r="F15" s="143" t="s">
        <v>1710</v>
      </c>
      <c r="G15" s="148">
        <v>45611</v>
      </c>
      <c r="H15" s="11">
        <v>41667</v>
      </c>
      <c r="I15" s="36">
        <v>44000</v>
      </c>
      <c r="J15" s="11">
        <v>0</v>
      </c>
      <c r="K15" s="11">
        <f t="shared" si="0"/>
        <v>44000</v>
      </c>
      <c r="L15" s="11">
        <f t="shared" si="1"/>
        <v>660</v>
      </c>
      <c r="M15" s="11">
        <f t="shared" si="2"/>
        <v>43340</v>
      </c>
      <c r="N15" s="146">
        <v>0</v>
      </c>
      <c r="O15" s="147">
        <f t="shared" si="3"/>
        <v>43340</v>
      </c>
      <c r="P15" s="148">
        <v>45637</v>
      </c>
      <c r="Q15" s="148">
        <v>45603</v>
      </c>
      <c r="R15" s="143" t="s">
        <v>1709</v>
      </c>
      <c r="S15" s="149">
        <v>25000</v>
      </c>
      <c r="T15" s="151">
        <f t="shared" si="4"/>
        <v>56.81818181818182</v>
      </c>
      <c r="U15" s="152" t="s">
        <v>91</v>
      </c>
      <c r="V15" s="24">
        <v>45643</v>
      </c>
      <c r="W15" s="21">
        <v>464147</v>
      </c>
      <c r="X15" s="21" t="s">
        <v>29</v>
      </c>
      <c r="Y15" s="21" t="s">
        <v>368</v>
      </c>
      <c r="Z15" s="21" t="s">
        <v>91</v>
      </c>
    </row>
    <row r="16" spans="1:26" x14ac:dyDescent="0.25">
      <c r="H16" s="150"/>
      <c r="S16" s="150"/>
    </row>
    <row r="17" spans="8:16" x14ac:dyDescent="0.25">
      <c r="H17" s="216"/>
    </row>
    <row r="18" spans="8:16" x14ac:dyDescent="0.25">
      <c r="H18" s="216"/>
    </row>
    <row r="19" spans="8:16" x14ac:dyDescent="0.25">
      <c r="P19" s="215">
        <v>370872</v>
      </c>
    </row>
    <row r="20" spans="8:16" x14ac:dyDescent="0.25">
      <c r="P20" s="215"/>
    </row>
    <row r="21" spans="8:16" x14ac:dyDescent="0.25">
      <c r="P21" s="215"/>
    </row>
    <row r="22" spans="8:16" x14ac:dyDescent="0.25">
      <c r="H22" s="213"/>
      <c r="P22" s="215"/>
    </row>
    <row r="23" spans="8:16" x14ac:dyDescent="0.25">
      <c r="H23" s="213">
        <v>1742517</v>
      </c>
    </row>
    <row r="24" spans="8:16" x14ac:dyDescent="0.25">
      <c r="H24" s="213">
        <f>H23*18%</f>
        <v>313653.06</v>
      </c>
    </row>
    <row r="25" spans="8:16" x14ac:dyDescent="0.25">
      <c r="H25" s="214">
        <f>H24+H23</f>
        <v>2056170.06</v>
      </c>
    </row>
    <row r="26" spans="8:16" x14ac:dyDescent="0.25">
      <c r="H26" s="213">
        <f>H23*10%</f>
        <v>174251.7</v>
      </c>
    </row>
    <row r="27" spans="8:16" x14ac:dyDescent="0.25">
      <c r="H27" s="214">
        <f>H25-H26</f>
        <v>1881918.36</v>
      </c>
    </row>
    <row r="28" spans="8:16" x14ac:dyDescent="0.25">
      <c r="H28" s="213"/>
    </row>
    <row r="29" spans="8:16" x14ac:dyDescent="0.25">
      <c r="H29" s="213"/>
    </row>
  </sheetData>
  <conditionalFormatting sqref="D1">
    <cfRule type="duplicateValues" dxfId="44" priority="7"/>
    <cfRule type="duplicateValues" dxfId="43" priority="8"/>
    <cfRule type="duplicateValues" dxfId="42" priority="9"/>
    <cfRule type="duplicateValues" dxfId="41" priority="10"/>
    <cfRule type="duplicateValues" dxfId="40" priority="11"/>
    <cfRule type="duplicateValues" dxfId="39" priority="12"/>
  </conditionalFormatting>
  <conditionalFormatting sqref="F1">
    <cfRule type="duplicateValues" dxfId="38" priority="4"/>
    <cfRule type="duplicateValues" dxfId="37" priority="5"/>
    <cfRule type="duplicateValues" dxfId="36" priority="6"/>
  </conditionalFormatting>
  <conditionalFormatting sqref="D2:D13">
    <cfRule type="duplicateValues" dxfId="35" priority="3"/>
  </conditionalFormatting>
  <conditionalFormatting sqref="D14">
    <cfRule type="duplicateValues" dxfId="34" priority="2"/>
  </conditionalFormatting>
  <conditionalFormatting sqref="D15">
    <cfRule type="duplicateValues" dxfId="33" priority="1"/>
  </conditionalFormatting>
  <hyperlinks>
    <hyperlink ref="S1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Y5"/>
  <sheetViews>
    <sheetView zoomScale="85" zoomScaleNormal="85" workbookViewId="0">
      <selection activeCell="I14" sqref="I14"/>
    </sheetView>
  </sheetViews>
  <sheetFormatPr defaultColWidth="9.28515625" defaultRowHeight="12.75" x14ac:dyDescent="0.25"/>
  <cols>
    <col min="1" max="1" width="5.28515625" style="144" bestFit="1" customWidth="1"/>
    <col min="2" max="2" width="19.42578125" style="144" bestFit="1" customWidth="1"/>
    <col min="3" max="3" width="9.28515625" style="144"/>
    <col min="4" max="4" width="18" style="144" bestFit="1" customWidth="1"/>
    <col min="5" max="5" width="9.28515625" style="144"/>
    <col min="6" max="6" width="13.42578125" style="144" bestFit="1" customWidth="1"/>
    <col min="7" max="7" width="10.140625" style="144" bestFit="1" customWidth="1"/>
    <col min="8" max="8" width="11.28515625" style="144" bestFit="1" customWidth="1"/>
    <col min="9" max="9" width="9.7109375" style="144" bestFit="1" customWidth="1"/>
    <col min="10" max="10" width="13.85546875" style="144" bestFit="1" customWidth="1"/>
    <col min="11" max="11" width="10.7109375" style="144" bestFit="1" customWidth="1"/>
    <col min="12" max="12" width="13.85546875" style="144" bestFit="1" customWidth="1"/>
    <col min="13" max="13" width="9.28515625" style="144"/>
    <col min="14" max="14" width="10.7109375" style="144" bestFit="1" customWidth="1"/>
    <col min="15" max="16" width="12.28515625" style="144" bestFit="1" customWidth="1"/>
    <col min="17" max="17" width="17.140625" style="144" bestFit="1" customWidth="1"/>
    <col min="18" max="18" width="13.85546875" style="144" bestFit="1" customWidth="1"/>
    <col min="19" max="19" width="9.28515625" style="144"/>
    <col min="20" max="20" width="9.42578125" style="144" bestFit="1" customWidth="1"/>
    <col min="21" max="21" width="9.28515625" style="144"/>
    <col min="22" max="22" width="11.42578125" style="144" customWidth="1"/>
    <col min="23" max="23" width="9.28515625" style="144"/>
    <col min="24" max="24" width="10.28515625" style="144" bestFit="1" customWidth="1"/>
    <col min="25" max="25" width="35.85546875" style="144" bestFit="1" customWidth="1"/>
    <col min="26" max="16384" width="9.28515625" style="144"/>
  </cols>
  <sheetData>
    <row r="2" spans="1:25" ht="60" x14ac:dyDescent="0.25">
      <c r="A2" s="1" t="s">
        <v>0</v>
      </c>
      <c r="B2" s="1" t="s">
        <v>1</v>
      </c>
      <c r="C2" s="1" t="s">
        <v>715</v>
      </c>
      <c r="D2" s="1" t="s">
        <v>2</v>
      </c>
      <c r="E2" s="2" t="s">
        <v>714</v>
      </c>
      <c r="F2" s="1" t="s">
        <v>3</v>
      </c>
      <c r="G2" s="3" t="s">
        <v>4</v>
      </c>
      <c r="H2" s="22" t="s">
        <v>5</v>
      </c>
      <c r="I2" s="22" t="s">
        <v>19</v>
      </c>
      <c r="J2" s="22" t="s">
        <v>6</v>
      </c>
      <c r="K2" s="22" t="s">
        <v>7</v>
      </c>
      <c r="L2" s="22" t="s">
        <v>8</v>
      </c>
      <c r="M2" s="4" t="s">
        <v>9</v>
      </c>
      <c r="N2" s="4" t="s">
        <v>10</v>
      </c>
      <c r="O2" s="5" t="s">
        <v>20</v>
      </c>
      <c r="P2" s="5" t="s">
        <v>21</v>
      </c>
      <c r="Q2" s="5" t="s">
        <v>11</v>
      </c>
      <c r="R2" s="4" t="s">
        <v>22</v>
      </c>
      <c r="S2" s="4" t="s">
        <v>12</v>
      </c>
      <c r="T2" s="5" t="s">
        <v>13</v>
      </c>
      <c r="U2" s="5" t="s">
        <v>23</v>
      </c>
      <c r="V2" s="5" t="s">
        <v>14</v>
      </c>
      <c r="W2" s="5" t="s">
        <v>15</v>
      </c>
      <c r="X2" s="5" t="s">
        <v>16</v>
      </c>
      <c r="Y2" s="6" t="s">
        <v>17</v>
      </c>
    </row>
    <row r="3" spans="1:25" x14ac:dyDescent="0.25">
      <c r="A3" s="19">
        <v>1</v>
      </c>
      <c r="B3" s="35" t="s">
        <v>1872</v>
      </c>
      <c r="C3" s="20">
        <v>45627</v>
      </c>
      <c r="D3" s="35" t="s">
        <v>1873</v>
      </c>
      <c r="E3" s="20">
        <v>45536</v>
      </c>
      <c r="F3" s="169" t="s">
        <v>1874</v>
      </c>
      <c r="G3" s="170">
        <v>45650</v>
      </c>
      <c r="H3" s="11">
        <v>61600</v>
      </c>
      <c r="I3" s="11">
        <f>H3*18%</f>
        <v>11088</v>
      </c>
      <c r="J3" s="11">
        <f>H3+I3</f>
        <v>72688</v>
      </c>
      <c r="K3" s="11">
        <f>H3*1.5%</f>
        <v>924</v>
      </c>
      <c r="L3" s="11">
        <f>J3-K3</f>
        <v>71764</v>
      </c>
      <c r="M3" s="11">
        <v>0</v>
      </c>
      <c r="N3" s="11">
        <f>L3-M3</f>
        <v>71764</v>
      </c>
      <c r="O3" s="168">
        <v>45652</v>
      </c>
      <c r="P3" s="168">
        <f>O3</f>
        <v>45652</v>
      </c>
      <c r="Q3" s="143" t="s">
        <v>1876</v>
      </c>
      <c r="R3" s="11">
        <v>59004</v>
      </c>
      <c r="S3" s="11">
        <f>H3-R3</f>
        <v>2596</v>
      </c>
      <c r="T3" s="143" t="s">
        <v>91</v>
      </c>
      <c r="U3" s="143"/>
      <c r="V3" s="143"/>
      <c r="W3" s="91" t="s">
        <v>29</v>
      </c>
      <c r="X3" s="69" t="s">
        <v>917</v>
      </c>
      <c r="Y3" s="12" t="s">
        <v>2196</v>
      </c>
    </row>
    <row r="4" spans="1:25" x14ac:dyDescent="0.25">
      <c r="A4" s="19">
        <v>2</v>
      </c>
      <c r="B4" s="35" t="s">
        <v>1872</v>
      </c>
      <c r="C4" s="20">
        <v>45627</v>
      </c>
      <c r="D4" s="35" t="s">
        <v>1873</v>
      </c>
      <c r="E4" s="20">
        <v>45566</v>
      </c>
      <c r="F4" s="169" t="s">
        <v>1875</v>
      </c>
      <c r="G4" s="170">
        <v>45650</v>
      </c>
      <c r="H4" s="11">
        <v>117600</v>
      </c>
      <c r="I4" s="11">
        <f>H4*18%</f>
        <v>21168</v>
      </c>
      <c r="J4" s="11">
        <f>H4+I4</f>
        <v>138768</v>
      </c>
      <c r="K4" s="11">
        <f>H4*1.5%</f>
        <v>1764</v>
      </c>
      <c r="L4" s="11">
        <f>J4-K4</f>
        <v>137004</v>
      </c>
      <c r="M4" s="11">
        <v>0</v>
      </c>
      <c r="N4" s="11">
        <f>L4-M4</f>
        <v>137004</v>
      </c>
      <c r="O4" s="168">
        <v>45652</v>
      </c>
      <c r="P4" s="168">
        <f>O4</f>
        <v>45652</v>
      </c>
      <c r="Q4" s="143" t="s">
        <v>1876</v>
      </c>
      <c r="R4" s="11">
        <v>112644</v>
      </c>
      <c r="S4" s="11">
        <f>H4-R4</f>
        <v>4956</v>
      </c>
      <c r="T4" s="143" t="s">
        <v>91</v>
      </c>
      <c r="U4" s="143"/>
      <c r="V4" s="143"/>
      <c r="W4" s="91" t="s">
        <v>29</v>
      </c>
      <c r="X4" s="69" t="s">
        <v>917</v>
      </c>
      <c r="Y4" s="12" t="s">
        <v>2196</v>
      </c>
    </row>
    <row r="5" spans="1:25" s="45" customFormat="1" x14ac:dyDescent="0.25">
      <c r="A5" s="93">
        <v>3</v>
      </c>
      <c r="B5" s="112" t="s">
        <v>1872</v>
      </c>
      <c r="C5" s="62">
        <v>45689</v>
      </c>
      <c r="D5" s="117" t="s">
        <v>1885</v>
      </c>
      <c r="E5" s="76">
        <v>45566</v>
      </c>
      <c r="F5" s="166" t="s">
        <v>2519</v>
      </c>
      <c r="G5" s="63">
        <v>45693</v>
      </c>
      <c r="H5" s="167">
        <v>45000</v>
      </c>
      <c r="I5" s="167">
        <f>H5*18%</f>
        <v>8100</v>
      </c>
      <c r="J5" s="84">
        <f>H5+I5</f>
        <v>53100</v>
      </c>
      <c r="K5" s="84">
        <f>H5*1.5%</f>
        <v>675</v>
      </c>
      <c r="L5" s="84">
        <f>J5-K5</f>
        <v>52425</v>
      </c>
      <c r="M5" s="84">
        <v>0</v>
      </c>
      <c r="N5" s="84">
        <f>L5-M5</f>
        <v>52425</v>
      </c>
      <c r="O5" s="132">
        <v>45693</v>
      </c>
      <c r="P5" s="132">
        <f>O5</f>
        <v>45693</v>
      </c>
      <c r="Q5" s="143" t="s">
        <v>2532</v>
      </c>
      <c r="R5" s="167">
        <v>43287</v>
      </c>
      <c r="S5" s="74">
        <f>H5-R5</f>
        <v>1713</v>
      </c>
      <c r="T5" s="143" t="s">
        <v>91</v>
      </c>
      <c r="U5" s="93"/>
      <c r="V5" s="93"/>
      <c r="W5" s="91" t="s">
        <v>29</v>
      </c>
      <c r="X5" s="69" t="s">
        <v>917</v>
      </c>
      <c r="Y5" s="91" t="s">
        <v>1979</v>
      </c>
    </row>
  </sheetData>
  <conditionalFormatting sqref="D2">
    <cfRule type="duplicateValues" dxfId="32" priority="28"/>
    <cfRule type="duplicateValues" dxfId="31" priority="29"/>
    <cfRule type="duplicateValues" dxfId="30" priority="30"/>
    <cfRule type="duplicateValues" dxfId="29" priority="31"/>
    <cfRule type="duplicateValues" dxfId="28" priority="32"/>
    <cfRule type="duplicateValues" dxfId="27" priority="33"/>
  </conditionalFormatting>
  <conditionalFormatting sqref="F2">
    <cfRule type="duplicateValues" dxfId="26" priority="25"/>
    <cfRule type="duplicateValues" dxfId="25" priority="26"/>
    <cfRule type="duplicateValues" dxfId="24" priority="27"/>
  </conditionalFormatting>
  <conditionalFormatting sqref="F5">
    <cfRule type="duplicateValues" dxfId="23" priority="3"/>
    <cfRule type="duplicateValues" dxfId="22" priority="4"/>
    <cfRule type="duplicateValues" dxfId="21" priority="5"/>
    <cfRule type="duplicateValues" dxfId="20" priority="6"/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</conditionalFormatting>
  <conditionalFormatting sqref="F5">
    <cfRule type="duplicateValues" dxfId="3" priority="23"/>
    <cfRule type="duplicateValues" dxfId="2" priority="24"/>
  </conditionalFormatting>
  <conditionalFormatting sqref="D5">
    <cfRule type="duplicateValues" dxfId="1" priority="2"/>
  </conditionalFormatting>
  <conditionalFormatting sqref="D5">
    <cfRule type="duplicateValues" dxfId="0" priority="1"/>
  </conditionalFormatting>
  <hyperlinks>
    <hyperlink ref="R2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C17" sqref="C17"/>
    </sheetView>
  </sheetViews>
  <sheetFormatPr defaultColWidth="9.140625" defaultRowHeight="15" x14ac:dyDescent="0.25"/>
  <cols>
    <col min="1" max="1" width="7" style="217" bestFit="1" customWidth="1"/>
    <col min="2" max="2" width="52.85546875" style="217" bestFit="1" customWidth="1"/>
    <col min="3" max="3" width="16.140625" style="217" bestFit="1" customWidth="1"/>
    <col min="4" max="4" width="17.42578125" style="217" bestFit="1" customWidth="1"/>
    <col min="5" max="5" width="9.140625" style="217"/>
    <col min="6" max="6" width="64.140625" style="217" bestFit="1" customWidth="1"/>
    <col min="7" max="16384" width="9.140625" style="217"/>
  </cols>
  <sheetData>
    <row r="1" spans="1:4" x14ac:dyDescent="0.25">
      <c r="A1" s="218" t="s">
        <v>2201</v>
      </c>
      <c r="B1" s="218" t="s">
        <v>2202</v>
      </c>
      <c r="C1" s="221" t="s">
        <v>2203</v>
      </c>
      <c r="D1" s="221" t="s">
        <v>2204</v>
      </c>
    </row>
    <row r="2" spans="1:4" x14ac:dyDescent="0.25">
      <c r="A2" s="219">
        <v>1</v>
      </c>
      <c r="B2" s="220" t="s">
        <v>2205</v>
      </c>
      <c r="C2" s="219" t="s">
        <v>2222</v>
      </c>
      <c r="D2" s="220" t="s">
        <v>2228</v>
      </c>
    </row>
    <row r="3" spans="1:4" x14ac:dyDescent="0.25">
      <c r="A3" s="219">
        <f>A2+1</f>
        <v>2</v>
      </c>
      <c r="B3" s="220" t="s">
        <v>2206</v>
      </c>
      <c r="C3" s="219" t="s">
        <v>2222</v>
      </c>
      <c r="D3" s="220" t="s">
        <v>2228</v>
      </c>
    </row>
    <row r="4" spans="1:4" x14ac:dyDescent="0.25">
      <c r="A4" s="219">
        <f t="shared" ref="A4:A36" si="0">A3+1</f>
        <v>3</v>
      </c>
      <c r="B4" s="220" t="s">
        <v>79</v>
      </c>
      <c r="C4" s="219" t="s">
        <v>2222</v>
      </c>
      <c r="D4" s="220" t="s">
        <v>2228</v>
      </c>
    </row>
    <row r="5" spans="1:4" x14ac:dyDescent="0.25">
      <c r="A5" s="219">
        <f t="shared" si="0"/>
        <v>4</v>
      </c>
      <c r="B5" s="220" t="s">
        <v>2207</v>
      </c>
      <c r="C5" s="219" t="s">
        <v>2222</v>
      </c>
      <c r="D5" s="220" t="s">
        <v>2228</v>
      </c>
    </row>
    <row r="6" spans="1:4" x14ac:dyDescent="0.25">
      <c r="A6" s="219">
        <f t="shared" si="0"/>
        <v>5</v>
      </c>
      <c r="B6" s="220" t="s">
        <v>2208</v>
      </c>
      <c r="C6" s="219" t="s">
        <v>2222</v>
      </c>
      <c r="D6" s="220" t="s">
        <v>2228</v>
      </c>
    </row>
    <row r="7" spans="1:4" x14ac:dyDescent="0.25">
      <c r="A7" s="219">
        <f t="shared" si="0"/>
        <v>6</v>
      </c>
      <c r="B7" s="220" t="s">
        <v>2209</v>
      </c>
      <c r="C7" s="219" t="s">
        <v>2222</v>
      </c>
      <c r="D7" s="220" t="s">
        <v>2228</v>
      </c>
    </row>
    <row r="8" spans="1:4" x14ac:dyDescent="0.25">
      <c r="A8" s="219">
        <f t="shared" si="0"/>
        <v>7</v>
      </c>
      <c r="B8" s="220" t="s">
        <v>2210</v>
      </c>
      <c r="C8" s="219" t="s">
        <v>2222</v>
      </c>
      <c r="D8" s="220" t="s">
        <v>2228</v>
      </c>
    </row>
    <row r="9" spans="1:4" x14ac:dyDescent="0.25">
      <c r="A9" s="219">
        <f t="shared" si="0"/>
        <v>8</v>
      </c>
      <c r="B9" s="220" t="s">
        <v>2211</v>
      </c>
      <c r="C9" s="219" t="s">
        <v>2222</v>
      </c>
      <c r="D9" s="220" t="s">
        <v>2228</v>
      </c>
    </row>
    <row r="10" spans="1:4" x14ac:dyDescent="0.25">
      <c r="A10" s="219">
        <f t="shared" si="0"/>
        <v>9</v>
      </c>
      <c r="B10" s="220" t="s">
        <v>2212</v>
      </c>
      <c r="C10" s="219" t="s">
        <v>2222</v>
      </c>
      <c r="D10" s="220" t="s">
        <v>2228</v>
      </c>
    </row>
    <row r="11" spans="1:4" x14ac:dyDescent="0.25">
      <c r="A11" s="219">
        <f t="shared" si="0"/>
        <v>10</v>
      </c>
      <c r="B11" s="220" t="s">
        <v>2213</v>
      </c>
      <c r="C11" s="219" t="s">
        <v>2222</v>
      </c>
      <c r="D11" s="220" t="s">
        <v>2228</v>
      </c>
    </row>
    <row r="12" spans="1:4" x14ac:dyDescent="0.25">
      <c r="A12" s="219">
        <f t="shared" si="0"/>
        <v>11</v>
      </c>
      <c r="B12" s="220" t="s">
        <v>34</v>
      </c>
      <c r="C12" s="219" t="s">
        <v>2223</v>
      </c>
      <c r="D12" s="220" t="s">
        <v>2247</v>
      </c>
    </row>
    <row r="13" spans="1:4" x14ac:dyDescent="0.25">
      <c r="A13" s="219">
        <f t="shared" si="0"/>
        <v>12</v>
      </c>
      <c r="B13" s="220" t="s">
        <v>816</v>
      </c>
      <c r="C13" s="219" t="s">
        <v>2223</v>
      </c>
      <c r="D13" s="220" t="s">
        <v>2247</v>
      </c>
    </row>
    <row r="14" spans="1:4" x14ac:dyDescent="0.25">
      <c r="A14" s="219">
        <f t="shared" si="0"/>
        <v>13</v>
      </c>
      <c r="B14" s="220" t="s">
        <v>2214</v>
      </c>
      <c r="C14" s="219" t="s">
        <v>2223</v>
      </c>
      <c r="D14" s="220" t="s">
        <v>2247</v>
      </c>
    </row>
    <row r="15" spans="1:4" x14ac:dyDescent="0.25">
      <c r="A15" s="219">
        <f t="shared" si="0"/>
        <v>14</v>
      </c>
      <c r="B15" s="220" t="s">
        <v>2215</v>
      </c>
      <c r="C15" s="219" t="s">
        <v>2223</v>
      </c>
      <c r="D15" s="220" t="s">
        <v>2247</v>
      </c>
    </row>
    <row r="16" spans="1:4" x14ac:dyDescent="0.25">
      <c r="A16" s="219">
        <f t="shared" si="0"/>
        <v>15</v>
      </c>
      <c r="B16" s="220" t="s">
        <v>2216</v>
      </c>
      <c r="C16" s="219" t="s">
        <v>2223</v>
      </c>
      <c r="D16" s="220" t="s">
        <v>2247</v>
      </c>
    </row>
    <row r="17" spans="1:4" x14ac:dyDescent="0.25">
      <c r="A17" s="219">
        <f t="shared" si="0"/>
        <v>16</v>
      </c>
      <c r="B17" s="220" t="s">
        <v>2217</v>
      </c>
      <c r="C17" s="219" t="s">
        <v>2223</v>
      </c>
      <c r="D17" s="220" t="s">
        <v>2247</v>
      </c>
    </row>
    <row r="18" spans="1:4" x14ac:dyDescent="0.25">
      <c r="A18" s="219">
        <f t="shared" si="0"/>
        <v>17</v>
      </c>
      <c r="B18" s="220" t="s">
        <v>2218</v>
      </c>
      <c r="C18" s="219" t="s">
        <v>2223</v>
      </c>
      <c r="D18" s="220" t="s">
        <v>2247</v>
      </c>
    </row>
    <row r="19" spans="1:4" x14ac:dyDescent="0.25">
      <c r="A19" s="219">
        <f t="shared" si="0"/>
        <v>18</v>
      </c>
      <c r="B19" s="220" t="s">
        <v>1462</v>
      </c>
      <c r="C19" s="219" t="s">
        <v>2223</v>
      </c>
      <c r="D19" s="220" t="s">
        <v>2247</v>
      </c>
    </row>
    <row r="20" spans="1:4" x14ac:dyDescent="0.25">
      <c r="A20" s="219">
        <f t="shared" si="0"/>
        <v>19</v>
      </c>
      <c r="B20" s="220" t="s">
        <v>2219</v>
      </c>
      <c r="C20" s="219" t="s">
        <v>2223</v>
      </c>
      <c r="D20" s="220" t="s">
        <v>2247</v>
      </c>
    </row>
    <row r="21" spans="1:4" x14ac:dyDescent="0.25">
      <c r="A21" s="219">
        <f t="shared" si="0"/>
        <v>20</v>
      </c>
      <c r="B21" s="220" t="s">
        <v>1277</v>
      </c>
      <c r="C21" s="219" t="s">
        <v>2223</v>
      </c>
      <c r="D21" s="220" t="s">
        <v>2247</v>
      </c>
    </row>
    <row r="22" spans="1:4" x14ac:dyDescent="0.25">
      <c r="A22" s="219">
        <f t="shared" si="0"/>
        <v>21</v>
      </c>
      <c r="B22" s="220" t="s">
        <v>1276</v>
      </c>
      <c r="C22" s="219" t="s">
        <v>2223</v>
      </c>
      <c r="D22" s="220" t="s">
        <v>2247</v>
      </c>
    </row>
    <row r="23" spans="1:4" x14ac:dyDescent="0.25">
      <c r="A23" s="219">
        <f t="shared" si="0"/>
        <v>22</v>
      </c>
      <c r="B23" s="220" t="s">
        <v>2220</v>
      </c>
      <c r="C23" s="219" t="s">
        <v>2224</v>
      </c>
      <c r="D23" s="220" t="s">
        <v>2247</v>
      </c>
    </row>
    <row r="24" spans="1:4" x14ac:dyDescent="0.25">
      <c r="A24" s="219">
        <f t="shared" si="0"/>
        <v>23</v>
      </c>
      <c r="B24" s="220" t="s">
        <v>1872</v>
      </c>
      <c r="C24" s="219" t="s">
        <v>2225</v>
      </c>
      <c r="D24" s="220" t="s">
        <v>2227</v>
      </c>
    </row>
    <row r="25" spans="1:4" x14ac:dyDescent="0.25">
      <c r="A25" s="219">
        <f t="shared" si="0"/>
        <v>24</v>
      </c>
      <c r="B25" s="220" t="s">
        <v>2221</v>
      </c>
      <c r="C25" s="219" t="s">
        <v>2226</v>
      </c>
      <c r="D25" s="220" t="s">
        <v>2227</v>
      </c>
    </row>
    <row r="26" spans="1:4" x14ac:dyDescent="0.25">
      <c r="A26" s="219">
        <f t="shared" si="0"/>
        <v>25</v>
      </c>
      <c r="B26" s="220" t="s">
        <v>2229</v>
      </c>
      <c r="C26" s="219" t="s">
        <v>2241</v>
      </c>
      <c r="D26" s="219" t="s">
        <v>2240</v>
      </c>
    </row>
    <row r="27" spans="1:4" x14ac:dyDescent="0.25">
      <c r="A27" s="219">
        <f t="shared" si="0"/>
        <v>26</v>
      </c>
      <c r="B27" s="220" t="s">
        <v>2230</v>
      </c>
      <c r="C27" s="219" t="s">
        <v>2241</v>
      </c>
      <c r="D27" s="219" t="s">
        <v>2240</v>
      </c>
    </row>
    <row r="28" spans="1:4" x14ac:dyDescent="0.25">
      <c r="A28" s="219">
        <f t="shared" si="0"/>
        <v>27</v>
      </c>
      <c r="B28" s="220" t="s">
        <v>2231</v>
      </c>
      <c r="C28" s="219" t="s">
        <v>2225</v>
      </c>
      <c r="D28" s="219" t="s">
        <v>2240</v>
      </c>
    </row>
    <row r="29" spans="1:4" x14ac:dyDescent="0.25">
      <c r="A29" s="219">
        <f t="shared" si="0"/>
        <v>28</v>
      </c>
      <c r="B29" s="220" t="s">
        <v>2232</v>
      </c>
      <c r="C29" s="219" t="s">
        <v>2242</v>
      </c>
      <c r="D29" s="219" t="s">
        <v>2240</v>
      </c>
    </row>
    <row r="30" spans="1:4" x14ac:dyDescent="0.25">
      <c r="A30" s="219">
        <f t="shared" si="0"/>
        <v>29</v>
      </c>
      <c r="B30" s="220" t="s">
        <v>2233</v>
      </c>
      <c r="C30" s="219" t="s">
        <v>2243</v>
      </c>
      <c r="D30" s="219" t="s">
        <v>2240</v>
      </c>
    </row>
    <row r="31" spans="1:4" x14ac:dyDescent="0.25">
      <c r="A31" s="219">
        <f t="shared" si="0"/>
        <v>30</v>
      </c>
      <c r="B31" s="220" t="s">
        <v>2234</v>
      </c>
      <c r="C31" s="219" t="s">
        <v>2244</v>
      </c>
      <c r="D31" s="219" t="s">
        <v>2240</v>
      </c>
    </row>
    <row r="32" spans="1:4" x14ac:dyDescent="0.25">
      <c r="A32" s="219">
        <v>31</v>
      </c>
      <c r="B32" s="220" t="s">
        <v>2235</v>
      </c>
      <c r="C32" s="219" t="s">
        <v>2241</v>
      </c>
      <c r="D32" s="219" t="s">
        <v>2240</v>
      </c>
    </row>
    <row r="33" spans="1:4" x14ac:dyDescent="0.25">
      <c r="A33" s="219">
        <f t="shared" si="0"/>
        <v>32</v>
      </c>
      <c r="B33" s="220" t="s">
        <v>2236</v>
      </c>
      <c r="C33" s="219" t="s">
        <v>2222</v>
      </c>
      <c r="D33" s="219" t="s">
        <v>2240</v>
      </c>
    </row>
    <row r="34" spans="1:4" x14ac:dyDescent="0.25">
      <c r="A34" s="219">
        <f t="shared" si="0"/>
        <v>33</v>
      </c>
      <c r="B34" s="220" t="s">
        <v>2237</v>
      </c>
      <c r="C34" s="219" t="s">
        <v>2245</v>
      </c>
      <c r="D34" s="219" t="s">
        <v>2240</v>
      </c>
    </row>
    <row r="35" spans="1:4" x14ac:dyDescent="0.25">
      <c r="A35" s="219">
        <f t="shared" si="0"/>
        <v>34</v>
      </c>
      <c r="B35" s="220" t="s">
        <v>2238</v>
      </c>
      <c r="C35" s="219" t="s">
        <v>2246</v>
      </c>
      <c r="D35" s="219" t="s">
        <v>2240</v>
      </c>
    </row>
    <row r="36" spans="1:4" x14ac:dyDescent="0.25">
      <c r="A36" s="219">
        <f t="shared" si="0"/>
        <v>35</v>
      </c>
      <c r="B36" s="220" t="s">
        <v>2239</v>
      </c>
      <c r="C36" s="219" t="s">
        <v>2225</v>
      </c>
      <c r="D36" s="219" t="s">
        <v>2240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</vt:lpstr>
      <vt:lpstr>CTS Final</vt:lpstr>
      <vt:lpstr>IBM</vt:lpstr>
      <vt:lpstr>Transition (Lowes)</vt:lpstr>
      <vt:lpstr>Infosys</vt:lpstr>
      <vt:lpstr>Vendor Lists</vt:lpstr>
      <vt:lpstr>'CTS Final'!Print_Area</vt:lpstr>
      <vt:lpstr>'Vendor Lists'!Print_Area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</dc:creator>
  <cp:lastModifiedBy>Dell</cp:lastModifiedBy>
  <cp:lastPrinted>2025-04-19T05:22:37Z</cp:lastPrinted>
  <dcterms:created xsi:type="dcterms:W3CDTF">2021-09-30T04:52:49Z</dcterms:created>
  <dcterms:modified xsi:type="dcterms:W3CDTF">2025-05-02T17:00:03Z</dcterms:modified>
</cp:coreProperties>
</file>