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/>
  <mc:AlternateContent xmlns:mc="http://schemas.openxmlformats.org/markup-compatibility/2006">
    <mc:Choice Requires="x15">
      <x15ac:absPath xmlns:x15ac="http://schemas.microsoft.com/office/spreadsheetml/2010/11/ac" url="https://federalitajuba-my.sharepoint.com/personal/poccos_unifei_edu_br/Documents/Documentos/ECO/Grade/"/>
    </mc:Choice>
  </mc:AlternateContent>
  <xr:revisionPtr revIDLastSave="1262" documentId="13_ncr:1_{395475DD-D562-4AF5-8DA7-03B9F10D03C1}" xr6:coauthVersionLast="47" xr6:coauthVersionMax="47" xr10:uidLastSave="{EB5F5F05-00B4-44AC-8BD2-9729B52A8D2C}"/>
  <bookViews>
    <workbookView xWindow="-108" yWindow="-108" windowWidth="23256" windowHeight="12456" xr2:uid="{00000000-000D-0000-FFFF-FFFF00000000}"/>
  </bookViews>
  <sheets>
    <sheet name="Progresso" sheetId="13" r:id="rId1"/>
    <sheet name="Planilha2" sheetId="14" state="hidden" r:id="rId2"/>
    <sheet name="1°" sheetId="1" state="hidden" r:id="rId3"/>
    <sheet name="2°" sheetId="2" state="hidden" r:id="rId4"/>
    <sheet name="3°" sheetId="3" state="hidden" r:id="rId5"/>
    <sheet name="4° " sheetId="4" state="hidden" r:id="rId6"/>
    <sheet name="5°" sheetId="5" state="hidden" r:id="rId7"/>
    <sheet name="6°" sheetId="6" state="hidden" r:id="rId8"/>
    <sheet name="7°" sheetId="7" state="hidden" r:id="rId9"/>
    <sheet name="8°" sheetId="8" state="hidden" r:id="rId10"/>
    <sheet name="9°" sheetId="9" state="hidden" r:id="rId11"/>
    <sheet name="10°" sheetId="10" state="hidden" r:id="rId12"/>
    <sheet name="Optativas" sheetId="11" state="hidden" r:id="rId13"/>
    <sheet name="Eletivas" sheetId="12" state="hidden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3" l="1"/>
  <c r="Q12" i="13"/>
  <c r="V14" i="13"/>
  <c r="AA15" i="13"/>
  <c r="AF13" i="13"/>
  <c r="AK13" i="13"/>
  <c r="AP9" i="13"/>
  <c r="AZ4" i="13"/>
  <c r="AU3" i="13"/>
  <c r="G11" i="13"/>
  <c r="H11" i="13"/>
  <c r="AQ10" i="13"/>
  <c r="AL14" i="13"/>
  <c r="AG14" i="13"/>
  <c r="AB16" i="13"/>
  <c r="W15" i="13"/>
  <c r="R13" i="13"/>
  <c r="M13" i="13"/>
  <c r="H12" i="13"/>
  <c r="C5" i="13"/>
  <c r="C4" i="13"/>
  <c r="E24" i="13"/>
  <c r="E63" i="13"/>
  <c r="E25" i="13"/>
  <c r="E64" i="13"/>
  <c r="E26" i="13"/>
  <c r="E65" i="13"/>
  <c r="E27" i="13"/>
  <c r="E66" i="13"/>
  <c r="E67" i="13"/>
  <c r="E29" i="13"/>
  <c r="F29" i="13"/>
  <c r="E68" i="13"/>
  <c r="E30" i="13"/>
  <c r="E69" i="13"/>
  <c r="E31" i="13"/>
  <c r="E70" i="13"/>
  <c r="E32" i="13"/>
  <c r="E71" i="13"/>
  <c r="E33" i="13"/>
  <c r="E72" i="13"/>
  <c r="E73" i="13"/>
  <c r="E35" i="13"/>
  <c r="F35" i="13"/>
  <c r="E74" i="13"/>
  <c r="E36" i="13"/>
  <c r="E75" i="13"/>
  <c r="E37" i="13"/>
  <c r="E76" i="13"/>
  <c r="E23" i="13"/>
  <c r="E38" i="13"/>
  <c r="E39" i="13"/>
  <c r="E42" i="13"/>
  <c r="F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77" i="13"/>
  <c r="E78" i="13"/>
  <c r="E79" i="13"/>
  <c r="E80" i="13"/>
  <c r="E81" i="13"/>
  <c r="E82" i="13"/>
  <c r="E83" i="13"/>
  <c r="E84" i="13"/>
  <c r="E85" i="13"/>
  <c r="E86" i="13"/>
  <c r="BA4" i="13"/>
  <c r="AQ9" i="13"/>
  <c r="AL13" i="13"/>
  <c r="AG13" i="13"/>
  <c r="AB15" i="13"/>
  <c r="W14" i="13"/>
  <c r="R12" i="13"/>
  <c r="M12" i="13"/>
  <c r="D5" i="13"/>
  <c r="D4" i="13"/>
  <c r="B6" i="13"/>
  <c r="B13" i="13"/>
  <c r="F33" i="13"/>
  <c r="F31" i="13"/>
  <c r="F27" i="13"/>
  <c r="F25" i="13"/>
  <c r="C12" i="13"/>
  <c r="F46" i="13"/>
  <c r="B15" i="13"/>
  <c r="F44" i="13"/>
  <c r="B18" i="13"/>
  <c r="C9" i="13"/>
  <c r="B17" i="13"/>
  <c r="C3" i="13"/>
  <c r="C10" i="13"/>
  <c r="D10" i="13"/>
  <c r="F39" i="13"/>
  <c r="B19" i="13" s="1"/>
  <c r="B20" i="13"/>
  <c r="D9" i="13"/>
  <c r="F37" i="13"/>
  <c r="C11" i="13"/>
  <c r="C6" i="13"/>
  <c r="D6" i="13"/>
  <c r="D3" i="13"/>
  <c r="D11" i="13"/>
  <c r="D12" i="13"/>
  <c r="C13" i="13"/>
  <c r="D13" i="13"/>
  <c r="C15" i="13"/>
  <c r="D15" i="13"/>
</calcChain>
</file>

<file path=xl/sharedStrings.xml><?xml version="1.0" encoding="utf-8"?>
<sst xmlns="http://schemas.openxmlformats.org/spreadsheetml/2006/main" count="367" uniqueCount="289">
  <si>
    <t>CARGA HORÁRIA</t>
  </si>
  <si>
    <t>1° Periodo</t>
  </si>
  <si>
    <t>2° Periodo</t>
  </si>
  <si>
    <t>3° Periodo</t>
  </si>
  <si>
    <t>4° Periodo</t>
  </si>
  <si>
    <t>5° Periodo</t>
  </si>
  <si>
    <t>6° Periodo</t>
  </si>
  <si>
    <t>7° Periodo</t>
  </si>
  <si>
    <t>8° Periodo</t>
  </si>
  <si>
    <t>9° Periodo</t>
  </si>
  <si>
    <t>CH</t>
  </si>
  <si>
    <t>Cumprido</t>
  </si>
  <si>
    <t>10° Periodo</t>
  </si>
  <si>
    <t>Carga Horária Obrigatória</t>
  </si>
  <si>
    <t>Restante</t>
  </si>
  <si>
    <t>%</t>
  </si>
  <si>
    <t>SIGLA</t>
  </si>
  <si>
    <t>MATÉRIA</t>
  </si>
  <si>
    <t>F</t>
  </si>
  <si>
    <t>TCC01 - 64H - ECO</t>
  </si>
  <si>
    <t>TRABALHO DE CONCLUSÃO DE CURSO I - ECO - 64h</t>
  </si>
  <si>
    <t>ESTSUPERV_007_360</t>
  </si>
  <si>
    <t>ESTÁGIO SUPERVISIONADO ECO - 360H - 360h</t>
  </si>
  <si>
    <t>Subtotal de CH de Aula</t>
  </si>
  <si>
    <t>ECO101A</t>
  </si>
  <si>
    <t>INTRODUÇÃO À ENGENHARIA DA COMPUTAÇÃO - 48h</t>
  </si>
  <si>
    <t>ECOM01A</t>
  </si>
  <si>
    <t>MATEMÁTICA DISCRETA - 32h</t>
  </si>
  <si>
    <t>ECOM02A</t>
  </si>
  <si>
    <t>TEORIA DOS GRAFOS - 32h</t>
  </si>
  <si>
    <t>ECOM03A</t>
  </si>
  <si>
    <t>ANÁLISE DE ALGORITMOS - 32h</t>
  </si>
  <si>
    <t>ECAC09</t>
  </si>
  <si>
    <t>SINAIS E SISTEMAS - 64h</t>
  </si>
  <si>
    <t>ECOM08A</t>
  </si>
  <si>
    <t>INTELIGÊNCIA ARTIFICIAL - 32h</t>
  </si>
  <si>
    <t>ECOM09A</t>
  </si>
  <si>
    <t>INTELIGÊNCIA ARTIFICIAL APLICADA - 32h</t>
  </si>
  <si>
    <t>ECAC14A</t>
  </si>
  <si>
    <t>PROCESSAMENTO DIGITAL DE SINAIS - 64h</t>
  </si>
  <si>
    <t>TCC02 - 96H - ECO</t>
  </si>
  <si>
    <t>TRABALHO DE CONCLUSÃO DE CURSO 2 - ECO - 96h</t>
  </si>
  <si>
    <t>Estágio</t>
  </si>
  <si>
    <t>ECOM00</t>
  </si>
  <si>
    <t>LÓGICA PARA ENGENHARIA - 32h</t>
  </si>
  <si>
    <t>ECOM11A</t>
  </si>
  <si>
    <t>LABORATÓRIO DE MATEMÁTICA DISCRETA - 16h</t>
  </si>
  <si>
    <t>ECOP13A</t>
  </si>
  <si>
    <t>PROGRAMAÇÃO ORIENTADA A OBJETOS - 64h</t>
  </si>
  <si>
    <t>ECOM05A</t>
  </si>
  <si>
    <t>LINGUAGENS FORMAIS - 32h</t>
  </si>
  <si>
    <t>ECAC19</t>
  </si>
  <si>
    <t>LABORATÓRIO DE SINAIS E SISTEMAS - 16h</t>
  </si>
  <si>
    <t>ECOS02A</t>
  </si>
  <si>
    <t>SISTEMAS DISTRIBUÍDOS - 32h</t>
  </si>
  <si>
    <t>ECOS04</t>
  </si>
  <si>
    <t>SIMULAÇÃO E AVALIAÇÃO DE DESEMPENHO - 32h</t>
  </si>
  <si>
    <t>ECO103</t>
  </si>
  <si>
    <t>INFORMÁTICA E SOCIEDADE - 32h</t>
  </si>
  <si>
    <t>Subtotal de CH de Orientação Acadêmica/Profissional</t>
  </si>
  <si>
    <t>ECOM10</t>
  </si>
  <si>
    <t>LABORATÓRIO DE LÓGICA PARA ENGENHARIA - 16h</t>
  </si>
  <si>
    <t>ECOP02A</t>
  </si>
  <si>
    <t>ESTRUTURAS DE DADOS - 64h</t>
  </si>
  <si>
    <t>ELTA01A</t>
  </si>
  <si>
    <t>ELETRÔNICA ANALÓGICA 1 - 64h</t>
  </si>
  <si>
    <t>ECOS01A</t>
  </si>
  <si>
    <t>SISTEMAS OPERACIONAIS - 32h</t>
  </si>
  <si>
    <t>ECO140A</t>
  </si>
  <si>
    <t>METODOLOGIA CIENTÍFICA E ANÁLISE DE DADOS - 32h</t>
  </si>
  <si>
    <t>ECOS12A</t>
  </si>
  <si>
    <t>LABORATÓRIO DE SISTEMAS DISTRIBUÍDOS - 16h</t>
  </si>
  <si>
    <t>ECOT03A</t>
  </si>
  <si>
    <t>BANCO DE DADOS - 32h</t>
  </si>
  <si>
    <t>ELTD04A</t>
  </si>
  <si>
    <t>MICROPROCESSADOR AVANÇADO - 32h</t>
  </si>
  <si>
    <t>Total</t>
  </si>
  <si>
    <t>ECOP11A</t>
  </si>
  <si>
    <t>TÉCNICAS DE PROGRAMAÇÃO - 64h</t>
  </si>
  <si>
    <t>ECOP04</t>
  </si>
  <si>
    <t>PROGRAMAÇÃO EMBARCADA - 32h</t>
  </si>
  <si>
    <t>ELTA11A</t>
  </si>
  <si>
    <t>LABORATÓRIO DE ELETRÔNICA ANALÓGICA 1 - 32h</t>
  </si>
  <si>
    <t>ECOS11A</t>
  </si>
  <si>
    <t>LABORATÓRIO DE SISTEMAS OPERACIONAIS - 16h</t>
  </si>
  <si>
    <t>ECO141A</t>
  </si>
  <si>
    <t>LABORATÓRIO DE METODOLOGIA CIENTÍFICA E ANÁLISE DE DADOS - 16h</t>
  </si>
  <si>
    <t>ECOT01A</t>
  </si>
  <si>
    <t>ENGENHARIA DE SOFTWARE - 32h</t>
  </si>
  <si>
    <t>ECOT13A</t>
  </si>
  <si>
    <t>LABORATÓRIO DE BANCO DE DADOS - 32h</t>
  </si>
  <si>
    <t>ELTD14A</t>
  </si>
  <si>
    <t>LABORATÓRIO DE MICROPROCESSADOR AVANÇADO - 16h</t>
  </si>
  <si>
    <t>ELTA00A</t>
  </si>
  <si>
    <t>CIRCUITOS E ELETRÔNICA - 64h</t>
  </si>
  <si>
    <t>ECOP14</t>
  </si>
  <si>
    <t>LABORATÓRIO DE PROGRAMAÇÃO EMBARCADA - 32h</t>
  </si>
  <si>
    <t>ELTD01A</t>
  </si>
  <si>
    <t>ELETRÔNICA DIGITAL 1 - 32h</t>
  </si>
  <si>
    <t>ECOT02A</t>
  </si>
  <si>
    <t>PROJETO DE SOFTWARE - 32h</t>
  </si>
  <si>
    <t>ECOM06A</t>
  </si>
  <si>
    <t>COMPILADORES - 32h</t>
  </si>
  <si>
    <t>ECOT11A</t>
  </si>
  <si>
    <t>LABORATÓRIO DE ENGENHARIA DE SOFTWARE - 16h</t>
  </si>
  <si>
    <t>ELTD05A</t>
  </si>
  <si>
    <t>PROJETO DE SISTEMAS DIGITAIS - 32h</t>
  </si>
  <si>
    <t>IEPG10</t>
  </si>
  <si>
    <t>ENGENHARIA ECONÔMICA - 48h</t>
  </si>
  <si>
    <t>Carga Horária Obrigatória Complementar</t>
  </si>
  <si>
    <t>ELTA10A</t>
  </si>
  <si>
    <t>LABORATÓRIO DE CIRCUITOS E ELETRÔNICA - 32h</t>
  </si>
  <si>
    <t>FIS210</t>
  </si>
  <si>
    <t>FÍSICA I - 64h</t>
  </si>
  <si>
    <t>ELTD11A</t>
  </si>
  <si>
    <t>LABORATÓRIO DE ELETRÔNICA DIGITAL 1 - 16h</t>
  </si>
  <si>
    <t>ECOT12A</t>
  </si>
  <si>
    <t>LABORATÓRIO DE PROJETO DE SOFTWARE - 32h</t>
  </si>
  <si>
    <t>ECOM07A</t>
  </si>
  <si>
    <t>MÉTODOS NUMÉRICOS E COMPUTACIONAIS - 32h</t>
  </si>
  <si>
    <t>ELTD03A</t>
  </si>
  <si>
    <t>MICROCONTROLADOR E MICROPROCESSADORES - 32h</t>
  </si>
  <si>
    <t>ELTD15A</t>
  </si>
  <si>
    <t>LABORATÓRIO DE PROJETO DE SISTEMAS DIGITAIS - 32h</t>
  </si>
  <si>
    <t>IRN001</t>
  </si>
  <si>
    <t>CIÊNCIAS DO AMBIENTE - 32h</t>
  </si>
  <si>
    <t xml:space="preserve"> Optativa Mínima</t>
  </si>
  <si>
    <t>LET014</t>
  </si>
  <si>
    <t>COMUNICAÇÃO ORAL PARA FINS ACADÊMICOS - 32h</t>
  </si>
  <si>
    <t>FIS212</t>
  </si>
  <si>
    <t>FÍSICA EXPERIMENTAL I - 32h</t>
  </si>
  <si>
    <t>FIS320</t>
  </si>
  <si>
    <t>FÍSICA II B - 32h</t>
  </si>
  <si>
    <t>ELTA02A</t>
  </si>
  <si>
    <t>ELETRÔNICA ANALÓGICA 2 - 32h</t>
  </si>
  <si>
    <t>ECOS03</t>
  </si>
  <si>
    <t>SISTEMA OPERACIONAL EMBARCADO - 32h</t>
  </si>
  <si>
    <t>ELTD13A</t>
  </si>
  <si>
    <t>LABORATÓRIO DE MICROCONTROLADOR E MICROPROCESSADORES - 32h</t>
  </si>
  <si>
    <t>IEPG20</t>
  </si>
  <si>
    <t>INTRODUÇÃO À ECONOMIA - 48h</t>
  </si>
  <si>
    <t xml:space="preserve"> Complementar Mínima</t>
  </si>
  <si>
    <t>MAT00A</t>
  </si>
  <si>
    <t>CÁLCULO A - 64h</t>
  </si>
  <si>
    <t>LET013</t>
  </si>
  <si>
    <t>ESCRITA ACADÊMICO-CIENTÍFICA - 32h</t>
  </si>
  <si>
    <t>FIS322</t>
  </si>
  <si>
    <t>FÍSICA EXPERIMENTAL II B - 16h</t>
  </si>
  <si>
    <t>ELTA12A</t>
  </si>
  <si>
    <t>LABORATÓRIO DE ELETRÔNICA ANALÓGICA 2 - 32h</t>
  </si>
  <si>
    <t>ECOS13</t>
  </si>
  <si>
    <t>LABORATÓRIO DE SISTEMA OPERACIONAL EMBARCADO - 16h</t>
  </si>
  <si>
    <t>PBLE00</t>
  </si>
  <si>
    <t>PROJETO ESTRUTURAL DE EMBALAGENS - 64h</t>
  </si>
  <si>
    <t>PBLC01</t>
  </si>
  <si>
    <t>DESENVOLVIMENTO DE PROJETO DE SOFTWARE - 64h</t>
  </si>
  <si>
    <t>CH efetiva</t>
  </si>
  <si>
    <t>Atividade de Extensão</t>
  </si>
  <si>
    <t>MAT00D</t>
  </si>
  <si>
    <t>EQUAÇÕES DIFERENCIAIS A - 64h</t>
  </si>
  <si>
    <t>MAT252</t>
  </si>
  <si>
    <t>ÁLGEBRA LINEAR E APLICAÇÕES - 64h</t>
  </si>
  <si>
    <t>ELTD12A</t>
  </si>
  <si>
    <t>ELETRÔNICA DIGITAL 2 - 32h</t>
  </si>
  <si>
    <t>ELT052A</t>
  </si>
  <si>
    <t>QUÍMICA E CIÊNCIA DOS MATERIAIS - 32h</t>
  </si>
  <si>
    <t>TELC01A</t>
  </si>
  <si>
    <t>TELECOMUNICAÇÕES 1 - 64h</t>
  </si>
  <si>
    <t>TELC02A</t>
  </si>
  <si>
    <t>TELECOMUNICAÇÕES II - 32h</t>
  </si>
  <si>
    <t xml:space="preserve"> Máxima de Componentes Eletivos</t>
  </si>
  <si>
    <t>EMAG01</t>
  </si>
  <si>
    <t>ELETROMAGNETISMO - 64h</t>
  </si>
  <si>
    <t>QUI212</t>
  </si>
  <si>
    <t>QUÍMICA GERAL EXPERIMENTAL - 16h</t>
  </si>
  <si>
    <t>TELC11A</t>
  </si>
  <si>
    <t>LABORATÓRIO DE TELECOMUNICAÇÕES 1 - 16h</t>
  </si>
  <si>
    <t>TELC12A</t>
  </si>
  <si>
    <t>LABORATÓRIO DE TELECOMUNICAÇÕES II - 32h</t>
  </si>
  <si>
    <t>FIS412</t>
  </si>
  <si>
    <t>FÍSICA EXPERIMENTAL III - 16h</t>
  </si>
  <si>
    <t>TELC03A</t>
  </si>
  <si>
    <t>REDES DE COMPUTADORES - 32h</t>
  </si>
  <si>
    <t>TELC13A</t>
  </si>
  <si>
    <t>LABORATÓRIO DE REDES DE COMPUTADORES - 16h</t>
  </si>
  <si>
    <t>CARGA HORÁRIA TOTAL</t>
  </si>
  <si>
    <t>Obrigatória Cumprida</t>
  </si>
  <si>
    <t>Optativa Cumprida</t>
  </si>
  <si>
    <t>Complementar Cumprida</t>
  </si>
  <si>
    <t>TOTAL CUMPRIDO</t>
  </si>
  <si>
    <t>ELETIVAS</t>
  </si>
  <si>
    <t>CH CUMP</t>
  </si>
  <si>
    <t>CH MÁXIMA</t>
  </si>
  <si>
    <t>x</t>
  </si>
  <si>
    <t>CH REST</t>
  </si>
  <si>
    <t>CH TOTAL</t>
  </si>
  <si>
    <t>ATIVIDADES COMPLEMENTARES</t>
  </si>
  <si>
    <t>CH MÍNIMA</t>
  </si>
  <si>
    <t>EXTENSÃO</t>
  </si>
  <si>
    <t>EMPREENDEDORISMO E NOVOS NEGÓCIOS - 48h</t>
  </si>
  <si>
    <t>ADM01E</t>
  </si>
  <si>
    <t>EMPREENDEDORISMO E SUSTENTABILIDADE - 48h</t>
  </si>
  <si>
    <t>ADM04E</t>
  </si>
  <si>
    <t>LABORATÓRIO DE AUTOMAÇÃO PNEUMÁTICA E HIDRÁULICA - 32h</t>
  </si>
  <si>
    <t>ECAA14A</t>
  </si>
  <si>
    <t>CONTROLE CLÁSSICO - 64h</t>
  </si>
  <si>
    <t>ECAC02A</t>
  </si>
  <si>
    <t>CONTROLE MODERNO - 64h</t>
  </si>
  <si>
    <t>ECAC03A</t>
  </si>
  <si>
    <t>CIRCUITOS DE CORRENTE CONTÍNUA - 32h</t>
  </si>
  <si>
    <t>ECAE01</t>
  </si>
  <si>
    <t>CIRCUITOS DE CORRENTE ALTERNADA E POLIFÁSICOS - 64h</t>
  </si>
  <si>
    <t>ECAE02</t>
  </si>
  <si>
    <t>LABORATÓRIO DE CIRCUITOS DE CORRENTE CONTÍNUA - 32h</t>
  </si>
  <si>
    <t>ECAE11</t>
  </si>
  <si>
    <t>LABORATÓRIO CIRCUITOS DE CORRENTE ALTERNADA E POLIFÁSICOS - 16h</t>
  </si>
  <si>
    <t>ECAE12</t>
  </si>
  <si>
    <t>INSTRUMENTAÇÃO ELETRÔNICA - 32h</t>
  </si>
  <si>
    <t>ECAT03</t>
  </si>
  <si>
    <t>LABORATÓRIO DE INSTRUMENTAÇÃO ELETRÔNICA - 16h</t>
  </si>
  <si>
    <t>ECAT13</t>
  </si>
  <si>
    <t>ARQUITETURA E ORGANIZAÇÃO DE COMPUTADORES - 48h</t>
  </si>
  <si>
    <t>ECOX01</t>
  </si>
  <si>
    <t>COMUNICAÇÃO EM SISTEMAS EMBARCADOS - 48h</t>
  </si>
  <si>
    <t>ECOX02</t>
  </si>
  <si>
    <t>SEGURANÇA DA INFORMAÇÃO - 48h</t>
  </si>
  <si>
    <t>ECOX03</t>
  </si>
  <si>
    <t>COMPUTAÇÃO DE ALTO DESEMPENHO - 48h</t>
  </si>
  <si>
    <t>ECOX04</t>
  </si>
  <si>
    <t>DESENVOLVIMENTO DE SISTEMAS WEB - 48h</t>
  </si>
  <si>
    <t>ECOX05</t>
  </si>
  <si>
    <t>PARADIGMAS DE PROGRAMAÇÃO - 48h</t>
  </si>
  <si>
    <t>ECOX06</t>
  </si>
  <si>
    <t>PROGRAMAÇÃO APLICADA - 48h</t>
  </si>
  <si>
    <t>ECOX07</t>
  </si>
  <si>
    <t>TÓPICOS ESPECIAIS EM ENGENHARIA DE SOFTWARE - 48h</t>
  </si>
  <si>
    <t>ECOX11</t>
  </si>
  <si>
    <t>TÓPICOS ESPECIAIS EM SISTEMAS DISTRIBUÍDOS - 48h</t>
  </si>
  <si>
    <t>ECOX12</t>
  </si>
  <si>
    <t>TÓPICOS ESPECIAIS EM INTELIGÊNCIA ARTIFICIAL - 48h</t>
  </si>
  <si>
    <t>ECOX13</t>
  </si>
  <si>
    <t>TÓPICOS ESPECIAIS EM PROGRAMAÇÃO I - 48h</t>
  </si>
  <si>
    <t>ECOX14</t>
  </si>
  <si>
    <t>TÓPICOS ESPECIAIS EM PROGRAMAÇÃO II - 48h</t>
  </si>
  <si>
    <t>ECOX15</t>
  </si>
  <si>
    <t>MARATONA DE PROGRAMAÇÃO I - 48h</t>
  </si>
  <si>
    <t>ECOX21</t>
  </si>
  <si>
    <t>MARATONA DE PROGRAMAÇÃO II - 48h</t>
  </si>
  <si>
    <t>ECOX22</t>
  </si>
  <si>
    <t>ESTUDOS AVANÇADOS I - 64h</t>
  </si>
  <si>
    <t>ECOX31</t>
  </si>
  <si>
    <t>ESTUDOS AVANÇADOS II - 64h</t>
  </si>
  <si>
    <t>ECOX32</t>
  </si>
  <si>
    <t>ESTUDOS AVANÇADOS III - 64h</t>
  </si>
  <si>
    <t>ECOX33</t>
  </si>
  <si>
    <t>CONDICIONAMENTO DE SINAIS - 32h</t>
  </si>
  <si>
    <t>ELTA03A</t>
  </si>
  <si>
    <t>COMPATIBILIDADE ELETROMAGNÉTICA - 48h</t>
  </si>
  <si>
    <t>ELTA05</t>
  </si>
  <si>
    <t>LABORATÓRIO DE CONDICIONAMENTO DE SINAIS - 16h</t>
  </si>
  <si>
    <t>ELTA13A</t>
  </si>
  <si>
    <t>ENGENHARIA DE USABILIDADE - 64h</t>
  </si>
  <si>
    <t>ELTE02</t>
  </si>
  <si>
    <t>PROJETO ROBUSTO DE PRODUTOS - 64h</t>
  </si>
  <si>
    <t>ELTE03</t>
  </si>
  <si>
    <t>MÁQUINAS E ACIONAMENTOS ELETRÔNICOS - 64h</t>
  </si>
  <si>
    <t>ELTP01A</t>
  </si>
  <si>
    <t>CONVERSORES ELETRÔNICOS DE POTÊNCIA - 32h</t>
  </si>
  <si>
    <t>ELTP02</t>
  </si>
  <si>
    <t>LABORATÓRIO DE MÁQUINAS E ACIONAMENTOS ELETRÔNICOS - 16h</t>
  </si>
  <si>
    <t>ELTP11A</t>
  </si>
  <si>
    <t>LABORATÓRIO DE CONVERSORES ELETRÔNICOS DE POTÊNCIA - 16h</t>
  </si>
  <si>
    <t>ELTP12</t>
  </si>
  <si>
    <t>ELETROMAGNETISMO APLICADO - 64h</t>
  </si>
  <si>
    <t>EMAG02</t>
  </si>
  <si>
    <t>EMPREENDEDORISMO E INOVAÇÃO - 48h</t>
  </si>
  <si>
    <t>IEPG01</t>
  </si>
  <si>
    <t>LIBRAS - LÍNGUA BRASILEIRA DE SINAIS - 48h</t>
  </si>
  <si>
    <t>LET007</t>
  </si>
  <si>
    <t>CO-DESIGN DE PRODUTOS ELETRÔNICOS - 64h</t>
  </si>
  <si>
    <t>PBLE01</t>
  </si>
  <si>
    <t>BOARD BRING-UP E VALIDAÇÃO DE PROTÓTIPOS ELETRÔNICOS - 64h</t>
  </si>
  <si>
    <t>PBLE02</t>
  </si>
  <si>
    <t>APRENDIZAGEM BASEADA EM PROJETOS III - 64h</t>
  </si>
  <si>
    <t>PBLE03</t>
  </si>
  <si>
    <t>PROJETO DE MODULADOR CONFIGURÁVEL EM FPGA - 64h</t>
  </si>
  <si>
    <t>PBLE04</t>
  </si>
  <si>
    <t>ORGANIZAÇÃO INDUSTRIAL E MANUFATURA DE PRODUTOS ELETRÔNICOS - 64h</t>
  </si>
  <si>
    <t>PBLE05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</si>
</sst>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.m"/>
  </numFmts>
  <fonts count="20">
    <font>
      <sz val="10"/>
      <color rgb="FF000000"/>
      <name val="Arial"/>
      <scheme val="minor"/>
    </font>
    <font>
      <b/>
      <sz val="12"/>
      <color rgb="FFFFFFFF"/>
      <name val="Arial"/>
    </font>
    <font>
      <sz val="10"/>
      <name val="Arial"/>
    </font>
    <font>
      <sz val="12"/>
      <color theme="1"/>
      <name val="Arial"/>
      <scheme val="minor"/>
    </font>
    <font>
      <sz val="12"/>
      <color rgb="FFEFEFEF"/>
      <name val="Arial"/>
      <scheme val="minor"/>
    </font>
    <font>
      <sz val="12"/>
      <color rgb="FFEFEFEF"/>
      <name val="Arial"/>
    </font>
    <font>
      <b/>
      <sz val="12"/>
      <color theme="1"/>
      <name val="Arial"/>
    </font>
    <font>
      <sz val="12"/>
      <color rgb="FF000000"/>
      <name val="Arial"/>
    </font>
    <font>
      <sz val="10"/>
      <color rgb="FF000000"/>
      <name val="Arial"/>
      <family val="2"/>
      <scheme val="minor"/>
    </font>
    <font>
      <sz val="12"/>
      <color rgb="FFEFEFEF"/>
      <name val="Arial"/>
      <family val="2"/>
    </font>
    <font>
      <b/>
      <sz val="12"/>
      <color rgb="FFFFFFFF"/>
      <name val="Arial"/>
      <family val="2"/>
    </font>
    <font>
      <sz val="12"/>
      <color rgb="FFEFEFEF"/>
      <name val="Arial"/>
      <family val="2"/>
      <scheme val="minor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color theme="0"/>
      <name val="Arial"/>
      <family val="2"/>
      <scheme val="minor"/>
    </font>
    <font>
      <b/>
      <sz val="12"/>
      <color rgb="FFEFEFEF"/>
      <name val="Arial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scheme val="minor"/>
    </font>
    <font>
      <sz val="12"/>
      <color rgb="FF000000"/>
      <name val="Arial"/>
      <family val="2"/>
    </font>
    <font>
      <b/>
      <sz val="14"/>
      <color rgb="FFEFEFEF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C343D"/>
        <bgColor rgb="FF0C343D"/>
      </patternFill>
    </fill>
    <fill>
      <patternFill patternType="solid">
        <fgColor theme="7"/>
        <bgColor theme="7"/>
      </patternFill>
    </fill>
    <fill>
      <patternFill patternType="solid">
        <fgColor rgb="FFEDF1F8"/>
        <bgColor rgb="FFEDF1F8"/>
      </patternFill>
    </fill>
    <fill>
      <patternFill patternType="solid">
        <fgColor rgb="FFF9FBFD"/>
        <bgColor rgb="FFF9FBF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7" tint="-0.499984740745262"/>
        <bgColor theme="7"/>
      </patternFill>
    </fill>
    <fill>
      <patternFill patternType="solid">
        <fgColor theme="7" tint="-0.499984740745262"/>
        <bgColor rgb="FFEDF1F8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0"/>
      </patternFill>
    </fill>
    <fill>
      <patternFill patternType="solid">
        <fgColor theme="1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EDF1F8"/>
      </patternFill>
    </fill>
    <fill>
      <patternFill patternType="solid">
        <fgColor theme="2"/>
        <bgColor rgb="FFF9FBFD"/>
      </patternFill>
    </fill>
    <fill>
      <patternFill patternType="solid">
        <fgColor theme="2"/>
        <bgColor rgb="FFFFFFFF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115">
    <xf numFmtId="0" fontId="0" fillId="0" borderId="0" xfId="0"/>
    <xf numFmtId="0" fontId="3" fillId="0" borderId="0" xfId="0" applyFont="1"/>
    <xf numFmtId="0" fontId="4" fillId="3" borderId="3" xfId="0" applyFont="1" applyFill="1" applyBorder="1"/>
    <xf numFmtId="0" fontId="5" fillId="3" borderId="3" xfId="0" applyFont="1" applyFill="1" applyBorder="1"/>
    <xf numFmtId="0" fontId="7" fillId="5" borderId="5" xfId="0" applyFont="1" applyFill="1" applyBorder="1"/>
    <xf numFmtId="0" fontId="7" fillId="6" borderId="6" xfId="0" applyFont="1" applyFill="1" applyBorder="1"/>
    <xf numFmtId="0" fontId="7" fillId="6" borderId="5" xfId="0" applyFont="1" applyFill="1" applyBorder="1"/>
    <xf numFmtId="0" fontId="6" fillId="8" borderId="9" xfId="0" applyFont="1" applyFill="1" applyBorder="1"/>
    <xf numFmtId="0" fontId="6" fillId="8" borderId="4" xfId="0" applyFont="1" applyFill="1" applyBorder="1"/>
    <xf numFmtId="0" fontId="6" fillId="8" borderId="7" xfId="0" applyFont="1" applyFill="1" applyBorder="1"/>
    <xf numFmtId="0" fontId="6" fillId="5" borderId="7" xfId="0" applyFont="1" applyFill="1" applyBorder="1"/>
    <xf numFmtId="0" fontId="8" fillId="0" borderId="0" xfId="0" applyFont="1"/>
    <xf numFmtId="0" fontId="9" fillId="3" borderId="4" xfId="0" applyFont="1" applyFill="1" applyBorder="1"/>
    <xf numFmtId="0" fontId="9" fillId="3" borderId="11" xfId="0" applyFont="1" applyFill="1" applyBorder="1"/>
    <xf numFmtId="0" fontId="4" fillId="3" borderId="3" xfId="0" applyFont="1" applyFill="1" applyBorder="1" applyAlignment="1">
      <alignment horizontal="center"/>
    </xf>
    <xf numFmtId="0" fontId="11" fillId="3" borderId="3" xfId="0" applyFont="1" applyFill="1" applyBorder="1"/>
    <xf numFmtId="0" fontId="6" fillId="4" borderId="4" xfId="0" applyFont="1" applyFill="1" applyBorder="1" applyAlignment="1">
      <alignment horizontal="right"/>
    </xf>
    <xf numFmtId="0" fontId="12" fillId="9" borderId="4" xfId="0" applyFont="1" applyFill="1" applyBorder="1" applyAlignment="1">
      <alignment horizontal="right"/>
    </xf>
    <xf numFmtId="0" fontId="13" fillId="10" borderId="5" xfId="0" applyFont="1" applyFill="1" applyBorder="1"/>
    <xf numFmtId="0" fontId="11" fillId="3" borderId="3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/>
    <xf numFmtId="0" fontId="12" fillId="0" borderId="4" xfId="0" applyFont="1" applyBorder="1" applyAlignment="1">
      <alignment horizontal="right"/>
    </xf>
    <xf numFmtId="0" fontId="13" fillId="0" borderId="8" xfId="0" applyFont="1" applyBorder="1"/>
    <xf numFmtId="0" fontId="4" fillId="3" borderId="12" xfId="0" applyFont="1" applyFill="1" applyBorder="1"/>
    <xf numFmtId="0" fontId="5" fillId="3" borderId="12" xfId="0" applyFont="1" applyFill="1" applyBorder="1"/>
    <xf numFmtId="0" fontId="7" fillId="5" borderId="0" xfId="0" applyFont="1" applyFill="1"/>
    <xf numFmtId="0" fontId="7" fillId="6" borderId="0" xfId="0" applyFont="1" applyFill="1"/>
    <xf numFmtId="0" fontId="7" fillId="5" borderId="15" xfId="0" applyFont="1" applyFill="1" applyBorder="1"/>
    <xf numFmtId="0" fontId="7" fillId="5" borderId="16" xfId="0" applyFont="1" applyFill="1" applyBorder="1"/>
    <xf numFmtId="0" fontId="7" fillId="5" borderId="18" xfId="0" applyFont="1" applyFill="1" applyBorder="1"/>
    <xf numFmtId="0" fontId="7" fillId="6" borderId="20" xfId="0" applyFont="1" applyFill="1" applyBorder="1"/>
    <xf numFmtId="0" fontId="7" fillId="5" borderId="21" xfId="0" applyFont="1" applyFill="1" applyBorder="1"/>
    <xf numFmtId="0" fontId="7" fillId="5" borderId="20" xfId="0" applyFont="1" applyFill="1" applyBorder="1"/>
    <xf numFmtId="0" fontId="6" fillId="8" borderId="14" xfId="0" applyFont="1" applyFill="1" applyBorder="1"/>
    <xf numFmtId="0" fontId="6" fillId="8" borderId="17" xfId="0" applyFont="1" applyFill="1" applyBorder="1"/>
    <xf numFmtId="0" fontId="6" fillId="8" borderId="19" xfId="0" applyFont="1" applyFill="1" applyBorder="1"/>
    <xf numFmtId="0" fontId="3" fillId="0" borderId="23" xfId="0" applyFont="1" applyBorder="1"/>
    <xf numFmtId="0" fontId="3" fillId="0" borderId="25" xfId="0" applyFont="1" applyBorder="1"/>
    <xf numFmtId="0" fontId="3" fillId="0" borderId="13" xfId="0" applyFont="1" applyBorder="1"/>
    <xf numFmtId="0" fontId="3" fillId="0" borderId="23" xfId="0" applyFont="1" applyBorder="1" applyAlignment="1">
      <alignment horizontal="center"/>
    </xf>
    <xf numFmtId="0" fontId="3" fillId="7" borderId="23" xfId="0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/>
    </xf>
    <xf numFmtId="0" fontId="6" fillId="5" borderId="14" xfId="0" applyFont="1" applyFill="1" applyBorder="1"/>
    <xf numFmtId="0" fontId="13" fillId="12" borderId="0" xfId="0" applyFont="1" applyFill="1"/>
    <xf numFmtId="0" fontId="12" fillId="13" borderId="0" xfId="0" applyFont="1" applyFill="1" applyAlignment="1">
      <alignment horizontal="center"/>
    </xf>
    <xf numFmtId="0" fontId="7" fillId="6" borderId="18" xfId="0" applyFont="1" applyFill="1" applyBorder="1"/>
    <xf numFmtId="0" fontId="7" fillId="6" borderId="21" xfId="0" applyFont="1" applyFill="1" applyBorder="1"/>
    <xf numFmtId="0" fontId="3" fillId="0" borderId="21" xfId="0" applyFont="1" applyBorder="1"/>
    <xf numFmtId="0" fontId="6" fillId="4" borderId="7" xfId="0" applyFont="1" applyFill="1" applyBorder="1" applyAlignment="1">
      <alignment horizontal="right"/>
    </xf>
    <xf numFmtId="0" fontId="7" fillId="7" borderId="21" xfId="0" applyFont="1" applyFill="1" applyBorder="1"/>
    <xf numFmtId="0" fontId="15" fillId="3" borderId="3" xfId="0" applyFont="1" applyFill="1" applyBorder="1" applyAlignment="1">
      <alignment horizontal="right"/>
    </xf>
    <xf numFmtId="0" fontId="15" fillId="3" borderId="3" xfId="0" applyFont="1" applyFill="1" applyBorder="1"/>
    <xf numFmtId="0" fontId="16" fillId="4" borderId="4" xfId="0" applyFont="1" applyFill="1" applyBorder="1" applyAlignment="1">
      <alignment horizontal="right"/>
    </xf>
    <xf numFmtId="0" fontId="14" fillId="11" borderId="0" xfId="0" applyFont="1" applyFill="1"/>
    <xf numFmtId="0" fontId="1" fillId="2" borderId="9" xfId="0" applyFont="1" applyFill="1" applyBorder="1"/>
    <xf numFmtId="0" fontId="0" fillId="0" borderId="18" xfId="0" applyBorder="1"/>
    <xf numFmtId="0" fontId="9" fillId="3" borderId="27" xfId="0" applyFont="1" applyFill="1" applyBorder="1"/>
    <xf numFmtId="0" fontId="0" fillId="0" borderId="21" xfId="0" applyBorder="1"/>
    <xf numFmtId="0" fontId="0" fillId="0" borderId="0" xfId="0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9" fontId="7" fillId="6" borderId="5" xfId="1" applyFont="1" applyFill="1" applyBorder="1" applyAlignment="1">
      <alignment horizontal="center" vertical="center"/>
    </xf>
    <xf numFmtId="9" fontId="7" fillId="5" borderId="5" xfId="1" applyFont="1" applyFill="1" applyBorder="1" applyAlignment="1">
      <alignment horizontal="center" vertical="center"/>
    </xf>
    <xf numFmtId="9" fontId="13" fillId="10" borderId="5" xfId="1" applyFont="1" applyFill="1" applyBorder="1" applyAlignment="1">
      <alignment horizontal="center" vertical="center"/>
    </xf>
    <xf numFmtId="9" fontId="11" fillId="3" borderId="3" xfId="1" applyFont="1" applyFill="1" applyBorder="1" applyAlignment="1">
      <alignment horizontal="center" vertical="center"/>
    </xf>
    <xf numFmtId="9" fontId="7" fillId="6" borderId="6" xfId="1" applyFont="1" applyFill="1" applyBorder="1" applyAlignment="1">
      <alignment horizontal="center" vertical="center"/>
    </xf>
    <xf numFmtId="9" fontId="10" fillId="2" borderId="7" xfId="1" applyFont="1" applyFill="1" applyBorder="1" applyAlignment="1">
      <alignment horizontal="center" vertical="center"/>
    </xf>
    <xf numFmtId="0" fontId="6" fillId="6" borderId="21" xfId="0" applyFont="1" applyFill="1" applyBorder="1"/>
    <xf numFmtId="0" fontId="6" fillId="5" borderId="16" xfId="0" applyFont="1" applyFill="1" applyBorder="1"/>
    <xf numFmtId="0" fontId="6" fillId="6" borderId="19" xfId="0" applyFont="1" applyFill="1" applyBorder="1"/>
    <xf numFmtId="0" fontId="13" fillId="0" borderId="2" xfId="0" applyFont="1" applyBorder="1"/>
    <xf numFmtId="9" fontId="13" fillId="0" borderId="0" xfId="1" applyFont="1" applyFill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2" borderId="7" xfId="0" applyFont="1" applyFill="1" applyBorder="1" applyAlignment="1">
      <alignment horizontal="right"/>
    </xf>
    <xf numFmtId="0" fontId="19" fillId="3" borderId="4" xfId="0" applyFont="1" applyFill="1" applyBorder="1" applyAlignment="1">
      <alignment horizontal="right"/>
    </xf>
    <xf numFmtId="0" fontId="19" fillId="3" borderId="3" xfId="0" applyFont="1" applyFill="1" applyBorder="1"/>
    <xf numFmtId="0" fontId="6" fillId="14" borderId="14" xfId="0" applyFont="1" applyFill="1" applyBorder="1"/>
    <xf numFmtId="0" fontId="6" fillId="14" borderId="17" xfId="0" applyFont="1" applyFill="1" applyBorder="1"/>
    <xf numFmtId="0" fontId="6" fillId="14" borderId="19" xfId="0" applyFont="1" applyFill="1" applyBorder="1"/>
    <xf numFmtId="0" fontId="6" fillId="15" borderId="4" xfId="0" applyFont="1" applyFill="1" applyBorder="1"/>
    <xf numFmtId="0" fontId="6" fillId="16" borderId="4" xfId="0" applyFont="1" applyFill="1" applyBorder="1"/>
    <xf numFmtId="0" fontId="6" fillId="16" borderId="17" xfId="0" applyFont="1" applyFill="1" applyBorder="1"/>
    <xf numFmtId="0" fontId="6" fillId="17" borderId="17" xfId="0" applyFont="1" applyFill="1" applyBorder="1"/>
    <xf numFmtId="0" fontId="6" fillId="16" borderId="7" xfId="0" applyFont="1" applyFill="1" applyBorder="1"/>
    <xf numFmtId="0" fontId="6" fillId="15" borderId="14" xfId="0" applyFont="1" applyFill="1" applyBorder="1"/>
    <xf numFmtId="0" fontId="6" fillId="15" borderId="17" xfId="0" applyFont="1" applyFill="1" applyBorder="1"/>
    <xf numFmtId="0" fontId="6" fillId="17" borderId="19" xfId="0" applyFont="1" applyFill="1" applyBorder="1"/>
    <xf numFmtId="165" fontId="3" fillId="0" borderId="22" xfId="0" applyNumberFormat="1" applyFont="1" applyBorder="1" applyAlignment="1">
      <alignment horizontal="right"/>
    </xf>
    <xf numFmtId="0" fontId="14" fillId="11" borderId="13" xfId="0" applyFont="1" applyFill="1" applyBorder="1" applyAlignment="1">
      <alignment horizontal="right"/>
    </xf>
    <xf numFmtId="0" fontId="18" fillId="5" borderId="16" xfId="0" applyFont="1" applyFill="1" applyBorder="1"/>
    <xf numFmtId="0" fontId="18" fillId="6" borderId="18" xfId="0" applyFont="1" applyFill="1" applyBorder="1"/>
    <xf numFmtId="0" fontId="18" fillId="5" borderId="18" xfId="0" applyFont="1" applyFill="1" applyBorder="1"/>
    <xf numFmtId="0" fontId="18" fillId="6" borderId="21" xfId="0" applyFont="1" applyFill="1" applyBorder="1"/>
    <xf numFmtId="164" fontId="7" fillId="5" borderId="16" xfId="0" applyNumberFormat="1" applyFont="1" applyFill="1" applyBorder="1"/>
    <xf numFmtId="164" fontId="7" fillId="6" borderId="18" xfId="0" applyNumberFormat="1" applyFont="1" applyFill="1" applyBorder="1"/>
    <xf numFmtId="164" fontId="7" fillId="5" borderId="18" xfId="0" applyNumberFormat="1" applyFont="1" applyFill="1" applyBorder="1"/>
    <xf numFmtId="164" fontId="7" fillId="5" borderId="21" xfId="0" applyNumberFormat="1" applyFont="1" applyFill="1" applyBorder="1"/>
    <xf numFmtId="164" fontId="7" fillId="6" borderId="21" xfId="0" applyNumberFormat="1" applyFont="1" applyFill="1" applyBorder="1"/>
    <xf numFmtId="0" fontId="14" fillId="11" borderId="26" xfId="0" applyFont="1" applyFill="1" applyBorder="1" applyAlignment="1">
      <alignment horizontal="right"/>
    </xf>
    <xf numFmtId="0" fontId="14" fillId="11" borderId="24" xfId="0" applyFont="1" applyFill="1" applyBorder="1" applyAlignment="1">
      <alignment horizontal="right"/>
    </xf>
    <xf numFmtId="165" fontId="3" fillId="0" borderId="19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5" fontId="7" fillId="7" borderId="19" xfId="0" applyNumberFormat="1" applyFont="1" applyFill="1" applyBorder="1" applyAlignment="1">
      <alignment horizontal="right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4" fillId="11" borderId="0" xfId="0" applyFont="1" applyFill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2" fillId="0" borderId="2" xfId="0" applyFont="1" applyBorder="1" applyAlignment="1"/>
    <xf numFmtId="0" fontId="2" fillId="0" borderId="10" xfId="0" applyFont="1" applyBorder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884288-974B-436A-B87C-3B566D891DD9}" name="Tabela4" displayName="Tabela4" ref="A42:E86" headerRowCount="0" totalsRowShown="0">
  <tableColumns count="5">
    <tableColumn id="1" xr3:uid="{7AB340D8-A5D2-4119-A82C-4698D4718EE9}" name="Coluna1"/>
    <tableColumn id="2" xr3:uid="{D90A59EA-85F5-4C3E-9FB7-94D78C0B4781}" name="Coluna2"/>
    <tableColumn id="3" xr3:uid="{0579C026-B093-4DD1-98B0-767A2D8E9030}" name="Coluna3"/>
    <tableColumn id="4" xr3:uid="{621D5EEF-25C7-44DA-9431-DC7C4CF924F4}" name="Coluna4"/>
    <tableColumn id="5" xr3:uid="{12C61A06-88DF-4D2F-A9C6-2A9FC3F93A07}" name="Coluna5">
      <calculatedColumnFormula>IF(D42="X",C42,0)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66AF9-ADD8-48C7-972C-D4217467A87C}">
  <dimension ref="A1:BB86"/>
  <sheetViews>
    <sheetView tabSelected="1" topLeftCell="AP1" zoomScale="68" workbookViewId="0">
      <selection activeCell="AX1" sqref="AX1:AX1048576"/>
    </sheetView>
  </sheetViews>
  <sheetFormatPr defaultRowHeight="12.75"/>
  <cols>
    <col min="1" max="1" width="63.42578125" customWidth="1"/>
    <col min="2" max="2" width="9.140625" customWidth="1"/>
    <col min="3" max="3" width="10" bestFit="1" customWidth="1"/>
    <col min="4" max="4" width="5.5703125" style="59" bestFit="1" customWidth="1"/>
    <col min="5" max="5" width="4.42578125" customWidth="1"/>
    <col min="6" max="6" width="11.28515625" bestFit="1" customWidth="1"/>
    <col min="7" max="7" width="60.7109375" bestFit="1" customWidth="1"/>
    <col min="8" max="8" width="4.7109375" bestFit="1" customWidth="1"/>
    <col min="9" max="9" width="2.42578125" bestFit="1" customWidth="1"/>
    <col min="10" max="10" width="4.42578125" customWidth="1"/>
    <col min="11" max="11" width="11.5703125" bestFit="1" customWidth="1"/>
    <col min="12" max="12" width="61.5703125" bestFit="1" customWidth="1"/>
    <col min="13" max="13" width="4.7109375" bestFit="1" customWidth="1"/>
    <col min="14" max="14" width="2.5703125" bestFit="1" customWidth="1"/>
    <col min="15" max="15" width="3.42578125" customWidth="1"/>
    <col min="16" max="16" width="11.5703125" bestFit="1" customWidth="1"/>
    <col min="17" max="17" width="58.140625" bestFit="1" customWidth="1"/>
    <col min="18" max="18" width="4.7109375" bestFit="1" customWidth="1"/>
    <col min="19" max="19" width="2.5703125" bestFit="1" customWidth="1"/>
    <col min="20" max="20" width="4" customWidth="1"/>
    <col min="21" max="21" width="11.5703125" bestFit="1" customWidth="1"/>
    <col min="22" max="22" width="58.140625" bestFit="1" customWidth="1"/>
    <col min="23" max="23" width="4.7109375" bestFit="1" customWidth="1"/>
    <col min="24" max="24" width="2.5703125" bestFit="1" customWidth="1"/>
    <col min="25" max="25" width="4" customWidth="1"/>
    <col min="26" max="26" width="11.5703125" bestFit="1" customWidth="1"/>
    <col min="27" max="27" width="83.28515625" bestFit="1" customWidth="1"/>
    <col min="28" max="28" width="4.7109375" bestFit="1" customWidth="1"/>
    <col min="29" max="29" width="2.5703125" bestFit="1" customWidth="1"/>
    <col min="30" max="30" width="3.5703125" customWidth="1"/>
    <col min="31" max="31" width="11.5703125" bestFit="1" customWidth="1"/>
    <col min="32" max="32" width="84.28515625" bestFit="1" customWidth="1"/>
    <col min="33" max="33" width="4.7109375" bestFit="1" customWidth="1"/>
    <col min="34" max="34" width="2.5703125" bestFit="1" customWidth="1"/>
    <col min="35" max="35" width="3.5703125" customWidth="1"/>
    <col min="36" max="36" width="11.5703125" bestFit="1" customWidth="1"/>
    <col min="37" max="37" width="64.85546875" bestFit="1" customWidth="1"/>
    <col min="38" max="38" width="4.7109375" bestFit="1" customWidth="1"/>
    <col min="39" max="39" width="2.5703125" bestFit="1" customWidth="1"/>
    <col min="40" max="40" width="3.5703125" customWidth="1"/>
    <col min="41" max="41" width="11" bestFit="1" customWidth="1"/>
    <col min="42" max="42" width="66.5703125" bestFit="1" customWidth="1"/>
    <col min="43" max="43" width="4.7109375" bestFit="1" customWidth="1"/>
    <col min="44" max="44" width="2.5703125" bestFit="1" customWidth="1"/>
    <col min="45" max="45" width="3.42578125" customWidth="1"/>
    <col min="46" max="46" width="21.28515625" bestFit="1" customWidth="1"/>
    <col min="47" max="47" width="59" bestFit="1" customWidth="1"/>
    <col min="48" max="48" width="4.7109375" bestFit="1" customWidth="1"/>
    <col min="49" max="49" width="11.5703125" bestFit="1" customWidth="1"/>
    <col min="50" max="50" width="2.5703125" customWidth="1"/>
    <col min="51" max="51" width="25.85546875" customWidth="1"/>
    <col min="52" max="52" width="59.5703125" bestFit="1" customWidth="1"/>
    <col min="53" max="53" width="4.7109375" bestFit="1" customWidth="1"/>
    <col min="54" max="54" width="11.85546875" customWidth="1"/>
    <col min="55" max="55" width="11.42578125" bestFit="1" customWidth="1"/>
    <col min="56" max="56" width="12.7109375" bestFit="1" customWidth="1"/>
    <col min="57" max="57" width="81.28515625" bestFit="1" customWidth="1"/>
    <col min="58" max="58" width="4.28515625" bestFit="1" customWidth="1"/>
    <col min="59" max="59" width="2.5703125" bestFit="1" customWidth="1"/>
    <col min="60" max="60" width="11.42578125" bestFit="1" customWidth="1"/>
    <col min="61" max="61" width="12.7109375" bestFit="1" customWidth="1"/>
    <col min="63" max="63" width="7.7109375" bestFit="1" customWidth="1"/>
    <col min="64" max="64" width="13" bestFit="1" customWidth="1"/>
    <col min="65" max="65" width="4.28515625" bestFit="1" customWidth="1"/>
    <col min="66" max="66" width="2.5703125" bestFit="1" customWidth="1"/>
    <col min="67" max="67" width="11.42578125" bestFit="1" customWidth="1"/>
    <col min="68" max="68" width="12.7109375" bestFit="1" customWidth="1"/>
  </cols>
  <sheetData>
    <row r="1" spans="1:54" ht="15.75">
      <c r="A1" s="111" t="s">
        <v>0</v>
      </c>
      <c r="B1" s="112"/>
      <c r="C1" s="112"/>
      <c r="D1" s="112"/>
      <c r="F1" s="110" t="s">
        <v>1</v>
      </c>
      <c r="G1" s="113"/>
      <c r="H1" s="113"/>
      <c r="I1" s="113"/>
      <c r="K1" s="103" t="s">
        <v>2</v>
      </c>
      <c r="L1" s="104"/>
      <c r="M1" s="104"/>
      <c r="N1" s="104"/>
      <c r="P1" s="103" t="s">
        <v>3</v>
      </c>
      <c r="Q1" s="104"/>
      <c r="R1" s="104"/>
      <c r="S1" s="104"/>
      <c r="U1" s="103" t="s">
        <v>4</v>
      </c>
      <c r="V1" s="104"/>
      <c r="W1" s="104"/>
      <c r="X1" s="104"/>
      <c r="Z1" s="103" t="s">
        <v>5</v>
      </c>
      <c r="AA1" s="104"/>
      <c r="AB1" s="104"/>
      <c r="AC1" s="104"/>
      <c r="AE1" s="103" t="s">
        <v>6</v>
      </c>
      <c r="AF1" s="104"/>
      <c r="AG1" s="104"/>
      <c r="AH1" s="104"/>
      <c r="AJ1" s="103" t="s">
        <v>7</v>
      </c>
      <c r="AK1" s="104"/>
      <c r="AL1" s="104"/>
      <c r="AM1" s="104"/>
      <c r="AO1" s="103" t="s">
        <v>8</v>
      </c>
      <c r="AP1" s="104"/>
      <c r="AQ1" s="104"/>
      <c r="AR1" s="104"/>
      <c r="AT1" s="110" t="s">
        <v>9</v>
      </c>
      <c r="AU1" s="114"/>
      <c r="AV1" s="44" t="s">
        <v>10</v>
      </c>
      <c r="AW1" s="55" t="s">
        <v>11</v>
      </c>
      <c r="AY1" s="109" t="s">
        <v>12</v>
      </c>
      <c r="AZ1" s="114"/>
      <c r="BA1" s="45" t="s">
        <v>10</v>
      </c>
      <c r="BB1" s="54" t="s">
        <v>11</v>
      </c>
    </row>
    <row r="2" spans="1:54" ht="15.75">
      <c r="A2" s="14" t="s">
        <v>13</v>
      </c>
      <c r="B2" s="15" t="s">
        <v>10</v>
      </c>
      <c r="C2" s="15" t="s">
        <v>14</v>
      </c>
      <c r="D2" s="60" t="s">
        <v>15</v>
      </c>
      <c r="F2" s="24" t="s">
        <v>16</v>
      </c>
      <c r="G2" s="24" t="s">
        <v>17</v>
      </c>
      <c r="H2" s="25" t="s">
        <v>10</v>
      </c>
      <c r="I2" s="24" t="s">
        <v>18</v>
      </c>
      <c r="K2" s="24" t="s">
        <v>16</v>
      </c>
      <c r="L2" s="24" t="s">
        <v>17</v>
      </c>
      <c r="M2" s="25" t="s">
        <v>10</v>
      </c>
      <c r="N2" s="24" t="s">
        <v>18</v>
      </c>
      <c r="P2" s="24" t="s">
        <v>16</v>
      </c>
      <c r="Q2" s="24" t="s">
        <v>17</v>
      </c>
      <c r="R2" s="25" t="s">
        <v>10</v>
      </c>
      <c r="S2" s="24" t="s">
        <v>18</v>
      </c>
      <c r="U2" s="24" t="s">
        <v>16</v>
      </c>
      <c r="V2" s="24" t="s">
        <v>17</v>
      </c>
      <c r="W2" s="25" t="s">
        <v>10</v>
      </c>
      <c r="X2" s="24" t="s">
        <v>18</v>
      </c>
      <c r="Z2" s="24" t="s">
        <v>16</v>
      </c>
      <c r="AA2" s="24" t="s">
        <v>17</v>
      </c>
      <c r="AB2" s="25" t="s">
        <v>10</v>
      </c>
      <c r="AC2" s="24" t="s">
        <v>18</v>
      </c>
      <c r="AE2" s="24" t="s">
        <v>16</v>
      </c>
      <c r="AF2" s="24" t="s">
        <v>17</v>
      </c>
      <c r="AG2" s="25" t="s">
        <v>10</v>
      </c>
      <c r="AH2" s="24" t="s">
        <v>18</v>
      </c>
      <c r="AJ2" s="24" t="s">
        <v>16</v>
      </c>
      <c r="AK2" s="24" t="s">
        <v>17</v>
      </c>
      <c r="AL2" s="25" t="s">
        <v>10</v>
      </c>
      <c r="AM2" s="24" t="s">
        <v>18</v>
      </c>
      <c r="AO2" s="24" t="s">
        <v>16</v>
      </c>
      <c r="AP2" s="24" t="s">
        <v>17</v>
      </c>
      <c r="AQ2" s="25" t="s">
        <v>10</v>
      </c>
      <c r="AR2" s="24" t="s">
        <v>18</v>
      </c>
      <c r="AT2" s="10" t="s">
        <v>19</v>
      </c>
      <c r="AU2" s="33" t="s">
        <v>20</v>
      </c>
      <c r="AV2" s="50">
        <v>64</v>
      </c>
      <c r="AW2" s="39"/>
      <c r="AY2" s="43" t="s">
        <v>21</v>
      </c>
      <c r="AZ2" s="28" t="s">
        <v>22</v>
      </c>
      <c r="BA2" s="28">
        <v>360</v>
      </c>
      <c r="BB2" s="68"/>
    </row>
    <row r="3" spans="1:54" ht="15.75">
      <c r="A3" s="16" t="s">
        <v>23</v>
      </c>
      <c r="B3" s="6">
        <v>2720</v>
      </c>
      <c r="C3" s="6">
        <f>Progresso!B3-Progresso!B17</f>
        <v>2720</v>
      </c>
      <c r="D3" s="61">
        <f>((B3-C3)*100%)/B3</f>
        <v>0</v>
      </c>
      <c r="F3" s="76" t="s">
        <v>24</v>
      </c>
      <c r="G3" s="28" t="s">
        <v>25</v>
      </c>
      <c r="H3" s="28">
        <v>48</v>
      </c>
      <c r="I3" s="89"/>
      <c r="K3" s="76" t="s">
        <v>26</v>
      </c>
      <c r="L3" s="28" t="s">
        <v>27</v>
      </c>
      <c r="M3" s="28">
        <v>32</v>
      </c>
      <c r="N3" s="93"/>
      <c r="P3" s="34" t="s">
        <v>28</v>
      </c>
      <c r="Q3" s="28" t="s">
        <v>29</v>
      </c>
      <c r="R3" s="28">
        <v>32</v>
      </c>
      <c r="S3" s="29"/>
      <c r="U3" s="34" t="s">
        <v>30</v>
      </c>
      <c r="V3" s="28" t="s">
        <v>31</v>
      </c>
      <c r="W3" s="28">
        <v>32</v>
      </c>
      <c r="X3" s="29"/>
      <c r="Z3" s="7" t="s">
        <v>32</v>
      </c>
      <c r="AA3" s="28" t="s">
        <v>33</v>
      </c>
      <c r="AB3" s="28">
        <v>64</v>
      </c>
      <c r="AC3" s="29"/>
      <c r="AE3" s="8" t="s">
        <v>34</v>
      </c>
      <c r="AF3" s="28" t="s">
        <v>35</v>
      </c>
      <c r="AG3" s="28">
        <v>32</v>
      </c>
      <c r="AH3" s="93"/>
      <c r="AJ3" s="79" t="s">
        <v>36</v>
      </c>
      <c r="AK3" s="28" t="s">
        <v>37</v>
      </c>
      <c r="AL3" s="28">
        <v>32</v>
      </c>
      <c r="AM3" s="93"/>
      <c r="AO3" s="84" t="s">
        <v>38</v>
      </c>
      <c r="AP3" s="28" t="s">
        <v>39</v>
      </c>
      <c r="AQ3" s="28">
        <v>64</v>
      </c>
      <c r="AR3" s="93"/>
      <c r="AU3" s="102" t="str">
        <f>A1</f>
        <v>CARGA HORÁRIA</v>
      </c>
      <c r="AV3" s="42">
        <v>64</v>
      </c>
      <c r="AW3" s="1"/>
      <c r="AY3" s="69" t="s">
        <v>40</v>
      </c>
      <c r="AZ3" s="31" t="s">
        <v>41</v>
      </c>
      <c r="BA3" s="31">
        <v>96</v>
      </c>
      <c r="BB3" s="67"/>
    </row>
    <row r="4" spans="1:54" ht="15.75">
      <c r="A4" s="53" t="s">
        <v>42</v>
      </c>
      <c r="B4" s="4">
        <v>360</v>
      </c>
      <c r="C4" s="4">
        <f>Progresso!B4-Progresso!BB2</f>
        <v>360</v>
      </c>
      <c r="D4" s="62">
        <f>((B4-C4)*100%)/B4</f>
        <v>0</v>
      </c>
      <c r="F4" s="77" t="s">
        <v>43</v>
      </c>
      <c r="G4" s="27" t="s">
        <v>44</v>
      </c>
      <c r="H4" s="27">
        <v>32</v>
      </c>
      <c r="I4" s="90"/>
      <c r="K4" s="77" t="s">
        <v>45</v>
      </c>
      <c r="L4" s="27" t="s">
        <v>46</v>
      </c>
      <c r="M4" s="27">
        <v>16</v>
      </c>
      <c r="N4" s="94"/>
      <c r="P4" s="35" t="s">
        <v>47</v>
      </c>
      <c r="Q4" s="27" t="s">
        <v>48</v>
      </c>
      <c r="R4" s="27">
        <v>64</v>
      </c>
      <c r="S4" s="46"/>
      <c r="U4" s="35" t="s">
        <v>49</v>
      </c>
      <c r="V4" s="27" t="s">
        <v>50</v>
      </c>
      <c r="W4" s="27">
        <v>32</v>
      </c>
      <c r="X4" s="46"/>
      <c r="Z4" s="8" t="s">
        <v>51</v>
      </c>
      <c r="AA4" s="27" t="s">
        <v>52</v>
      </c>
      <c r="AB4" s="27">
        <v>16</v>
      </c>
      <c r="AC4" s="46"/>
      <c r="AE4" s="8" t="s">
        <v>53</v>
      </c>
      <c r="AF4" s="27" t="s">
        <v>54</v>
      </c>
      <c r="AG4" s="27">
        <v>32</v>
      </c>
      <c r="AH4" s="94"/>
      <c r="AJ4" s="80" t="s">
        <v>55</v>
      </c>
      <c r="AK4" s="27" t="s">
        <v>56</v>
      </c>
      <c r="AL4" s="27">
        <v>32</v>
      </c>
      <c r="AM4" s="94"/>
      <c r="AO4" s="81" t="s">
        <v>57</v>
      </c>
      <c r="AP4" s="27" t="s">
        <v>58</v>
      </c>
      <c r="AQ4" s="27">
        <v>32</v>
      </c>
      <c r="AR4" s="94"/>
      <c r="AZ4" s="102" t="str">
        <f>A1</f>
        <v>CARGA HORÁRIA</v>
      </c>
      <c r="BA4" s="42">
        <f>SUM(BA2:BA3)</f>
        <v>456</v>
      </c>
      <c r="BB4" s="1"/>
    </row>
    <row r="5" spans="1:54" ht="14.25">
      <c r="A5" s="16" t="s">
        <v>59</v>
      </c>
      <c r="B5" s="6">
        <v>160</v>
      </c>
      <c r="C5" s="6">
        <f>Progresso!B5-(Progresso!AW2+Progresso!BB3)</f>
        <v>160</v>
      </c>
      <c r="D5" s="61">
        <f>((B5-C5)*100%)/B5</f>
        <v>0</v>
      </c>
      <c r="F5" s="77" t="s">
        <v>60</v>
      </c>
      <c r="G5" s="26" t="s">
        <v>61</v>
      </c>
      <c r="H5" s="26">
        <v>16</v>
      </c>
      <c r="I5" s="91"/>
      <c r="K5" s="77" t="s">
        <v>62</v>
      </c>
      <c r="L5" s="26" t="s">
        <v>63</v>
      </c>
      <c r="M5" s="26">
        <v>64</v>
      </c>
      <c r="N5" s="95"/>
      <c r="P5" s="35" t="s">
        <v>64</v>
      </c>
      <c r="Q5" s="26" t="s">
        <v>65</v>
      </c>
      <c r="R5" s="26">
        <v>64</v>
      </c>
      <c r="S5" s="30"/>
      <c r="U5" s="35" t="s">
        <v>66</v>
      </c>
      <c r="V5" s="26" t="s">
        <v>67</v>
      </c>
      <c r="W5" s="26">
        <v>32</v>
      </c>
      <c r="X5" s="30"/>
      <c r="Z5" s="8" t="s">
        <v>68</v>
      </c>
      <c r="AA5" s="26" t="s">
        <v>69</v>
      </c>
      <c r="AB5" s="26">
        <v>32</v>
      </c>
      <c r="AC5" s="30"/>
      <c r="AE5" s="8" t="s">
        <v>70</v>
      </c>
      <c r="AF5" s="26" t="s">
        <v>71</v>
      </c>
      <c r="AG5" s="26">
        <v>16</v>
      </c>
      <c r="AH5" s="95"/>
      <c r="AJ5" s="79" t="s">
        <v>72</v>
      </c>
      <c r="AK5" s="26" t="s">
        <v>73</v>
      </c>
      <c r="AL5" s="26">
        <v>32</v>
      </c>
      <c r="AM5" s="95"/>
      <c r="AO5" s="85" t="s">
        <v>74</v>
      </c>
      <c r="AP5" s="26" t="s">
        <v>75</v>
      </c>
      <c r="AQ5" s="26">
        <v>32</v>
      </c>
      <c r="AR5" s="95"/>
    </row>
    <row r="6" spans="1:54" ht="14.25">
      <c r="A6" s="17" t="s">
        <v>76</v>
      </c>
      <c r="B6" s="18">
        <f>SUM(B3:B5)</f>
        <v>3240</v>
      </c>
      <c r="C6" s="18">
        <f>SUM(C3:C5)</f>
        <v>3240</v>
      </c>
      <c r="D6" s="63">
        <f>((B6-C6)*100%)/B6</f>
        <v>0</v>
      </c>
      <c r="F6" s="77" t="s">
        <v>77</v>
      </c>
      <c r="G6" s="27" t="s">
        <v>78</v>
      </c>
      <c r="H6" s="27">
        <v>64</v>
      </c>
      <c r="I6" s="90"/>
      <c r="K6" s="77" t="s">
        <v>79</v>
      </c>
      <c r="L6" s="27" t="s">
        <v>80</v>
      </c>
      <c r="M6" s="27">
        <v>32</v>
      </c>
      <c r="N6" s="94"/>
      <c r="P6" s="35" t="s">
        <v>81</v>
      </c>
      <c r="Q6" s="27" t="s">
        <v>82</v>
      </c>
      <c r="R6" s="27">
        <v>32</v>
      </c>
      <c r="S6" s="46"/>
      <c r="U6" s="35" t="s">
        <v>83</v>
      </c>
      <c r="V6" s="27" t="s">
        <v>84</v>
      </c>
      <c r="W6" s="27">
        <v>16</v>
      </c>
      <c r="X6" s="46"/>
      <c r="Z6" s="8" t="s">
        <v>85</v>
      </c>
      <c r="AA6" s="27" t="s">
        <v>86</v>
      </c>
      <c r="AB6" s="27">
        <v>16</v>
      </c>
      <c r="AC6" s="46"/>
      <c r="AE6" s="8" t="s">
        <v>87</v>
      </c>
      <c r="AF6" s="27" t="s">
        <v>88</v>
      </c>
      <c r="AG6" s="27">
        <v>32</v>
      </c>
      <c r="AH6" s="94"/>
      <c r="AJ6" s="80" t="s">
        <v>89</v>
      </c>
      <c r="AK6" s="27" t="s">
        <v>90</v>
      </c>
      <c r="AL6" s="27">
        <v>32</v>
      </c>
      <c r="AM6" s="94"/>
      <c r="AO6" s="82" t="s">
        <v>91</v>
      </c>
      <c r="AP6" s="27" t="s">
        <v>92</v>
      </c>
      <c r="AQ6" s="27">
        <v>16</v>
      </c>
      <c r="AR6" s="94"/>
    </row>
    <row r="7" spans="1:54" ht="14.25">
      <c r="A7" s="72"/>
      <c r="B7" s="72"/>
      <c r="C7" s="72"/>
      <c r="D7" s="72"/>
      <c r="F7" s="77" t="s">
        <v>93</v>
      </c>
      <c r="G7" s="26" t="s">
        <v>94</v>
      </c>
      <c r="H7" s="26">
        <v>64</v>
      </c>
      <c r="I7" s="91"/>
      <c r="K7" s="77" t="s">
        <v>95</v>
      </c>
      <c r="L7" s="26" t="s">
        <v>96</v>
      </c>
      <c r="M7" s="26">
        <v>32</v>
      </c>
      <c r="N7" s="95"/>
      <c r="P7" s="35" t="s">
        <v>97</v>
      </c>
      <c r="Q7" s="26" t="s">
        <v>98</v>
      </c>
      <c r="R7" s="26">
        <v>32</v>
      </c>
      <c r="S7" s="30"/>
      <c r="U7" s="35" t="s">
        <v>99</v>
      </c>
      <c r="V7" s="26" t="s">
        <v>100</v>
      </c>
      <c r="W7" s="26">
        <v>32</v>
      </c>
      <c r="X7" s="30"/>
      <c r="Z7" s="8" t="s">
        <v>101</v>
      </c>
      <c r="AA7" s="26" t="s">
        <v>102</v>
      </c>
      <c r="AB7" s="26">
        <v>32</v>
      </c>
      <c r="AC7" s="30"/>
      <c r="AE7" s="8" t="s">
        <v>103</v>
      </c>
      <c r="AF7" s="26" t="s">
        <v>104</v>
      </c>
      <c r="AG7" s="26">
        <v>16</v>
      </c>
      <c r="AH7" s="95"/>
      <c r="AJ7" s="79" t="s">
        <v>105</v>
      </c>
      <c r="AK7" s="26" t="s">
        <v>106</v>
      </c>
      <c r="AL7" s="26">
        <v>32</v>
      </c>
      <c r="AM7" s="95"/>
      <c r="AO7" s="82" t="s">
        <v>107</v>
      </c>
      <c r="AP7" s="26" t="s">
        <v>108</v>
      </c>
      <c r="AQ7" s="26">
        <v>48</v>
      </c>
      <c r="AR7" s="95"/>
    </row>
    <row r="8" spans="1:54" ht="15.6" customHeight="1">
      <c r="A8" s="19" t="s">
        <v>109</v>
      </c>
      <c r="B8" s="15" t="s">
        <v>10</v>
      </c>
      <c r="C8" s="15" t="s">
        <v>14</v>
      </c>
      <c r="D8" s="64"/>
      <c r="F8" s="77" t="s">
        <v>110</v>
      </c>
      <c r="G8" s="27" t="s">
        <v>111</v>
      </c>
      <c r="H8" s="27">
        <v>32</v>
      </c>
      <c r="I8" s="90"/>
      <c r="K8" s="77" t="s">
        <v>112</v>
      </c>
      <c r="L8" s="27" t="s">
        <v>113</v>
      </c>
      <c r="M8" s="27">
        <v>64</v>
      </c>
      <c r="N8" s="94"/>
      <c r="P8" s="35" t="s">
        <v>114</v>
      </c>
      <c r="Q8" s="27" t="s">
        <v>115</v>
      </c>
      <c r="R8" s="27">
        <v>16</v>
      </c>
      <c r="S8" s="46"/>
      <c r="U8" s="35" t="s">
        <v>116</v>
      </c>
      <c r="V8" s="27" t="s">
        <v>117</v>
      </c>
      <c r="W8" s="27">
        <v>32</v>
      </c>
      <c r="X8" s="46"/>
      <c r="Z8" s="8" t="s">
        <v>118</v>
      </c>
      <c r="AA8" s="27" t="s">
        <v>119</v>
      </c>
      <c r="AB8" s="27">
        <v>32</v>
      </c>
      <c r="AC8" s="46"/>
      <c r="AE8" s="8" t="s">
        <v>120</v>
      </c>
      <c r="AF8" s="27" t="s">
        <v>121</v>
      </c>
      <c r="AG8" s="27">
        <v>32</v>
      </c>
      <c r="AH8" s="94"/>
      <c r="AJ8" s="81" t="s">
        <v>122</v>
      </c>
      <c r="AK8" s="27" t="s">
        <v>123</v>
      </c>
      <c r="AL8" s="27">
        <v>32</v>
      </c>
      <c r="AM8" s="94"/>
      <c r="AO8" s="86" t="s">
        <v>124</v>
      </c>
      <c r="AP8" s="31" t="s">
        <v>125</v>
      </c>
      <c r="AQ8" s="31">
        <v>32</v>
      </c>
      <c r="AR8" s="97"/>
    </row>
    <row r="9" spans="1:54" ht="15.75">
      <c r="A9" s="16" t="s">
        <v>126</v>
      </c>
      <c r="B9" s="4">
        <v>240</v>
      </c>
      <c r="C9" s="4">
        <f>Progresso!B9-Progresso!B18</f>
        <v>240</v>
      </c>
      <c r="D9" s="62">
        <f>((B9-C9)*100%)/B9</f>
        <v>0</v>
      </c>
      <c r="F9" s="77" t="s">
        <v>127</v>
      </c>
      <c r="G9" s="26" t="s">
        <v>128</v>
      </c>
      <c r="H9" s="26">
        <v>32</v>
      </c>
      <c r="I9" s="91"/>
      <c r="K9" s="77" t="s">
        <v>129</v>
      </c>
      <c r="L9" s="26" t="s">
        <v>130</v>
      </c>
      <c r="M9" s="26">
        <v>32</v>
      </c>
      <c r="N9" s="95"/>
      <c r="P9" s="35" t="s">
        <v>131</v>
      </c>
      <c r="Q9" s="26" t="s">
        <v>132</v>
      </c>
      <c r="R9" s="26">
        <v>32</v>
      </c>
      <c r="S9" s="30"/>
      <c r="U9" s="35" t="s">
        <v>133</v>
      </c>
      <c r="V9" s="26" t="s">
        <v>134</v>
      </c>
      <c r="W9" s="26">
        <v>32</v>
      </c>
      <c r="X9" s="30"/>
      <c r="Z9" s="8" t="s">
        <v>135</v>
      </c>
      <c r="AA9" s="26" t="s">
        <v>136</v>
      </c>
      <c r="AB9" s="26">
        <v>32</v>
      </c>
      <c r="AC9" s="30"/>
      <c r="AE9" s="8" t="s">
        <v>137</v>
      </c>
      <c r="AF9" s="26" t="s">
        <v>138</v>
      </c>
      <c r="AG9" s="26">
        <v>32</v>
      </c>
      <c r="AH9" s="95"/>
      <c r="AJ9" s="82" t="s">
        <v>139</v>
      </c>
      <c r="AK9" s="26" t="s">
        <v>140</v>
      </c>
      <c r="AL9" s="26">
        <v>48</v>
      </c>
      <c r="AM9" s="95"/>
      <c r="AP9" s="102" t="str">
        <f>A1</f>
        <v>CARGA HORÁRIA</v>
      </c>
      <c r="AQ9" s="42">
        <f>SUM(AQ3:AQ8)</f>
        <v>224</v>
      </c>
      <c r="AR9" s="1"/>
    </row>
    <row r="10" spans="1:54" ht="15.75">
      <c r="A10" s="16" t="s">
        <v>141</v>
      </c>
      <c r="B10" s="6">
        <v>109</v>
      </c>
      <c r="C10" s="6">
        <f>Progresso!F31</f>
        <v>109</v>
      </c>
      <c r="D10" s="61">
        <f>((B10-C10)*100%)/B10</f>
        <v>0</v>
      </c>
      <c r="F10" s="78" t="s">
        <v>142</v>
      </c>
      <c r="G10" s="31" t="s">
        <v>143</v>
      </c>
      <c r="H10" s="31">
        <v>64</v>
      </c>
      <c r="I10" s="92"/>
      <c r="K10" s="77" t="s">
        <v>144</v>
      </c>
      <c r="L10" s="27" t="s">
        <v>145</v>
      </c>
      <c r="M10" s="27">
        <v>32</v>
      </c>
      <c r="N10" s="94"/>
      <c r="P10" s="35" t="s">
        <v>146</v>
      </c>
      <c r="Q10" s="27" t="s">
        <v>147</v>
      </c>
      <c r="R10" s="27">
        <v>16</v>
      </c>
      <c r="S10" s="46"/>
      <c r="U10" s="35" t="s">
        <v>148</v>
      </c>
      <c r="V10" s="27" t="s">
        <v>149</v>
      </c>
      <c r="W10" s="27">
        <v>32</v>
      </c>
      <c r="X10" s="46"/>
      <c r="Z10" s="8" t="s">
        <v>150</v>
      </c>
      <c r="AA10" s="27" t="s">
        <v>151</v>
      </c>
      <c r="AB10" s="27">
        <v>16</v>
      </c>
      <c r="AC10" s="46"/>
      <c r="AE10" s="8" t="s">
        <v>152</v>
      </c>
      <c r="AF10" s="27" t="s">
        <v>153</v>
      </c>
      <c r="AG10" s="27">
        <v>64</v>
      </c>
      <c r="AH10" s="94"/>
      <c r="AJ10" s="80" t="s">
        <v>154</v>
      </c>
      <c r="AK10" s="27" t="s">
        <v>155</v>
      </c>
      <c r="AL10" s="27">
        <v>64</v>
      </c>
      <c r="AM10" s="94"/>
      <c r="AP10" s="98" t="s">
        <v>156</v>
      </c>
      <c r="AQ10" s="38">
        <f>SUMIF(AR3:AR8,"x",AQ3:AQ8)</f>
        <v>0</v>
      </c>
      <c r="AR10" s="1"/>
    </row>
    <row r="11" spans="1:54" ht="15.75">
      <c r="A11" s="53" t="s">
        <v>157</v>
      </c>
      <c r="B11" s="4">
        <v>403</v>
      </c>
      <c r="C11" s="4">
        <f>Progresso!F37</f>
        <v>403</v>
      </c>
      <c r="D11" s="62">
        <f>((B11-C11)*100%)/B11</f>
        <v>0</v>
      </c>
      <c r="F11" s="1"/>
      <c r="G11" s="87" t="str">
        <f>A1</f>
        <v>CARGA HORÁRIA</v>
      </c>
      <c r="H11" s="37">
        <f>SUM(H3:H10)</f>
        <v>352</v>
      </c>
      <c r="K11" s="78" t="s">
        <v>158</v>
      </c>
      <c r="L11" s="33" t="s">
        <v>159</v>
      </c>
      <c r="M11" s="33">
        <v>64</v>
      </c>
      <c r="N11" s="96"/>
      <c r="P11" s="36" t="s">
        <v>160</v>
      </c>
      <c r="Q11" s="33" t="s">
        <v>161</v>
      </c>
      <c r="R11" s="33">
        <v>64</v>
      </c>
      <c r="S11" s="32"/>
      <c r="U11" s="35" t="s">
        <v>162</v>
      </c>
      <c r="V11" s="26" t="s">
        <v>163</v>
      </c>
      <c r="W11" s="26">
        <v>32</v>
      </c>
      <c r="X11" s="30"/>
      <c r="Z11" s="8" t="s">
        <v>164</v>
      </c>
      <c r="AA11" s="26" t="s">
        <v>165</v>
      </c>
      <c r="AB11" s="26">
        <v>32</v>
      </c>
      <c r="AC11" s="30"/>
      <c r="AE11" s="8" t="s">
        <v>166</v>
      </c>
      <c r="AF11" s="26" t="s">
        <v>167</v>
      </c>
      <c r="AG11" s="26">
        <v>64</v>
      </c>
      <c r="AH11" s="95"/>
      <c r="AJ11" s="79" t="s">
        <v>168</v>
      </c>
      <c r="AK11" s="26" t="s">
        <v>169</v>
      </c>
      <c r="AL11" s="26">
        <v>32</v>
      </c>
      <c r="AM11" s="95"/>
    </row>
    <row r="12" spans="1:54" ht="14.25">
      <c r="A12" s="49" t="s">
        <v>170</v>
      </c>
      <c r="B12" s="5">
        <v>320</v>
      </c>
      <c r="C12" s="5">
        <f>Progresso!F25</f>
        <v>320</v>
      </c>
      <c r="D12" s="65">
        <f>IF(D11=100%,D11,(((B12-C12)*100%)/B12))</f>
        <v>0</v>
      </c>
      <c r="F12" s="1"/>
      <c r="G12" s="88" t="s">
        <v>156</v>
      </c>
      <c r="H12" s="39">
        <f>SUMIF(I3:I10,"X",H3:H10)</f>
        <v>0</v>
      </c>
      <c r="K12" s="1"/>
      <c r="L12" s="87" t="str">
        <f>A1</f>
        <v>CARGA HORÁRIA</v>
      </c>
      <c r="M12" s="37">
        <f>SUM(M3:M11)</f>
        <v>368</v>
      </c>
      <c r="P12" s="1"/>
      <c r="Q12" s="87" t="str">
        <f>A1</f>
        <v>CARGA HORÁRIA</v>
      </c>
      <c r="R12" s="37">
        <f>SUM(R3:R11)</f>
        <v>352</v>
      </c>
      <c r="S12" s="1"/>
      <c r="U12" s="35" t="s">
        <v>171</v>
      </c>
      <c r="V12" s="27" t="s">
        <v>172</v>
      </c>
      <c r="W12" s="27">
        <v>64</v>
      </c>
      <c r="X12" s="46"/>
      <c r="Z12" s="8" t="s">
        <v>173</v>
      </c>
      <c r="AA12" s="27" t="s">
        <v>174</v>
      </c>
      <c r="AB12" s="27">
        <v>16</v>
      </c>
      <c r="AC12" s="46"/>
      <c r="AE12" s="9" t="s">
        <v>175</v>
      </c>
      <c r="AF12" s="31" t="s">
        <v>176</v>
      </c>
      <c r="AG12" s="31">
        <v>16</v>
      </c>
      <c r="AH12" s="97"/>
      <c r="AJ12" s="83" t="s">
        <v>177</v>
      </c>
      <c r="AK12" s="27" t="s">
        <v>178</v>
      </c>
      <c r="AL12" s="27">
        <v>32</v>
      </c>
      <c r="AM12" s="97"/>
    </row>
    <row r="13" spans="1:54" ht="14.25">
      <c r="A13" s="17" t="s">
        <v>76</v>
      </c>
      <c r="B13" s="18">
        <f>SUM(B9:B11)</f>
        <v>752</v>
      </c>
      <c r="C13" s="18">
        <f>SUM(C9:C11)</f>
        <v>752</v>
      </c>
      <c r="D13" s="63">
        <f>((B13-C13)*100%)/B13</f>
        <v>0</v>
      </c>
      <c r="L13" s="98" t="s">
        <v>156</v>
      </c>
      <c r="M13" s="39">
        <f>SUMIF(N3:N11,"X",M3:M11)</f>
        <v>0</v>
      </c>
      <c r="P13" s="1"/>
      <c r="Q13" s="99" t="s">
        <v>156</v>
      </c>
      <c r="R13" s="39">
        <f>SUMIF(S3:S11,"x",R3:R11)</f>
        <v>0</v>
      </c>
      <c r="S13" s="1"/>
      <c r="U13" s="36" t="s">
        <v>179</v>
      </c>
      <c r="V13" s="33" t="s">
        <v>180</v>
      </c>
      <c r="W13" s="33">
        <v>16</v>
      </c>
      <c r="X13" s="32"/>
      <c r="Z13" s="8" t="s">
        <v>181</v>
      </c>
      <c r="AA13" s="26" t="s">
        <v>182</v>
      </c>
      <c r="AB13" s="26">
        <v>32</v>
      </c>
      <c r="AC13" s="30"/>
      <c r="AE13" s="1"/>
      <c r="AF13" s="87" t="str">
        <f>A1</f>
        <v>CARGA HORÁRIA</v>
      </c>
      <c r="AG13" s="40">
        <f>SUM(AG3:AG12)</f>
        <v>336</v>
      </c>
      <c r="AH13" s="1"/>
      <c r="AJ13" s="1"/>
      <c r="AK13" s="87" t="str">
        <f>A1</f>
        <v>CARGA HORÁRIA</v>
      </c>
      <c r="AL13" s="41">
        <f>SUM(AL3:AL12)</f>
        <v>368</v>
      </c>
      <c r="AM13" s="1"/>
    </row>
    <row r="14" spans="1:54" ht="14.25">
      <c r="A14" s="72"/>
      <c r="B14" s="70"/>
      <c r="C14" s="70"/>
      <c r="D14" s="71"/>
      <c r="U14" s="1"/>
      <c r="V14" s="100" t="str">
        <f>A1</f>
        <v>CARGA HORÁRIA</v>
      </c>
      <c r="W14" s="48">
        <f>SUM(W3:W13)</f>
        <v>352</v>
      </c>
      <c r="X14" s="1"/>
      <c r="Z14" s="9" t="s">
        <v>183</v>
      </c>
      <c r="AA14" s="27" t="s">
        <v>184</v>
      </c>
      <c r="AB14" s="27">
        <v>16</v>
      </c>
      <c r="AC14" s="47"/>
      <c r="AE14" s="1"/>
      <c r="AF14" s="98" t="s">
        <v>156</v>
      </c>
      <c r="AG14" s="39">
        <f>SUMIF(AH3:AH12,"x",AG3:AG12)</f>
        <v>0</v>
      </c>
      <c r="AH14" s="1"/>
      <c r="AJ14" s="1"/>
      <c r="AK14" s="99" t="s">
        <v>156</v>
      </c>
      <c r="AL14" s="39">
        <f>SUMIF(AM3:AM12,"x",AL3:AL12)</f>
        <v>0</v>
      </c>
      <c r="AM14" s="1"/>
    </row>
    <row r="15" spans="1:54" ht="14.25">
      <c r="A15" s="73" t="s">
        <v>185</v>
      </c>
      <c r="B15" s="21">
        <f>B13+B6</f>
        <v>3992</v>
      </c>
      <c r="C15" s="20">
        <f>C6+C13</f>
        <v>3992</v>
      </c>
      <c r="D15" s="66">
        <f>((B15-C15)*100%)/B15</f>
        <v>0</v>
      </c>
      <c r="U15" s="1"/>
      <c r="V15" s="98" t="s">
        <v>156</v>
      </c>
      <c r="W15" s="39">
        <f>SUMIF(X3:X13,"x",W3:W13)</f>
        <v>0</v>
      </c>
      <c r="X15" s="1"/>
      <c r="Z15" s="1"/>
      <c r="AA15" s="87" t="str">
        <f>A1</f>
        <v>CARGA HORÁRIA</v>
      </c>
      <c r="AB15" s="40">
        <f>SUM(AB3:AB14)</f>
        <v>336</v>
      </c>
      <c r="AC15" s="1"/>
    </row>
    <row r="16" spans="1:54" ht="14.25">
      <c r="A16" s="22"/>
      <c r="B16" s="23"/>
      <c r="V16" s="101"/>
      <c r="Z16" s="1"/>
      <c r="AA16" s="99" t="s">
        <v>156</v>
      </c>
      <c r="AB16" s="39">
        <f>SUMIF(AC3:AC14,"x",AB3:AB14)</f>
        <v>0</v>
      </c>
      <c r="AC16" s="1"/>
    </row>
    <row r="17" spans="1:6" ht="14.25">
      <c r="A17" s="51" t="s">
        <v>186</v>
      </c>
      <c r="B17" s="52">
        <f>Progresso!H12+Progresso!M13+Progresso!R13+Progresso!W15+Progresso!AB16+Progresso!AG14+Progresso!AL14+Progresso!AQ10</f>
        <v>0</v>
      </c>
    </row>
    <row r="18" spans="1:6" ht="14.25">
      <c r="A18" s="51" t="s">
        <v>187</v>
      </c>
      <c r="B18" s="52">
        <f>F46</f>
        <v>0</v>
      </c>
    </row>
    <row r="19" spans="1:6" ht="14.25">
      <c r="A19" s="51" t="s">
        <v>188</v>
      </c>
      <c r="B19" s="52">
        <f>Progresso!F39</f>
        <v>0</v>
      </c>
    </row>
    <row r="20" spans="1:6" ht="18">
      <c r="A20" s="74" t="s">
        <v>189</v>
      </c>
      <c r="B20" s="75">
        <f>SUM(B17:B19)</f>
        <v>0</v>
      </c>
    </row>
    <row r="22" spans="1:6" ht="14.25">
      <c r="A22" s="14" t="s">
        <v>190</v>
      </c>
      <c r="B22" s="14" t="s">
        <v>16</v>
      </c>
      <c r="C22" s="3" t="s">
        <v>10</v>
      </c>
      <c r="D22" s="13" t="s">
        <v>18</v>
      </c>
      <c r="E22" s="13" t="s">
        <v>191</v>
      </c>
      <c r="F22" s="12" t="s">
        <v>192</v>
      </c>
    </row>
    <row r="23" spans="1:6">
      <c r="D23" s="11" t="s">
        <v>193</v>
      </c>
      <c r="E23">
        <f>IF(D23="X",C23,0)</f>
        <v>0</v>
      </c>
      <c r="F23">
        <v>320</v>
      </c>
    </row>
    <row r="24" spans="1:6" ht="14.25">
      <c r="D24" s="11" t="s">
        <v>193</v>
      </c>
      <c r="E24">
        <f>IF(D24="X",C24,0)</f>
        <v>0</v>
      </c>
      <c r="F24" s="12" t="s">
        <v>194</v>
      </c>
    </row>
    <row r="25" spans="1:6">
      <c r="D25" s="11" t="s">
        <v>193</v>
      </c>
      <c r="E25">
        <f>IF(D25="X",C25,0)</f>
        <v>0</v>
      </c>
      <c r="F25">
        <f>F23-F27</f>
        <v>320</v>
      </c>
    </row>
    <row r="26" spans="1:6" ht="14.25">
      <c r="D26" s="11" t="s">
        <v>193</v>
      </c>
      <c r="E26">
        <f>IF(D26="X",C26,0)</f>
        <v>0</v>
      </c>
      <c r="F26" s="12" t="s">
        <v>195</v>
      </c>
    </row>
    <row r="27" spans="1:6">
      <c r="D27" s="11" t="s">
        <v>193</v>
      </c>
      <c r="E27">
        <f>IF(D27="X",C27,0)</f>
        <v>0</v>
      </c>
      <c r="F27">
        <f>SUM(E23:E27)</f>
        <v>0</v>
      </c>
    </row>
    <row r="28" spans="1:6" ht="14.25">
      <c r="A28" s="105" t="s">
        <v>196</v>
      </c>
      <c r="B28" s="106"/>
      <c r="C28" s="3" t="s">
        <v>10</v>
      </c>
      <c r="D28" s="13" t="s">
        <v>18</v>
      </c>
      <c r="E28" s="13" t="s">
        <v>191</v>
      </c>
      <c r="F28" s="12" t="s">
        <v>197</v>
      </c>
    </row>
    <row r="29" spans="1:6">
      <c r="D29" s="11" t="s">
        <v>193</v>
      </c>
      <c r="E29">
        <f>IF(D29="X",C29,0)</f>
        <v>0</v>
      </c>
      <c r="F29">
        <f>Progresso!B10</f>
        <v>109</v>
      </c>
    </row>
    <row r="30" spans="1:6" ht="14.25">
      <c r="D30" s="11" t="s">
        <v>193</v>
      </c>
      <c r="E30">
        <f>IF(D30="X",C30,0)</f>
        <v>0</v>
      </c>
      <c r="F30" s="12" t="s">
        <v>194</v>
      </c>
    </row>
    <row r="31" spans="1:6">
      <c r="D31" s="11" t="s">
        <v>193</v>
      </c>
      <c r="E31">
        <f>IF(D31="X",C31,0)</f>
        <v>0</v>
      </c>
      <c r="F31">
        <f>F29-F33</f>
        <v>109</v>
      </c>
    </row>
    <row r="32" spans="1:6" ht="14.25">
      <c r="D32" s="11" t="s">
        <v>193</v>
      </c>
      <c r="E32">
        <f>IF(D32="X",C32,0)</f>
        <v>0</v>
      </c>
      <c r="F32" s="12" t="s">
        <v>195</v>
      </c>
    </row>
    <row r="33" spans="1:6">
      <c r="D33" s="11" t="s">
        <v>193</v>
      </c>
      <c r="E33">
        <f>IF(D33="X",C33,0)</f>
        <v>0</v>
      </c>
      <c r="F33">
        <f>SUM(E29:E33)</f>
        <v>0</v>
      </c>
    </row>
    <row r="34" spans="1:6" ht="14.25">
      <c r="A34" s="107" t="s">
        <v>198</v>
      </c>
      <c r="B34" s="108"/>
      <c r="C34" s="3" t="s">
        <v>10</v>
      </c>
      <c r="D34" s="13" t="s">
        <v>18</v>
      </c>
      <c r="E34" s="13" t="s">
        <v>191</v>
      </c>
      <c r="F34" s="12" t="s">
        <v>197</v>
      </c>
    </row>
    <row r="35" spans="1:6">
      <c r="D35" s="11" t="s">
        <v>193</v>
      </c>
      <c r="E35">
        <f>IF(D35="X",C35,0)</f>
        <v>0</v>
      </c>
      <c r="F35">
        <f>Progresso!B11</f>
        <v>403</v>
      </c>
    </row>
    <row r="36" spans="1:6" ht="14.25">
      <c r="D36" s="11" t="s">
        <v>193</v>
      </c>
      <c r="E36">
        <f>IF(D36="X",C36,0)</f>
        <v>0</v>
      </c>
      <c r="F36" s="12" t="s">
        <v>194</v>
      </c>
    </row>
    <row r="37" spans="1:6">
      <c r="D37" s="11" t="s">
        <v>193</v>
      </c>
      <c r="E37">
        <f>IF(D37="X",C37,0)</f>
        <v>0</v>
      </c>
      <c r="F37">
        <f>F35-F39</f>
        <v>403</v>
      </c>
    </row>
    <row r="38" spans="1:6" ht="14.25">
      <c r="D38" s="11" t="s">
        <v>193</v>
      </c>
      <c r="E38">
        <f>IF(D38="X",C38,0)</f>
        <v>0</v>
      </c>
      <c r="F38" s="12" t="s">
        <v>195</v>
      </c>
    </row>
    <row r="39" spans="1:6">
      <c r="D39" s="11" t="s">
        <v>193</v>
      </c>
      <c r="E39">
        <f>IF(D39="X",C39,0)</f>
        <v>0</v>
      </c>
      <c r="F39">
        <f>SUM(E35:E39)+F27</f>
        <v>0</v>
      </c>
    </row>
    <row r="41" spans="1:6" ht="14.25">
      <c r="A41" s="2" t="s">
        <v>17</v>
      </c>
      <c r="B41" s="2" t="s">
        <v>16</v>
      </c>
      <c r="C41" s="3" t="s">
        <v>10</v>
      </c>
      <c r="D41" s="13" t="s">
        <v>18</v>
      </c>
      <c r="E41" s="13" t="s">
        <v>191</v>
      </c>
      <c r="F41" s="12" t="s">
        <v>197</v>
      </c>
    </row>
    <row r="42" spans="1:6">
      <c r="A42" t="s">
        <v>199</v>
      </c>
      <c r="B42" t="s">
        <v>200</v>
      </c>
      <c r="C42">
        <v>48</v>
      </c>
      <c r="D42" s="11"/>
      <c r="E42">
        <f>IF(D42="X",C42,0)</f>
        <v>0</v>
      </c>
      <c r="F42" s="56">
        <f>Progresso!B9</f>
        <v>240</v>
      </c>
    </row>
    <row r="43" spans="1:6" ht="14.25">
      <c r="A43" t="s">
        <v>201</v>
      </c>
      <c r="B43" t="s">
        <v>202</v>
      </c>
      <c r="C43">
        <v>48</v>
      </c>
      <c r="D43"/>
      <c r="E43">
        <f>IF(D43="X",C43,0)</f>
        <v>0</v>
      </c>
      <c r="F43" s="57" t="s">
        <v>194</v>
      </c>
    </row>
    <row r="44" spans="1:6">
      <c r="A44" t="s">
        <v>203</v>
      </c>
      <c r="B44" t="s">
        <v>204</v>
      </c>
      <c r="C44">
        <v>32</v>
      </c>
      <c r="D44" s="11"/>
      <c r="E44">
        <f>IF(D44="X",C44,0)</f>
        <v>0</v>
      </c>
      <c r="F44" s="56">
        <f>F42-F46</f>
        <v>240</v>
      </c>
    </row>
    <row r="45" spans="1:6" ht="14.25">
      <c r="A45" t="s">
        <v>205</v>
      </c>
      <c r="B45" t="s">
        <v>206</v>
      </c>
      <c r="C45">
        <v>64</v>
      </c>
      <c r="D45" s="11"/>
      <c r="E45">
        <f>IF(D45="X",C45,0)</f>
        <v>0</v>
      </c>
      <c r="F45" s="57" t="s">
        <v>195</v>
      </c>
    </row>
    <row r="46" spans="1:6">
      <c r="A46" t="s">
        <v>207</v>
      </c>
      <c r="B46" t="s">
        <v>208</v>
      </c>
      <c r="C46">
        <v>64</v>
      </c>
      <c r="D46" s="11"/>
      <c r="E46">
        <f>IF(D46="X",C46,0)</f>
        <v>0</v>
      </c>
      <c r="F46" s="58">
        <f>SUM(E42:E86)</f>
        <v>0</v>
      </c>
    </row>
    <row r="47" spans="1:6">
      <c r="A47" t="s">
        <v>209</v>
      </c>
      <c r="B47" t="s">
        <v>210</v>
      </c>
      <c r="C47">
        <v>32</v>
      </c>
      <c r="D47" s="11"/>
      <c r="E47">
        <f>IF(D47="X",C47,0)</f>
        <v>0</v>
      </c>
    </row>
    <row r="48" spans="1:6">
      <c r="A48" t="s">
        <v>211</v>
      </c>
      <c r="B48" t="s">
        <v>212</v>
      </c>
      <c r="C48">
        <v>64</v>
      </c>
      <c r="D48" s="11"/>
      <c r="E48">
        <f>IF(D48="X",C48,0)</f>
        <v>0</v>
      </c>
    </row>
    <row r="49" spans="1:5">
      <c r="A49" t="s">
        <v>213</v>
      </c>
      <c r="B49" t="s">
        <v>214</v>
      </c>
      <c r="C49">
        <v>32</v>
      </c>
      <c r="D49"/>
      <c r="E49">
        <f>IF(D49="X",C49,0)</f>
        <v>0</v>
      </c>
    </row>
    <row r="50" spans="1:5">
      <c r="A50" t="s">
        <v>215</v>
      </c>
      <c r="B50" t="s">
        <v>216</v>
      </c>
      <c r="C50">
        <v>16</v>
      </c>
      <c r="D50"/>
      <c r="E50">
        <f>IF(D50="X",C50,0)</f>
        <v>0</v>
      </c>
    </row>
    <row r="51" spans="1:5">
      <c r="A51" t="s">
        <v>217</v>
      </c>
      <c r="B51" t="s">
        <v>218</v>
      </c>
      <c r="C51">
        <v>32</v>
      </c>
      <c r="D51"/>
      <c r="E51">
        <f>IF(D51="X",C51,0)</f>
        <v>0</v>
      </c>
    </row>
    <row r="52" spans="1:5">
      <c r="A52" t="s">
        <v>219</v>
      </c>
      <c r="B52" t="s">
        <v>220</v>
      </c>
      <c r="C52">
        <v>16</v>
      </c>
      <c r="D52"/>
      <c r="E52">
        <f>IF(D52="X",C52,0)</f>
        <v>0</v>
      </c>
    </row>
    <row r="53" spans="1:5">
      <c r="A53" t="s">
        <v>221</v>
      </c>
      <c r="B53" t="s">
        <v>222</v>
      </c>
      <c r="C53">
        <v>48</v>
      </c>
      <c r="D53"/>
      <c r="E53">
        <f>IF(D53="X",C53,0)</f>
        <v>0</v>
      </c>
    </row>
    <row r="54" spans="1:5">
      <c r="A54" t="s">
        <v>223</v>
      </c>
      <c r="B54" t="s">
        <v>224</v>
      </c>
      <c r="C54">
        <v>48</v>
      </c>
      <c r="D54"/>
      <c r="E54">
        <f>IF(D54="X",C54,0)</f>
        <v>0</v>
      </c>
    </row>
    <row r="55" spans="1:5">
      <c r="A55" t="s">
        <v>225</v>
      </c>
      <c r="B55" t="s">
        <v>226</v>
      </c>
      <c r="C55">
        <v>48</v>
      </c>
      <c r="D55"/>
      <c r="E55">
        <f>IF(D55="X",C55,0)</f>
        <v>0</v>
      </c>
    </row>
    <row r="56" spans="1:5">
      <c r="A56" t="s">
        <v>227</v>
      </c>
      <c r="B56" t="s">
        <v>228</v>
      </c>
      <c r="C56">
        <v>48</v>
      </c>
      <c r="D56"/>
      <c r="E56">
        <f>IF(D56="X",C56,0)</f>
        <v>0</v>
      </c>
    </row>
    <row r="57" spans="1:5">
      <c r="A57" t="s">
        <v>229</v>
      </c>
      <c r="B57" t="s">
        <v>230</v>
      </c>
      <c r="C57">
        <v>48</v>
      </c>
      <c r="D57"/>
      <c r="E57">
        <f>IF(D57="X",C57,0)</f>
        <v>0</v>
      </c>
    </row>
    <row r="58" spans="1:5">
      <c r="A58" t="s">
        <v>231</v>
      </c>
      <c r="B58" t="s">
        <v>232</v>
      </c>
      <c r="C58">
        <v>48</v>
      </c>
      <c r="D58"/>
      <c r="E58">
        <f>IF(D58="X",C58,0)</f>
        <v>0</v>
      </c>
    </row>
    <row r="59" spans="1:5">
      <c r="A59" t="s">
        <v>233</v>
      </c>
      <c r="B59" t="s">
        <v>234</v>
      </c>
      <c r="C59">
        <v>48</v>
      </c>
      <c r="D59"/>
      <c r="E59">
        <f>IF(D59="X",C59,0)</f>
        <v>0</v>
      </c>
    </row>
    <row r="60" spans="1:5">
      <c r="A60" t="s">
        <v>235</v>
      </c>
      <c r="B60" t="s">
        <v>236</v>
      </c>
      <c r="C60">
        <v>48</v>
      </c>
      <c r="D60"/>
      <c r="E60">
        <f>IF(D60="X",C60,0)</f>
        <v>0</v>
      </c>
    </row>
    <row r="61" spans="1:5">
      <c r="A61" t="s">
        <v>237</v>
      </c>
      <c r="B61" t="s">
        <v>238</v>
      </c>
      <c r="C61">
        <v>48</v>
      </c>
      <c r="D61"/>
      <c r="E61">
        <f>IF(D61="X",C61,0)</f>
        <v>0</v>
      </c>
    </row>
    <row r="62" spans="1:5">
      <c r="A62" t="s">
        <v>239</v>
      </c>
      <c r="B62" t="s">
        <v>240</v>
      </c>
      <c r="C62">
        <v>48</v>
      </c>
      <c r="D62"/>
      <c r="E62">
        <f>IF(D62="X",C62,0)</f>
        <v>0</v>
      </c>
    </row>
    <row r="63" spans="1:5">
      <c r="A63" t="s">
        <v>241</v>
      </c>
      <c r="B63" t="s">
        <v>242</v>
      </c>
      <c r="C63">
        <v>48</v>
      </c>
      <c r="D63"/>
      <c r="E63">
        <f>IF(D63="X",C63,0)</f>
        <v>0</v>
      </c>
    </row>
    <row r="64" spans="1:5">
      <c r="A64" t="s">
        <v>243</v>
      </c>
      <c r="B64" t="s">
        <v>244</v>
      </c>
      <c r="C64">
        <v>48</v>
      </c>
      <c r="D64"/>
      <c r="E64">
        <f>IF(D64="X",C64,0)</f>
        <v>0</v>
      </c>
    </row>
    <row r="65" spans="1:5">
      <c r="A65" t="s">
        <v>245</v>
      </c>
      <c r="B65" t="s">
        <v>246</v>
      </c>
      <c r="C65">
        <v>48</v>
      </c>
      <c r="D65"/>
      <c r="E65">
        <f>IF(D65="X",C65,0)</f>
        <v>0</v>
      </c>
    </row>
    <row r="66" spans="1:5">
      <c r="A66" t="s">
        <v>247</v>
      </c>
      <c r="B66" t="s">
        <v>248</v>
      </c>
      <c r="C66">
        <v>48</v>
      </c>
      <c r="D66"/>
      <c r="E66">
        <f>IF(D66="X",C66,0)</f>
        <v>0</v>
      </c>
    </row>
    <row r="67" spans="1:5">
      <c r="A67" t="s">
        <v>249</v>
      </c>
      <c r="B67" t="s">
        <v>250</v>
      </c>
      <c r="C67">
        <v>64</v>
      </c>
      <c r="D67"/>
      <c r="E67">
        <f>IF(D67="X",C67,0)</f>
        <v>0</v>
      </c>
    </row>
    <row r="68" spans="1:5">
      <c r="A68" t="s">
        <v>251</v>
      </c>
      <c r="B68" t="s">
        <v>252</v>
      </c>
      <c r="C68">
        <v>64</v>
      </c>
      <c r="D68"/>
      <c r="E68">
        <f>IF(D68="X",C68,0)</f>
        <v>0</v>
      </c>
    </row>
    <row r="69" spans="1:5">
      <c r="A69" t="s">
        <v>253</v>
      </c>
      <c r="B69" t="s">
        <v>254</v>
      </c>
      <c r="C69">
        <v>64</v>
      </c>
      <c r="D69"/>
      <c r="E69">
        <f>IF(D69="X",C69,0)</f>
        <v>0</v>
      </c>
    </row>
    <row r="70" spans="1:5">
      <c r="A70" t="s">
        <v>255</v>
      </c>
      <c r="B70" t="s">
        <v>256</v>
      </c>
      <c r="C70">
        <v>32</v>
      </c>
      <c r="D70"/>
      <c r="E70">
        <f>IF(D70="X",C70,0)</f>
        <v>0</v>
      </c>
    </row>
    <row r="71" spans="1:5">
      <c r="A71" t="s">
        <v>257</v>
      </c>
      <c r="B71" t="s">
        <v>258</v>
      </c>
      <c r="C71">
        <v>48</v>
      </c>
      <c r="D71"/>
      <c r="E71">
        <f>IF(D71="X",C71,0)</f>
        <v>0</v>
      </c>
    </row>
    <row r="72" spans="1:5">
      <c r="A72" t="s">
        <v>259</v>
      </c>
      <c r="B72" t="s">
        <v>260</v>
      </c>
      <c r="C72">
        <v>16</v>
      </c>
      <c r="D72"/>
      <c r="E72">
        <f>IF(D72="X",C72,0)</f>
        <v>0</v>
      </c>
    </row>
    <row r="73" spans="1:5">
      <c r="A73" t="s">
        <v>261</v>
      </c>
      <c r="B73" t="s">
        <v>262</v>
      </c>
      <c r="C73">
        <v>64</v>
      </c>
      <c r="D73"/>
      <c r="E73">
        <f>IF(D73="X",C73,0)</f>
        <v>0</v>
      </c>
    </row>
    <row r="74" spans="1:5">
      <c r="A74" t="s">
        <v>263</v>
      </c>
      <c r="B74" t="s">
        <v>264</v>
      </c>
      <c r="C74">
        <v>64</v>
      </c>
      <c r="D74"/>
      <c r="E74">
        <f>IF(D74="X",C74,0)</f>
        <v>0</v>
      </c>
    </row>
    <row r="75" spans="1:5">
      <c r="A75" t="s">
        <v>265</v>
      </c>
      <c r="B75" t="s">
        <v>266</v>
      </c>
      <c r="C75">
        <v>64</v>
      </c>
      <c r="D75"/>
      <c r="E75">
        <f>IF(D75="X",C75,0)</f>
        <v>0</v>
      </c>
    </row>
    <row r="76" spans="1:5">
      <c r="A76" t="s">
        <v>267</v>
      </c>
      <c r="B76" t="s">
        <v>268</v>
      </c>
      <c r="C76">
        <v>32</v>
      </c>
      <c r="D76"/>
      <c r="E76">
        <f>IF(D76="X",C76,0)</f>
        <v>0</v>
      </c>
    </row>
    <row r="77" spans="1:5">
      <c r="A77" t="s">
        <v>269</v>
      </c>
      <c r="B77" t="s">
        <v>270</v>
      </c>
      <c r="C77">
        <v>16</v>
      </c>
      <c r="D77"/>
      <c r="E77">
        <f>IF(D77="X",C77,0)</f>
        <v>0</v>
      </c>
    </row>
    <row r="78" spans="1:5">
      <c r="A78" t="s">
        <v>271</v>
      </c>
      <c r="B78" t="s">
        <v>272</v>
      </c>
      <c r="C78">
        <v>16</v>
      </c>
      <c r="D78"/>
      <c r="E78">
        <f>IF(D78="X",C78,0)</f>
        <v>0</v>
      </c>
    </row>
    <row r="79" spans="1:5">
      <c r="A79" t="s">
        <v>273</v>
      </c>
      <c r="B79" t="s">
        <v>274</v>
      </c>
      <c r="C79">
        <v>64</v>
      </c>
      <c r="D79"/>
      <c r="E79">
        <f>IF(D79="X",C79,0)</f>
        <v>0</v>
      </c>
    </row>
    <row r="80" spans="1:5">
      <c r="A80" t="s">
        <v>275</v>
      </c>
      <c r="B80" t="s">
        <v>276</v>
      </c>
      <c r="C80">
        <v>48</v>
      </c>
      <c r="D80"/>
      <c r="E80">
        <f>IF(D80="X",C80,0)</f>
        <v>0</v>
      </c>
    </row>
    <row r="81" spans="1:5">
      <c r="A81" t="s">
        <v>277</v>
      </c>
      <c r="B81" t="s">
        <v>278</v>
      </c>
      <c r="C81">
        <v>48</v>
      </c>
      <c r="D81"/>
      <c r="E81">
        <f>IF(D81="X",C81,0)</f>
        <v>0</v>
      </c>
    </row>
    <row r="82" spans="1:5">
      <c r="A82" t="s">
        <v>279</v>
      </c>
      <c r="B82" t="s">
        <v>280</v>
      </c>
      <c r="C82">
        <v>64</v>
      </c>
      <c r="D82"/>
      <c r="E82">
        <f>IF(D82="X",C82,0)</f>
        <v>0</v>
      </c>
    </row>
    <row r="83" spans="1:5">
      <c r="A83" t="s">
        <v>281</v>
      </c>
      <c r="B83" t="s">
        <v>282</v>
      </c>
      <c r="C83">
        <v>64</v>
      </c>
      <c r="D83"/>
      <c r="E83">
        <f>IF(D83="X",C83,0)</f>
        <v>0</v>
      </c>
    </row>
    <row r="84" spans="1:5">
      <c r="A84" t="s">
        <v>283</v>
      </c>
      <c r="B84" t="s">
        <v>284</v>
      </c>
      <c r="C84">
        <v>64</v>
      </c>
      <c r="D84"/>
      <c r="E84">
        <f>IF(D84="X",C84,0)</f>
        <v>0</v>
      </c>
    </row>
    <row r="85" spans="1:5">
      <c r="A85" t="s">
        <v>285</v>
      </c>
      <c r="B85" t="s">
        <v>286</v>
      </c>
      <c r="C85">
        <v>64</v>
      </c>
      <c r="D85"/>
      <c r="E85">
        <f>IF(D85="X",C85,0)</f>
        <v>0</v>
      </c>
    </row>
    <row r="86" spans="1:5">
      <c r="A86" t="s">
        <v>287</v>
      </c>
      <c r="B86" t="s">
        <v>288</v>
      </c>
      <c r="C86">
        <v>64</v>
      </c>
      <c r="D86"/>
      <c r="E86">
        <f>IF(D86="X",C86,0)</f>
        <v>0</v>
      </c>
    </row>
  </sheetData>
  <mergeCells count="13">
    <mergeCell ref="P1:S1"/>
    <mergeCell ref="A28:B28"/>
    <mergeCell ref="A34:B34"/>
    <mergeCell ref="AY1:AZ1"/>
    <mergeCell ref="AJ1:AM1"/>
    <mergeCell ref="AO1:AR1"/>
    <mergeCell ref="AT1:AU1"/>
    <mergeCell ref="U1:X1"/>
    <mergeCell ref="Z1:AC1"/>
    <mergeCell ref="AE1:AH1"/>
    <mergeCell ref="A1:D1"/>
    <mergeCell ref="F1:I1"/>
    <mergeCell ref="K1:N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9:A16"/>
  <sheetViews>
    <sheetView workbookViewId="0">
      <selection sqref="A1:G12"/>
    </sheetView>
  </sheetViews>
  <sheetFormatPr defaultColWidth="12.7109375" defaultRowHeight="15.75" customHeight="1"/>
  <cols>
    <col min="1" max="1" width="10.7109375" customWidth="1"/>
    <col min="2" max="2" width="65.7109375" bestFit="1" customWidth="1"/>
    <col min="3" max="3" width="4.7109375" bestFit="1" customWidth="1"/>
    <col min="4" max="5" width="3.5703125" bestFit="1" customWidth="1"/>
    <col min="6" max="6" width="8" bestFit="1" customWidth="1"/>
    <col min="7" max="7" width="12.140625" bestFit="1" customWidth="1"/>
  </cols>
  <sheetData>
    <row r="9" ht="12.75"/>
    <row r="10" ht="12.75"/>
    <row r="11" ht="12.75"/>
    <row r="12" ht="12.75"/>
    <row r="13" ht="12.75"/>
    <row r="14" ht="12.75"/>
    <row r="15" ht="12.75"/>
    <row r="16" ht="12.75"/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3"/>
  <sheetViews>
    <sheetView workbookViewId="0">
      <selection sqref="A1:G12"/>
    </sheetView>
  </sheetViews>
  <sheetFormatPr defaultColWidth="12.7109375" defaultRowHeight="15.75" customHeight="1"/>
  <cols>
    <col min="1" max="1" width="21.28515625" bestFit="1" customWidth="1"/>
    <col min="2" max="2" width="57.85546875" bestFit="1" customWidth="1"/>
    <col min="3" max="3" width="4" bestFit="1" customWidth="1"/>
  </cols>
  <sheetData>
    <row r="3" ht="12.75"/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4"/>
  <sheetViews>
    <sheetView zoomScale="74" workbookViewId="0">
      <selection sqref="A1:G12"/>
    </sheetView>
  </sheetViews>
  <sheetFormatPr defaultColWidth="12.7109375" defaultRowHeight="15.75" customHeight="1"/>
  <cols>
    <col min="1" max="1" width="25.5703125" bestFit="1" customWidth="1"/>
    <col min="2" max="2" width="61.28515625" bestFit="1" customWidth="1"/>
    <col min="3" max="3" width="5.140625" bestFit="1" customWidth="1"/>
  </cols>
  <sheetData>
    <row r="4" ht="12.75"/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"/>
  <sheetViews>
    <sheetView workbookViewId="0">
      <selection sqref="A1:G12"/>
    </sheetView>
  </sheetViews>
  <sheetFormatPr defaultColWidth="12.7109375" defaultRowHeight="15.75" customHeight="1"/>
  <cols>
    <col min="1" max="1" width="9.28515625" bestFit="1" customWidth="1"/>
    <col min="2" max="2" width="72.7109375" bestFit="1" customWidth="1"/>
    <col min="3" max="3" width="4" bestFit="1" customWidth="1"/>
    <col min="4" max="4" width="2.28515625" bestFit="1" customWidth="1"/>
    <col min="5" max="5" width="11" bestFit="1" customWidth="1"/>
  </cols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workbookViewId="0">
      <selection sqref="A1:G12"/>
    </sheetView>
  </sheetViews>
  <sheetFormatPr defaultColWidth="12.7109375" defaultRowHeight="15.75" customHeight="1"/>
  <cols>
    <col min="1" max="1" width="9.28515625" bestFit="1" customWidth="1"/>
    <col min="2" max="2" width="60.28515625" bestFit="1" customWidth="1"/>
    <col min="3" max="3" width="4.28515625" bestFit="1" customWidth="1"/>
    <col min="4" max="4" width="2.28515625" bestFit="1" customWidth="1"/>
    <col min="5" max="5" width="11" bestFit="1" customWidth="1"/>
  </cols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ED0D-627D-4339-9A21-EFB616A450C6}">
  <dimension ref="A1"/>
  <sheetViews>
    <sheetView workbookViewId="0"/>
  </sheetViews>
  <sheetFormatPr defaultRowHeight="12.7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12"/>
  <sheetViews>
    <sheetView zoomScaleNormal="100" workbookViewId="0">
      <selection sqref="A1:G12"/>
    </sheetView>
  </sheetViews>
  <sheetFormatPr defaultColWidth="12.7109375" defaultRowHeight="15.75" customHeight="1"/>
  <cols>
    <col min="1" max="1" width="11" bestFit="1" customWidth="1"/>
    <col min="2" max="2" width="59.42578125" bestFit="1" customWidth="1"/>
    <col min="3" max="3" width="5.140625" bestFit="1" customWidth="1"/>
    <col min="4" max="5" width="6.5703125" bestFit="1" customWidth="1"/>
    <col min="6" max="6" width="8" bestFit="1" customWidth="1"/>
    <col min="7" max="7" width="12.140625" bestFit="1" customWidth="1"/>
  </cols>
  <sheetData>
    <row r="2" ht="12.75"/>
    <row r="11" ht="12.75"/>
    <row r="12" ht="12.7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1:A19"/>
  <sheetViews>
    <sheetView zoomScale="97" workbookViewId="0">
      <selection sqref="A1:G12"/>
    </sheetView>
  </sheetViews>
  <sheetFormatPr defaultColWidth="12.7109375" defaultRowHeight="15.75" customHeight="1"/>
  <cols>
    <col min="1" max="1" width="11.5703125" bestFit="1" customWidth="1"/>
    <col min="2" max="2" width="60.42578125" bestFit="1" customWidth="1"/>
    <col min="3" max="3" width="5.42578125" bestFit="1" customWidth="1"/>
    <col min="4" max="5" width="3.5703125" bestFit="1" customWidth="1"/>
    <col min="6" max="6" width="8" bestFit="1" customWidth="1"/>
    <col min="7" max="7" width="12.28515625" bestFit="1" customWidth="1"/>
  </cols>
  <sheetData>
    <row r="11" ht="12.75"/>
    <row r="12" ht="12.75"/>
    <row r="13" ht="12.75"/>
    <row r="14" ht="12.75"/>
    <row r="15" ht="12.75"/>
    <row r="16" ht="12.75"/>
    <row r="17" ht="12.75"/>
    <row r="18" ht="12.75"/>
    <row r="19" ht="12.75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1:A19"/>
  <sheetViews>
    <sheetView workbookViewId="0">
      <selection sqref="A1:G12"/>
    </sheetView>
  </sheetViews>
  <sheetFormatPr defaultColWidth="12.7109375" defaultRowHeight="15.75" customHeight="1"/>
  <cols>
    <col min="1" max="1" width="10.7109375" customWidth="1"/>
    <col min="2" max="2" width="51" customWidth="1"/>
    <col min="3" max="3" width="4.7109375" bestFit="1" customWidth="1"/>
    <col min="4" max="5" width="3.5703125" bestFit="1" customWidth="1"/>
    <col min="6" max="6" width="8" bestFit="1" customWidth="1"/>
    <col min="7" max="7" width="12.140625" bestFit="1" customWidth="1"/>
  </cols>
  <sheetData>
    <row r="11" ht="12.75"/>
    <row r="12" ht="12.75"/>
    <row r="13" ht="12.75"/>
    <row r="14" ht="12.75"/>
    <row r="15" ht="12.75"/>
    <row r="16" ht="12.75"/>
    <row r="17" ht="12.75"/>
    <row r="18" ht="12.75"/>
    <row r="19" ht="12.75"/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3:A21"/>
  <sheetViews>
    <sheetView workbookViewId="0">
      <selection sqref="A1:G12"/>
    </sheetView>
  </sheetViews>
  <sheetFormatPr defaultColWidth="12.7109375" defaultRowHeight="15.75" customHeight="1"/>
  <cols>
    <col min="1" max="1" width="11.5703125" bestFit="1" customWidth="1"/>
    <col min="2" max="2" width="57.42578125" bestFit="1" customWidth="1"/>
    <col min="3" max="3" width="4.7109375" bestFit="1" customWidth="1"/>
    <col min="4" max="5" width="3.5703125" bestFit="1" customWidth="1"/>
    <col min="6" max="6" width="8" bestFit="1" customWidth="1"/>
    <col min="7" max="7" width="12.140625" bestFit="1" customWidth="1"/>
  </cols>
  <sheetData>
    <row r="13" ht="12.75"/>
    <row r="14" ht="12.75"/>
    <row r="15" ht="12.75"/>
    <row r="16" ht="12.75"/>
    <row r="17" ht="12.75"/>
    <row r="18" ht="12.75"/>
    <row r="19" ht="12.75"/>
    <row r="20" ht="12.75"/>
    <row r="21" ht="12.75"/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4:A22"/>
  <sheetViews>
    <sheetView workbookViewId="0">
      <selection sqref="A1:G12"/>
    </sheetView>
  </sheetViews>
  <sheetFormatPr defaultColWidth="12.7109375" defaultRowHeight="15.75" customHeight="1"/>
  <cols>
    <col min="1" max="1" width="11.5703125" bestFit="1" customWidth="1"/>
    <col min="2" max="2" width="82.42578125" bestFit="1" customWidth="1"/>
    <col min="3" max="3" width="4.7109375" bestFit="1" customWidth="1"/>
    <col min="4" max="5" width="3.5703125" bestFit="1" customWidth="1"/>
    <col min="6" max="6" width="8" bestFit="1" customWidth="1"/>
    <col min="7" max="7" width="12.140625" bestFit="1" customWidth="1"/>
  </cols>
  <sheetData>
    <row r="14" ht="12.75"/>
    <row r="15" ht="12.75"/>
    <row r="16" ht="12.75"/>
    <row r="17" ht="12.75"/>
    <row r="18" ht="12.75"/>
    <row r="19" ht="12.75"/>
    <row r="20" ht="12.75"/>
    <row r="21" ht="12.75"/>
    <row r="22" ht="12.75"/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3:A20"/>
  <sheetViews>
    <sheetView workbookViewId="0">
      <selection sqref="A1:G12"/>
    </sheetView>
  </sheetViews>
  <sheetFormatPr defaultColWidth="12.7109375" defaultRowHeight="15.75" customHeight="1"/>
  <cols>
    <col min="1" max="1" width="11.5703125" bestFit="1" customWidth="1"/>
    <col min="2" max="2" width="83.5703125" bestFit="1" customWidth="1"/>
    <col min="3" max="3" width="4.7109375" bestFit="1" customWidth="1"/>
    <col min="4" max="5" width="3.5703125" bestFit="1" customWidth="1"/>
    <col min="6" max="6" width="8" bestFit="1" customWidth="1"/>
    <col min="7" max="7" width="12.140625" bestFit="1" customWidth="1"/>
  </cols>
  <sheetData>
    <row r="13" ht="12.75"/>
    <row r="14" ht="12.75"/>
    <row r="15" ht="12.75"/>
    <row r="16" ht="12.75"/>
    <row r="17" ht="12.75"/>
    <row r="18" ht="12.75"/>
    <row r="19" ht="12.75"/>
    <row r="20" ht="12.75"/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3:A20"/>
  <sheetViews>
    <sheetView workbookViewId="0">
      <selection sqref="A1:G12"/>
    </sheetView>
  </sheetViews>
  <sheetFormatPr defaultColWidth="12.7109375" defaultRowHeight="15.75" customHeight="1"/>
  <cols>
    <col min="1" max="1" width="11.5703125" bestFit="1" customWidth="1"/>
    <col min="2" max="2" width="64.5703125" bestFit="1" customWidth="1"/>
    <col min="3" max="3" width="4.7109375" bestFit="1" customWidth="1"/>
    <col min="4" max="5" width="3.5703125" bestFit="1" customWidth="1"/>
    <col min="6" max="6" width="8" bestFit="1" customWidth="1"/>
    <col min="7" max="7" width="12.140625" bestFit="1" customWidth="1"/>
  </cols>
  <sheetData>
    <row r="13" ht="12.75"/>
    <row r="14" ht="12.75"/>
    <row r="15" ht="12.75"/>
    <row r="16" ht="12.75"/>
    <row r="17" ht="12.75"/>
    <row r="18" ht="12.75"/>
    <row r="19" ht="12.75"/>
    <row r="20" ht="12.7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Poliana</cp:lastModifiedBy>
  <cp:revision/>
  <dcterms:created xsi:type="dcterms:W3CDTF">2023-07-14T22:15:03Z</dcterms:created>
  <dcterms:modified xsi:type="dcterms:W3CDTF">2023-09-07T23:41:58Z</dcterms:modified>
  <cp:category/>
  <cp:contentStatus/>
</cp:coreProperties>
</file>