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autoCompressPictures="0"/>
  <mc:AlternateContent xmlns:mc="http://schemas.openxmlformats.org/markup-compatibility/2006">
    <mc:Choice Requires="x15">
      <x15ac:absPath xmlns:x15ac="http://schemas.microsoft.com/office/spreadsheetml/2010/11/ac" url="https://demontfortuniversity-my.sharepoint.com/personal/p2424629_my365_dmu_ac_uk/Documents/Y3S1/CTEC3451 - Development Project/"/>
    </mc:Choice>
  </mc:AlternateContent>
  <xr:revisionPtr revIDLastSave="3" documentId="13_ncr:1_{1DB00DA5-1FAC-4B2C-B4BC-11B09DA2AA48}" xr6:coauthVersionLast="45" xr6:coauthVersionMax="45" xr10:uidLastSave="{90855A1E-4776-4430-A9F7-1569E92AC218}"/>
  <bookViews>
    <workbookView xWindow="-120" yWindow="-120" windowWidth="29040" windowHeight="15840" tabRatio="500" xr2:uid="{00000000-000D-0000-FFFF-FFFF00000000}"/>
  </bookViews>
  <sheets>
    <sheet name="Project Ideas" sheetId="1" r:id="rId1"/>
  </sheets>
  <definedNames>
    <definedName name="_xlnm._FilterDatabase" localSheetId="0" hidden="1">'Project Ideas'!$A$1:$D$174</definedName>
    <definedName name="_FilterDatabase_0" localSheetId="0">'Project Ideas'!$A$1:$D$169</definedName>
    <definedName name="_FilterDatabase_0_0" localSheetId="0">'Project Ideas'!$A$1:$D$164</definedName>
    <definedName name="fsdsfsd" localSheetId="0">'Project Ideas'!$A$1:$D$48</definedName>
    <definedName name="vxcbxcxcb" localSheetId="0">'Project Ideas'!$A$1:$D$48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9" i="1" l="1"/>
  <c r="C157" i="1"/>
  <c r="C156" i="1"/>
  <c r="C154" i="1"/>
  <c r="C146" i="1"/>
  <c r="C153" i="1"/>
  <c r="C152" i="1"/>
  <c r="C150" i="1"/>
  <c r="C149" i="1"/>
  <c r="C148" i="1"/>
  <c r="C143" i="1"/>
  <c r="C142" i="1"/>
  <c r="C141" i="1"/>
  <c r="C139" i="1"/>
  <c r="C138" i="1"/>
  <c r="C137" i="1"/>
  <c r="C136" i="1"/>
  <c r="C135" i="1"/>
  <c r="C133" i="1"/>
  <c r="C132" i="1"/>
  <c r="C131" i="1"/>
  <c r="C130" i="1"/>
  <c r="C128" i="1"/>
  <c r="C127" i="1"/>
  <c r="C126" i="1"/>
  <c r="C125" i="1"/>
  <c r="C123" i="1"/>
  <c r="C122" i="1"/>
  <c r="C120" i="1"/>
  <c r="C119" i="1"/>
  <c r="C118" i="1"/>
  <c r="C117" i="1"/>
  <c r="C116" i="1"/>
  <c r="C115" i="1"/>
  <c r="C113" i="1"/>
  <c r="C112" i="1"/>
  <c r="C111" i="1"/>
  <c r="C110" i="1"/>
  <c r="C109" i="1"/>
  <c r="C108" i="1"/>
  <c r="C107" i="1"/>
  <c r="C106" i="1"/>
  <c r="C105" i="1"/>
  <c r="C102" i="1"/>
  <c r="C101" i="1"/>
  <c r="C99" i="1"/>
  <c r="C98" i="1"/>
  <c r="C97" i="1"/>
  <c r="C96" i="1"/>
  <c r="C95" i="1"/>
  <c r="C94" i="1"/>
  <c r="C93" i="1"/>
  <c r="C92" i="1"/>
  <c r="C91" i="1"/>
  <c r="C90" i="1"/>
  <c r="C89" i="1"/>
  <c r="C88" i="1"/>
  <c r="C87" i="1"/>
  <c r="C86" i="1"/>
  <c r="C85" i="1"/>
  <c r="C84" i="1"/>
  <c r="C83" i="1"/>
  <c r="C82" i="1"/>
  <c r="C81" i="1"/>
  <c r="C80" i="1"/>
  <c r="C79" i="1"/>
  <c r="C74" i="1"/>
  <c r="C73" i="1"/>
  <c r="C72" i="1"/>
  <c r="C70" i="1"/>
  <c r="C69" i="1"/>
  <c r="C68" i="1"/>
  <c r="C67" i="1"/>
  <c r="C66" i="1"/>
  <c r="C65" i="1"/>
  <c r="C64" i="1"/>
  <c r="C63" i="1"/>
</calcChain>
</file>

<file path=xl/sharedStrings.xml><?xml version="1.0" encoding="utf-8"?>
<sst xmlns="http://schemas.openxmlformats.org/spreadsheetml/2006/main" count="593" uniqueCount="418">
  <si>
    <t>Proposer Name</t>
  </si>
  <si>
    <t>Project Description</t>
  </si>
  <si>
    <t>Skills needed</t>
  </si>
  <si>
    <t>Sailing club race route monitor</t>
  </si>
  <si>
    <t>A small sailing club would like to introduce technology that tracks the route taken by the dinghies when involved in a race. This will help the person monitoring the race to check that the entrants follow the correct route round the buoys and so on. This is something that is difficult to do when watching a number dinghies all at different places on the reservoir especially as some are in the distance.</t>
  </si>
  <si>
    <t>Eerke Boiten</t>
  </si>
  <si>
    <t>What have we told them? </t>
  </si>
  <si>
    <t>Internet resource (eg wiki) containing expert advice given by computing academics to Parliamentary committees etc. </t>
  </si>
  <si>
    <t>NA</t>
  </si>
  <si>
    <t>Matthew Dean</t>
  </si>
  <si>
    <t> PC Child Timer</t>
  </si>
  <si>
    <t>You are required to create a program that logs off a computer after a specified period of time.  The idea is that children tend to spend too much time on the computer and are to be allocated a set period each day.  Each user of the machine should be allocated a number of minutes per day.  Once those minutes are used up the machine should log off.  It would be helpful if the user was given warning that they have five minutes to go.  There should also be a facility to add “emergency minutes” to an account should the child need additional time for an important homework project.
The program needs to be secure so that it cannot be tampered with to provide extra minutes (or by pressing ALT CTRL DEL).  It should allow for multiple accounts which may be managed by a parent.  Obviously this facility needs to be password protected so that a child may not access their own account.
The program needs to have a simple installation process so that the parent may set up a computer with a minimum of fuss</t>
  </si>
  <si>
    <t>Programming HCI Security</t>
  </si>
  <si>
    <t>Call Logging System for Software Publishing House</t>
  </si>
  <si>
    <t>A busy help desk of 6 support analysts has decided to computerise its call logging procedure. At the moment all calls are logged on paper and a statistical analysis is performed manually at the end of each month and year. The reports cover turn around time of dealing with enquiries from open date/time to close date/time. It is hoped that a log will be closed within a 24 hour period, so logs open for longer than that period must be flagged to the user.
The managers want to be able to extract the following information:
            Log turnaround times
            Staff turnaround times
            Calls open beyond 24 hours
When a call comes through from a client, the following details are recorded.
Client name
Company name
Date
Time
Recipient name
Details of problem
Most calls will not be resolved straight away, but will be left open. Any future contacts relating to the enquiry will be recorded on the same piece of paper again recording:
Date
Time
Recipient Name
Details of contact
When the problem with the client has been resolved, then the log is marked as closed stating:
Date closed
Time closed
Closed by
It is also possible for logs to become open again.
A call may be taken by any member of staff and passed onto a support analyst for its resolution. In this case, the originator and the ultimate owner of the log will be different, both must be recorded. It should also be possible to transfer logs between different analysts if one goes off sick.
Because another call will come in while dealing with the previous one, it is important that the user may have more than one call open at a time on screen, with a system for easily switching between calls.
As logs are entered into the system there needs to be a knowledge base system.  The knowledge base will allow users to perform a key word search (similar to Google) to find logs about specific problems.  This should reduce turnaround times on frequent problems by re-using existing knowledge in the system.</t>
  </si>
  <si>
    <t>Programming Database HCI</t>
  </si>
  <si>
    <t> Carers Database</t>
  </si>
  <si>
    <t>A charity wishes to implement a database of the individuals it provides support for.
The charity is involved in providing support for people who are full time carers at home. At the moment they have 3000 names in their books with about 20-30 of these active at any given time.
For each carer the following details will need to be recorded:
Name
Address
DOB
Gender
Ethnicity
Occupation
Location
Details of person/s being cared for
The funding of the organisation is split between City and County councils so it is important to calculate what percentage of contacts are in the two areas.
Both City and County are very interested in the Ethnic split of the carers and the types of condition they care for.
As funding is related to location and number of hours support provided, it is important to calculate what support is given where.
The charity provides help and advice and will even become involved with long term legal issues concerning rights and benefits claims.
Each carer on the system will be able to have case notes which form a complete history of the carer’s interactions with the charity. The name of the care worker must be recorded with the case notes along with dates, times etc. of each contact made with and on behalf of the carer.
It is very important to remember that any individual may be both carer and cared for.  I.e. a person may be cared for by one individual but they may themselves be involved in a caring role.  The database should be designed to avoid unnecessary duplication of data.</t>
  </si>
  <si>
    <t>Class Register System </t>
  </si>
  <si>
    <t>A small training organisation that provides Computer training to the unemployed requires a system to simplify the reports it produces to obtain funding.
For a given week, there are 20 classes, 2 in the morning 2 in the afternoon 5 days a week.
Each person who signs up for a course may attend any of the sessions but must attend 2 sessions in a given week. Non attendance for more than 2 weeks mean a person will be struck off and will need to re register.
When a person registers, they may sign on for a maximum of three courses the attendance rule applies to each course.
At each class, a register is taken and the name of the person taking the register must also record the name of the tutor in charge of the class.
When a person registers for a course, they give their Name, Address, Gender, Ethnicity, age and their last place / type of employment. In addition they state the courses they wish to attend.
At the end of each month, the organisation must produce reports stating the following:
% Ethnicity
% Gender
% Fall out rate
% To complete the course indicating grades for each subject.</t>
  </si>
  <si>
    <t>Isabel Wagner</t>
  </si>
  <si>
    <t>Smart meter privacy</t>
  </si>
  <si>
    <t>Smart meters can measure power consumption in intervals of minutes or even seconds. However, such fine-grained measurements can reveal the behaviors and habits of inhabitants. For example, the TV program someone is watching can be inferred with measurements in 1-second intervals. The task of this project is to implement different aggregation algorithms, for example over time or across households, and evaluate how much privacy protection the different types of aggregation offer.</t>
  </si>
  <si>
    <t> Programming</t>
  </si>
  <si>
    <t>Database inference</t>
  </si>
  <si>
    <t>Published datasets often allow to re-identify individuals in the dataset, even if their names and other identifiers have been removed before publication. This is often done via correlation with other public information called auxiliary information. The task of this project is to implement the inference algorithm proposed by Narayanan/Shmatikov that re-identifies individuals in the Netflix dataset (a dataset of movie ratings) and evaluate its performance on synthetic auxiliary information (i.e. the goal is NOT to re-identify real individuals).</t>
  </si>
  <si>
    <t>Fabio Caraffini</t>
  </si>
  <si>
    <t>Integration of bounded functions: Riemann VS Mengoli methods.</t>
  </si>
  <si>
    <t>After a brief historical introduction about the two mathematicians and their background the student will explain how they could define the same mathematical  process by means of different ideas and approaches. The definite integration process has to be deeply presented and both Mengoli and Riemann integrals have to be properly defined. The student will then investigate, by reporting the most important proofs, which kind of bounded functions can be integrated and which ones do not have such integral value. Finally, the student will point out similarities and differences between the two approaches also by providing meaningful examples (exercises). Even if it not asked to code, the student will research and mention existing methods for numerically evaluate such integrals, in order to relate theory with real-world applications. </t>
  </si>
  <si>
    <t>The use of LaTeX is strongly recommended but not compulsory. </t>
  </si>
  <si>
    <t>Differentiation process: exact differentiation and numerical approximation. </t>
  </si>
  <si>
    <t>The student will thoroughly introduce the concept of differentiation of a real-valued function of real-valued variable. Formal mathematical notation is requested, as well as the production of graphs to graphically represent such mathematical concept. The student will discuss about the existing multiple notations (Newton, Lagrange, Leibniz,etc.) and explain why and how the have generated under different forms even representing the same concept. The student will present several examples where one notation is more suitable than the others. By doing this, the student will select problems from other disciplines to show that the mathematical concept of first order derivative has also a very important physical meaning. As in many practical cases exact differentiation cannot be used, the student will look for the most popular numerical approximation  of such process. He will compare the accuracy of such methods against exact solutions by writing a simple Matlab program.</t>
  </si>
  <si>
    <t>Very basic knowledge on using Matlab.</t>
  </si>
  <si>
    <t>"Something cool with maps"</t>
  </si>
  <si>
    <t>Any interesting application (students' ideas!) that leads to things moving or being plotted on a map that you construct and display using an API like OpenStreetMap or maybe even Google Maps.</t>
  </si>
  <si>
    <t>Luke Atwood</t>
  </si>
  <si>
    <t>Social Networking Facility for Students</t>
  </si>
  <si>
    <t>  Currently there are little to no social networking facilities that are aimed solely at students. Developing such a facility will allow students across the country to be able to interact and share both their academic and social experiences. By researching into existing social networking models that are successful and popular, a new concept can be designed by taking existing concepts and combining them with new innovation. The concept and operation of the web system should be fully designed and specified, however, it is understood that the web system itself, depending upon its complexity, may not be fully developed. It will however be expected that the foundations and general structure are developed.</t>
  </si>
  <si>
    <t>Server-side web development</t>
  </si>
  <si>
    <t> Programming Learning Tool</t>
  </si>
  <si>
    <t>  Many students find computer programming challenging. A learning tool could aid this experience by allowing tutors (or fellow students) to create programming exercises for students, as well as allowing students to write code to answer problems, providing more flexibility and scope for students being able to learn and improve their coding skills. A consideration of automating assessment and feedback would also logically form part of this project.</t>
  </si>
  <si>
    <t>Web development / Desktop / Mobile</t>
  </si>
  <si>
    <t>Hossein Malekmohamadi</t>
  </si>
  <si>
    <t>Information hiding systems for light-field images</t>
  </si>
  <si>
    <t>The Light Field (LF) imaging is considered as next generation imaging technology. Unlike conventional cameras that capture only light intensity, light-field cameras capture intensity and direction of light rays. This captured information can then be turned into a picture or, more to the point, a series of pictures with different focus points. It also has applications in 3D imaging. With recent developments in storage/network technologies, applications of LF images (LFI's) is rapidly growing. Lytro cinema camera captures 755 raw mega-pixel 40K resolution at 300 fps or in other words 400 gigabytes per second. Currently, R&amp;D is dedicated to acquisition and compression of these images. There are some recommendations available for LFI compression. LFI images are captured once but refocused many times (post-processing). The projects will focus on capturing and annotating LFIs in the first place. Some steganography/watermarking algorithms will be applied to images and corrupted images will be tested subjectively to see any noticeable difference. In an ideal scenario, a recommendation for new steganography system will be provided.</t>
  </si>
  <si>
    <t>Skills priority:
- Matlab (E)
- Statistical analysis (E)
- C++ (D)
- Python (D)
- Latex (D)</t>
  </si>
  <si>
    <t>Light-field images for point&amp;click educational games in real environment</t>
  </si>
  <si>
    <t>LFI images are captured once but refocused many times (post-processing). This project is about a point and click game in real world. LFIs will be captured and used for this game. The aim is to produce a possible learning tool.</t>
  </si>
  <si>
    <t xml:space="preserve"> - C++
- Matlab (for LFI toolbox)</t>
  </si>
  <si>
    <t>Helge Janicke</t>
  </si>
  <si>
    <t>Transport System Cyber Security</t>
  </si>
  <si>
    <t>Transport Systems are a key part of our critical national infrastructure and are at significant threat of cyber attack. This development project will establish the current threat landscape and construct a demonstration of a derail attack on track switching system.  The project aims to build a control system that is an abstraction of a rail track switch and demonstrate the kinetic effect of a cyber attack on the control system. The CTI will source equipment for this project within reasonable limits.</t>
  </si>
  <si>
    <t xml:space="preserve"> Programming
- Control Systems
- Cyber Security </t>
  </si>
  <si>
    <t> Secure Home</t>
  </si>
  <si>
    <t>This project will develop a mobile app that ordinary home users can use to set up and configure and their home networks.  This should include standard mechanisms and advise ranging from backup to child locks and filters an be targeting a largely non-technical audience</t>
  </si>
  <si>
    <t>Programming
- App Development
- Cyber Security</t>
  </si>
  <si>
    <t> Smart Forensic Search</t>
  </si>
  <si>
    <t>This project will develop a standalone or plug-in for e.g. Autopsy to search for semantically equivalent or close match phrases in forensic images.  The search should use dictionary data as well as semantic web technologies to be eg able to produce a search hit for the terms "knife" "pistol" "rifle" etc when searching for high-level terms such as "weapon". Other search options would include close matches such as "rfl" that are syntactically close. In addition to the technical aspect, the project also needs to review the integration in a forensic process.</t>
  </si>
  <si>
    <t xml:space="preserve"> Programming
- Text Analysis
- Forensics
- Search
- Semantic Web Tech</t>
  </si>
  <si>
    <t> Workflow management</t>
  </si>
  <si>
    <t>This project will develop a workflow management system that allows the definition of a defined activity flow with responsibility and document exchange.  The idea is that the system integrates as a web-app and a mail-bot and forwards the document with instructions on the next step in a pre-defined workflow.  The key features are deadlines, reminders as well as return to previous step as well as fall-back flows. Key is the implementation as an email supported bot. </t>
  </si>
  <si>
    <t>Programming
-Business Process Modelling
- Email
- Workflow</t>
  </si>
  <si>
    <t>Iryna Yevseyeva</t>
  </si>
  <si>
    <t>Peter Bounds</t>
  </si>
  <si>
    <t>Water distribution management system</t>
  </si>
  <si>
    <t>A water distribution system consists of a network of underground pipes carrying drinkable water from reservoirs to people’s homes. It is important to model these assets and how they are connected. Pipes have lengths and diameters and are connected via junctions where water might be consumed by industry or the public. This system is modelled naturally by a graph database such as Neo4j where the nodes would be junctions and edges would be pipes, valves, pumps etc. Traversal algorithms available in graph databases can be readily utilised to query the connections such as searching for orphan junctions or pipes, or the flow paths between a reservoir and a major junction. Real and example water distribution data models are available. These need to be imported into the graph database and a library of water network operations needs to be developed. Expert advice concerning water distribution systems will be provided by the proposer.</t>
  </si>
  <si>
    <t>NoSQL database management, Web or desktop programming.</t>
  </si>
  <si>
    <t>David Smallwood</t>
  </si>
  <si>
    <t>Data visualiser with composable 'widgets'</t>
  </si>
  <si>
    <t>The idea is to create a canvass upon which certain pre-defined objects can be placed and related to each other. These objects may represent sources of data, transformers of data, or visualisations of data.  For instance, a slider source may be linked to a transformer that changes the scale of the data and that, in turn, linked to a pie chart.  Multiple inputs and outputs would be allowed for certain widgets. The purpose is to make it easy to combine and visualise data in a graphical way.</t>
  </si>
  <si>
    <t>You will need to be a confident programmer. This will involve a fair amount of graphical programming so you will need to learn an appropriate graphics library API </t>
  </si>
  <si>
    <t>Jethro Shell</t>
  </si>
  <si>
    <t>Driving Simulation Game Using the 6 Degrees of Freedom Simulator</t>
  </si>
  <si>
    <t xml:space="preserve">Using the 6 degrees of freedom simulator available in the Queen's Building, you will be tasked to develop a driving game that bulilds on the work of past and current frontrunner students. You will have freedom within the game structure (abstract game or more simulation) but it will need to be developed in Unity as the current system integrates with the platform. The game can also incorporate the use of virtual reality. </t>
  </si>
  <si>
    <t>Skill with Unity3D, C#. Sensors. An understanding of 3D motion.</t>
  </si>
  <si>
    <t>Monitoring Player Behaviour</t>
  </si>
  <si>
    <t xml:space="preserve">This project requires a student to develop three simple games that can monitor the behaviour of the players and record their actions during the games. Each of the games will be defined by genre (platform, turn-based / strategy, puzzle). Clear goals and outcomes for the games will need to be defined and the levels of the games will need to be completed in a defined time period. Input from the player, character movement, item selection, goal achievement, time, score and many other factors will need to be recorded in real time. </t>
  </si>
  <si>
    <t xml:space="preserve">This could be implemented in many different programming languages, however Unity3D is prefered. </t>
  </si>
  <si>
    <t>Mahendra Motivaras</t>
  </si>
  <si>
    <t>Helpdesk System</t>
  </si>
  <si>
    <t>IT Helpdesk System for a small organisation. System to include Incidents, service requests. The Incident Management to follow ITIL process and SLA. System to record duration from loging to resolution and any tickets Breached based on SLA setup. Good reporting facility. System should handle Departments or support groups like Hardware, Networking, Software etc. Graphical Reporting would be good.</t>
  </si>
  <si>
    <t>Programming using database tools</t>
  </si>
  <si>
    <t>IT Project Management System</t>
  </si>
  <si>
    <t>A database system to record small IT Projects. Project with multiple level of tasks and resource allocation with costs. Duration and costs to be recorded and compared with Budgeted days and value. Graphical reporting is required</t>
  </si>
  <si>
    <t>Mini-bus Hire System</t>
  </si>
  <si>
    <t>System to record availability of Mini-buses, capacity and hire cost per day. Hiring to record Customer details, Driver License, Payments and duration. Recording of condition of vehicle before hire and after hire. To handles damages and costs. Insurance details / costs and additional drivers costs. Flexibility to handle cost per mile or fixed costs per day and weekends. Good facility to show availability checking on specifice dates.</t>
  </si>
  <si>
    <t>Kalpesh Masani</t>
  </si>
  <si>
    <t>Health and Fitness Tracking System</t>
  </si>
  <si>
    <t>A health and fitness tracking system allowing users to track their daily physical activity in conjunction with their diet and nutrition.  The system should be able to work in conjunction with fitness wearables and receive data from these to assist in providing meaningful information such as steps taken, calories burned, heart rate and sleep information.  In addition, users must be able to input data related to the foods and supplements they consume on a daily basis.  Key statistical information should be output such as macronutrients, a breakdown of protein, carbs and fats per meal and on a daily basis and vitamin and sleep analysis.  Additionally, the system should be able to provide suggestions on macronutrients dependent on fitness and health goals input by users and should send updates on users at timed intervals on their daily progress.  There shoud also be a social network function allowing users to share information with each other. The system must be graphically user friendly.</t>
  </si>
  <si>
    <t>Medical Equipment System</t>
  </si>
  <si>
    <t>An online medical equipment system capable of allowing hospitals to access and place orders for any medical equipment required for emergency and key medical procedures.  The system must be able to handle multiple account information from hospitals with information such as account holder, Trust contact, payment information and delivery details.  Supplier information must also be held together with live stock information and a choice of delivery options with flexibility on delivery costs and ETA of equipment together with secure payment options.</t>
  </si>
  <si>
    <t>Photo Products Service System</t>
  </si>
  <si>
    <t>An online system allowing users to access a photo products service.  The system must be able to handle customer information, name, delivery address, loyalty information (e.g. earning points for each purchase that can be redeemed towards products and services) and payment information.  A catalogue of products must be available for users with the ability to select multiple products and design and preview their products.  Secure payment for products and host of delivery options and tracking must also be available.</t>
  </si>
  <si>
    <t>Lunch Delivery System</t>
  </si>
  <si>
    <t xml:space="preserve">An online system allowing companies and individuals to access a menu of foods which can be prepared and delivered at a time of their choosing.  The system must be able to create account information including personal/company details, delivery and contact information and loyalty information allowing users to accrue points to be redeemed against future purchases.  The system must provide a menu of food options together with nutritional information and delivery slots together with secure payment options.  The option to place automated regular orders must also be available. </t>
  </si>
  <si>
    <t>Nisansala Yatapanage</t>
  </si>
  <si>
    <t xml:space="preserve">Performance Comparison of Model Checkers </t>
  </si>
  <si>
    <t>A model checker is a program that automatically checks all the possible behaviour of a system and decides whether or not properties specified by the user are satisfied. If not, it gives a counterexample showing the steps that cause the property to be violated. It is extremely useful for verification of system designs. The aim of this project is to compare the performance of model checking standard case studies in concurrency, such as the Dining Philosophers problem, in different model checkers. For the study, you could focus on model checkers which handle certain types of problems, e.g. model checkers for real-time systems, or the method they use, e.g. explicit-state vs symbolic.</t>
  </si>
  <si>
    <t xml:space="preserve">Good logical reasoning ability. No prior knowledge of model checking is needed but must have an interest in logic and ability to learn new concepts and techniques. </t>
  </si>
  <si>
    <t xml:space="preserve">Concurrent Garbage Collection Algorithms </t>
  </si>
  <si>
    <t>There is a lot of research in the field of garbage collection, particularly algorithms that run concurrently in the background without stopping the current processes. Several types of algorithms exist, which fall into various classes. For this project, you will research the latest developments in garbage collection. After selecting some particular algorithms of interest, you could simulate them to run performance comparisons, e.g. by allowing the simulator to increase the number of links that are created &amp; destroyed by the imaginary program and studying how the garbage collector copes with the increase. Alternatively you could create a visualiser for understanding the algorithms, perhaps like a game where users can perform actions such as creating &amp; destroying links between nodes and see a demonstration of how the garbage collection would work.</t>
  </si>
  <si>
    <t>Good programming ability. Ability to understand new algorithms. Knowledge of garbage collection is not needed but must be able to learn from the literature.</t>
  </si>
  <si>
    <t xml:space="preserve">Slicing of concurrent programs </t>
  </si>
  <si>
    <t xml:space="preserve">Program slicing is a method for cutting out unwanted parts of a program, leaving only the relevant parts. The slicing is performed by finding the dependencies between the different program statements. Research the developments in using program slicing techniques for reducing concurrent programs. Concurrent programs have additional dependencies occurring between parallel threads that do not occur in sequential programs. Using the latest research, develop and implement an approach for slicing a subset of an existing concurrent language. </t>
  </si>
  <si>
    <t>Good programming ability.  No prior knowledge of program slicing is needed. Some understanding of issues in concurrency would help (or ability to learn).</t>
  </si>
  <si>
    <t>NOBODY</t>
  </si>
  <si>
    <t>Dynamic internet strategy game system</t>
  </si>
  <si>
    <t>Dynamic internet strategy game system
Design and implement a simple game which is played out by programmable components. The human players are programmers who submit their strategy over the internet (e.g as a script or Java class). The challenges of this project are many-fold: providing the game's environment, dynamic loading of the competing strategies and verifying that they comply with any constraints, controlling and recording the game, managing the results, and providing other facilities such as playback. This is a software engineering project. The nature of the game is of lesser importance than the design and implementation of the system to support 'dynamic internet games'. Possible acadmic objectives: concurrency, software architectures, patterns, game theory, security.</t>
  </si>
  <si>
    <t>Faculty web site for international students</t>
  </si>
  <si>
    <t xml:space="preserve">Faculty Web-site for Current International Students.  International students currently at DMU may have many needs which differ from those students of UK origin. These needs may be cultural, domestic, academic etc. etc. This project will identify these needs by consulting a variety of agencies and personnel within and without DMU and build a web-site to provide for these needs.                                                                                                </t>
  </si>
  <si>
    <t>Faculty web site for prospective international students</t>
  </si>
  <si>
    <t>Faculty Web-site for Prospective International Students.                                                                                                  As part of the overall DMU web presence, the Faculty of CSE needs web facilities to provide information on its courses and other activities for marketing purposes. This project would survey the web-sites of similar institutions to generate ideas and summaries of best practice before constructing a CSE web offering to implement these ideas. The project would also consider how some of the current web-based social networking features could be incorporated into CSE web pages in order to build a sense of community between the Faculty and its target applicants, both nationally and internationally.</t>
  </si>
  <si>
    <t>Group project monitoring tool</t>
  </si>
  <si>
    <t xml:space="preserve">Group project monitoring tool
Working in groups often causes difficulties because some group  members let the others down due to their poor planning and forgetting of deadlines etc. Communication can be difficult within the group if some members find it difficult to attend meetings or keep poor records. Develop a web-based tool that will allow users to set up a group monitoring tool that allows for recording decisions, e-mail reminders just prior to deadlines and central reporting back facilities which record completed activity. The project should involve some research about useful features prior to the start of implementation. A time stamp feature that allows the lodging and date verification of  completed work would allow tutors to allocate individual marks for student participation in the group project. There will need to be user password identification, permission level control and many features which are common to e-commerce applications.
</t>
  </si>
  <si>
    <t>Landlord Data Tracking System</t>
  </si>
  <si>
    <t>Landlord Data Tracking system - A system to log and track essential information for landlords. Produce reports, reminders and other key information. Can be web based or stand alone.</t>
  </si>
  <si>
    <t>Landscape Photographer’s Sun Angle Calculator</t>
  </si>
  <si>
    <t>Landscape Photographer’s Sun Angle Calculator
Landscape photographers need to make the best use of natural light in their work.  One obvious example is the use of early morning or late evening light.  Times vary through the year according to sunrise and sunset, as also does the duration of the useful period of twilight or low-angle sunlight.  A less obvious example is the use of specific angles of sunlight (both horizontal and vertical) to illuminate landscape features in a desired manner.  Angles vary with the season, but also during the day as the sun moves through the sky.  Some landscape photographers plan well in advance, sometimes using a combination of Ordnance Survey maps and detailed calendar calculations to work out the best time of year and day for a particular shot. A useful software tool could be constructed to carry out these calculations, and could be implemented in various ways.  A PC Windows-based tool (written say in VB or Java) could offer an attractive interface and flexible interaction for the user, perhaps with animation or 3D visual modelling of different camera angle scenarios, and suitably designed hardcopy output for the photographer to carry on location.  A tool that was similar in its functions could also be designed to run over the web, using an appropriate scripting or programming language and a database back-end.  Alternatively a tool could be written to run on a handheld PDA (the proposer currently uses a Palm T3) so that calculations could be carried out on the move.
The project will require some mathematical ability, since basic geometrical concepts will be needed to model the problem in an appropriate way, and the software will only produce sensible results if suitable algorithms are used.  However, the main focus of the project is on understanding the user requirements, so that an attractive and usable solution can be constructed.</t>
  </si>
  <si>
    <t>Programme Enhancement Tool</t>
  </si>
  <si>
    <t>Specify, design and implement a web based maintenace tool to allow Course leaders to maintain records on programme enhancement to comply with University protocols on quality assurance.</t>
  </si>
  <si>
    <t>Student &amp; Staff Appointment System</t>
  </si>
  <si>
    <t xml:space="preserve">Student &amp; Staff Appointment System
An appointment system is required to enable staff and students to meet at mutually agreed times and places. The system should be as fully automated as possible, and should enable users to request, confirm, postpone, cancel and view meetings. 
Aspects of this project can include some of: requirements analysis, analysis and design, implemention, user interface issues, web techniques, appointment management protocols, privacy and security issues
</t>
  </si>
  <si>
    <t xml:space="preserve">Attendance Monitor
</t>
  </si>
  <si>
    <t>Attendance Monitor
A database to help tutors keep track of attendance registers. You know the story: the register may be taken at every lecture or tutorial or laboratory session during the year. That data has to be kept somewhere and, most imporantly, processed to give useful information. That is it, in a nutshell.
The development platform is VB.NET. The database may be Access or SQL Server.</t>
  </si>
  <si>
    <t xml:space="preserve">Multiple-Choice Test Questions Manager
</t>
  </si>
  <si>
    <t>Multiple-Choice Test Questions Manager
To manage a database of multiple-choice questions: enter new questions, edit existing ones, and remove unwanted questions. Those are the fundamental requirements. The final crucial requirement is to produce the actual test papers, by randomly selecting questions from the database and printing them out. Further functionality to be agreed.
The development platform is VB.NET. The database may be Access or SQ Server.</t>
  </si>
  <si>
    <t>Ann Lawlor</t>
  </si>
  <si>
    <t>DJ &amp; DISCO EQUIPMENT HIRE Information System</t>
  </si>
  <si>
    <r>
      <rPr>
        <b/>
        <sz val="11"/>
        <color rgb="FF000000"/>
        <rFont val="Arial"/>
        <family val="2"/>
        <charset val="1"/>
      </rPr>
      <t>DJ &amp; DISCO EQUIPMENT HIRE Information System</t>
    </r>
    <r>
      <rPr>
        <sz val="11"/>
        <color rgb="FF000000"/>
        <rFont val="Arial"/>
        <family val="2"/>
        <charset val="1"/>
      </rPr>
      <t>Party People are new to the market of hiring professional DJ &amp; Disco Equipment including Special Effects &amp; Plasma TV’s.  The company provides a dedicated team of DJ’s, all of whom have different specialties, whether it is fun party, dance mix etc. They provide a bespoke service to all clients with a choice of DJ (subject to availability) and a variety of different sound and lighting systems to suit any budget or occasion, large and small.  They provide DJ packages in different price ranges and also hold a personal profile on each DJ so you can see what DJ would be suitable for your forthcoming event.  An information system is needed to support the business.</t>
    </r>
  </si>
  <si>
    <t>Analysis, Design and Programming skills</t>
  </si>
  <si>
    <t xml:space="preserve">Dress Agency Information System
</t>
  </si>
  <si>
    <r>
      <rPr>
        <b/>
        <sz val="11"/>
        <color rgb="FF000000"/>
        <rFont val="Arial"/>
        <family val="2"/>
        <charset val="1"/>
      </rPr>
      <t>Dress Agency Information System</t>
    </r>
    <r>
      <rPr>
        <sz val="11"/>
        <color rgb="FF000000"/>
        <rFont val="Arial"/>
        <family val="2"/>
        <charset val="1"/>
      </rPr>
      <t>Labels is Leicester's longest established and most prestigious dress agency, situated in Clarendon Park.  Acting as an agency, Labels resells designer and premium labels on behalf of individuals who have very gently used their beautiful buys or sometimes never worn them at all.  The owner of the agency wishes to move from a paper based system of holding her records and stock and customer information to a computerized system.   The main functions of the system would be to log all stock items and link sales to individual suppliers, and compile a running total of monies due to each supplier.  Data such as garment type, size, colour etc.  would need to be held on file.</t>
    </r>
  </si>
  <si>
    <t xml:space="preserve">Online test for programming aptitude for the Foundation in Computing programme applicants.
</t>
  </si>
  <si>
    <r>
      <rPr>
        <b/>
        <sz val="11"/>
        <color rgb="FF000000"/>
        <rFont val="Arial"/>
        <family val="2"/>
        <charset val="1"/>
      </rPr>
      <t>Online test for programming aptitude for the Foundation in Computing programme applicants.</t>
    </r>
    <r>
      <rPr>
        <sz val="11"/>
        <color rgb="FF000000"/>
        <rFont val="Arial"/>
        <family val="2"/>
        <charset val="1"/>
      </rPr>
      <t>“The camel has two humps” by Dehnadi and Bornat http://www.cs.mdx.ac.uk/research/PhDArea/saeed/paper1.pdf 
This project involves the student undertaking some initial research into the topic.  The course leader would like to have the Foundation in Computing students undertake the “test for programming aptitude” referred to in the paper, and compare this with their results in the programming related components of the course to see if there is any correlation.  This project requires creating an online version of the test, perhaps using a VLE such as Moodle, so that the course can use this test as part of a Taster DayInterview assessment.</t>
    </r>
  </si>
  <si>
    <t>Reaearch, Analysis, Design and Programming skills</t>
  </si>
  <si>
    <t>Irish Woollens co-operative - e commerce website</t>
  </si>
  <si>
    <r>
      <rPr>
        <b/>
        <sz val="11"/>
        <color rgb="FF000000"/>
        <rFont val="Arial"/>
        <family val="2"/>
        <charset val="1"/>
      </rPr>
      <t>Irish Woollens co-operative - e commerce website.</t>
    </r>
    <r>
      <rPr>
        <sz val="11"/>
        <color rgb="FF000000"/>
        <rFont val="Arial"/>
        <family val="2"/>
        <charset val="1"/>
      </rPr>
      <t>Irish Woollens Associates is a co-operative (co-op) of local people producing hand-made knitwear – mainly expensive designer sweaters – from their homes in the islands off the westcoast of Ireland.  The members of the co-op share the costs of a small office in Galway to help market their products.  The co-op employs a manager, the co-op’s website currently just lists the knitters and illustrates the various styles and colours that each knitter can produce.  Most orders are taken in the office by email, phone or post, and then phoned, faxed or emailed to the appropriate knitter.  Presently a stand-alone computer system records details of customers, orders and co-op members.  A new system is neede which will allow customers to place orders directly on the website.  Each knitter will be able to see their orders by logginr on to the website. They will be able to add new items to the catalogue and edit or remove existing items.  Knitters will update the status of their orders as the work proceeds.  Order status can be one of the following: ·        New – order recorded but the knitter has not yet agreed to produce the item,  • Allocated – the knitter has confirmed that they can produce the item
• In progress – knitter has started work and given an estimated completion date
• Completed – work completed and the item has been shipped
Anyone will be able to view the catalogue without registering, but customers must register with the website before they can use the e-commerce facility.  Once they have registered, they can log in to place orders, to edit their personal details, and to check the status of existing orders.
The manager will be able to log in to the website and view orders for all knitters. The manager can reallocate an order to another member, for example because the original knitter has too many orders.  In exceptional circumstances, the manager can cancel an order. It is also the manager’s responsibility to maintain the list of co-op members, e.g. add a new knitter, or remove one who has left.  A website is needed to support the business.</t>
    </r>
  </si>
  <si>
    <t>Musa Muhammad</t>
  </si>
  <si>
    <t xml:space="preserve">Identifying abnormal devices </t>
  </si>
  <si>
    <t>The aim of this project is to identify the abnormal devices passing through a network using penetration testing tool                                                             1. By setting up a penetration testing lab using virtual machines                                                                                                                                        2. setup and configure the devices to access the platform                                                                                                                                                  3. Develop a testing technique that will identify the abnormal devices accessing the platform</t>
  </si>
  <si>
    <t>This could be implemented using penetration testing tools using a virtual machine environment</t>
  </si>
  <si>
    <t>Mario Gongora</t>
  </si>
  <si>
    <t>Configurable DMU experience Game:</t>
  </si>
  <si>
    <t>A game will be developed, set up in DMU campus and with other relevant environment such as activities or academic aspects. You will use the tools such as SFML, OpenGL  C++ and a scripting language like LUA, to make a gamification based virtual familiarisation environment for prospective or new students. The main issue is that the game should be configurable, so that users cam easily change some aspects of it before playing it.</t>
  </si>
  <si>
    <t>as per course</t>
  </si>
  <si>
    <t>Translator between formal languages</t>
  </si>
  <si>
    <t>For this project, you will develop a translator to translate between two specification languages. For example, the translator could be from a specification or design language, such as a subset of UML, to a model checking input language (see the project descriptions of my other projects 130-131) so that specifications can be verified using the model checker. The translator would use an existing parsing technique that uses a notion called "graph grammars" to specify parsing rules in a visual format. These rules are then used to give a step-by-step translation of the language. An example of a use of this method will be provided and you can use the same approach for the languages of your interest. More details will be explained when the student begins the project.</t>
  </si>
  <si>
    <t xml:space="preserve">Good programming ability. </t>
  </si>
  <si>
    <t>Justice Chigozirim Uzor</t>
  </si>
  <si>
    <t>Drivers database management system</t>
  </si>
  <si>
    <t xml:space="preserve">Create a drivers/fleet management system (web-based application) to help keep track of car documents, analyse and improve fleet operations. </t>
  </si>
  <si>
    <t xml:space="preserve">Confident using Python, Flask, SQL or NoSQL (e.g.MongoDB), HTML, CSS and JavaScript
</t>
  </si>
  <si>
    <t>Smart attendance monitoring system</t>
  </si>
  <si>
    <t>Create a web-based application that monitors students attendance. The application will monitor attendance rate, duration in lectures/labs and generate reports.</t>
  </si>
  <si>
    <t xml:space="preserve">Confident using Python, Flask, SQL or NoSQL (e.g.MongoDB), HTML, CSS and JavaScript </t>
  </si>
  <si>
    <t>Visualisation of Algorithms and Data Structures</t>
  </si>
  <si>
    <t>Develop a system for visualising various concepts that would be taught in a Data Structures and Algorithms module, to help students understand things such as sorting algorithms, linked lists, recursion, etc. It may be necessary to focus on a suitable subset of these. The student would have to investigate the current visualisation tools available to determine what aspects need improving.   Depending on the student's interests, this project could be modified to visualise common concurrency algorithms, garbage collection algorithms, etc.</t>
  </si>
  <si>
    <t>Good programming ability and ability to use simple graphics programming. Good understanding of data structures and algorithms.</t>
  </si>
  <si>
    <t>Control Flow Graphs Visualisation</t>
  </si>
  <si>
    <t>Develop a tool for displaying the control flow graph of a program written in a particular language. This would be useful for debugging and program analysis. Depending on the student's interests, the language chosen could have some interesting features, such as a concurrent language or web scripting language.</t>
  </si>
  <si>
    <t>Good programming ability and ability to use simple graphics programming.</t>
  </si>
  <si>
    <t xml:space="preserve">Selecting Portfolio of Security Countermeasures </t>
  </si>
  <si>
    <t>Objective: The final goal is to develop a tool for selecting portfolio of security countermeasures.
Project Description: Choosing an optimal investment in security is an issue most companies facing these days. Which security countermeasures/controls to buy to protect their IT system in a best way? Selecting subset of security countermeasures among many available ones can be formulated as a resource allocation problem. To solve it usually several conflicting objectives should be optimised simultaneously. In particular, security of system should be improved without hindering productivity. Moreover, company might have limited budged for buying controls, which should be taken into account in the optimisation problem. In this project, the problem will be formulated and solved using existing optimisation tools or frameworks, e. g. Matlab or JMetal. 
Project Outline
1. Study security budget allocation problem and existing approaches to solve it.
2. Formulate budget allocation as an optimisation problem.
3. Solve the problem using existing optimisation tools or frameworks.
4. Analyse results (e.g. compare performance of several algorithms or several optimisation models) and draw conclusions.
Expected Deliverables
1. Short literature review of security budget allocation problem and existing approaches to solve it.
2. Solution of the existing benchmark problems using existing optimisation frameworks.
3. Report on the analysis of results.</t>
  </si>
  <si>
    <t>Programming skills, e.g. Matlab, Java
Problem structuring and modelling using existing mathematical formulations.</t>
  </si>
  <si>
    <t>Training on phishing emails recognition</t>
  </si>
  <si>
    <t>Objective: The final goal is to develop training for aiding phishing emails recognition.
Project Description: Many of sophisticated attacks start by receiving and reacting to phishing emails (e.g. by downloading contaminated files or following links in phishing emails). How to recognise phishing email and distinct it from genuine email? Who are people who most often fall as victims of phishing attacks? In this project, features of phishing emails will be studied. Moreover it will be investigated how to help users to recognise such feature. It will be researched what approaches attackers use in phishing emails to convince people. A tool for training people’s resistance to phishing attack will be developed and tested.
Project Outline
1. Study features of phishing emails.
2. Study human factors that allow falling for phishing attacks.
3. Design phishing emails resistance training. 
4. Implement and test the training.
Expected Deliverables
1. Literature review on features of phishing emails and human factors that contribute to falling a phishing attack victim.
2. Design and implementation of phishing resistance training.
3. Report on the analysis of training performance.</t>
  </si>
  <si>
    <t>Decision aiding for privacy ranking of applications in mobile store</t>
  </si>
  <si>
    <t>Objective: To develop a mobile application for ranking mobile applications according to their permission requirements.
Project Description: Nowadays when searching for a Mobile App, e.g. in Play or App Store, people are mainly considering how many downloads were made for the App. However, this criterion does not consider how privacy invasive each application is, which becomes of importance for modern privacy aware society. In this project the available Apps will be ranked based on how many times it was downloaded together with which permissions it requires for being installed. Scoring will be done taking into account Mobile App privacy invasiveness assessment and will be implemented as an App, e.g. to be used as an alternative to popularity ranking in Play or App Store.
Project Outline
1. Study literature on existing privacy permissions and privacy assessment.
2. Design evaluation function for scoring privacy of an App in Play or App Store.
3. Implement and test the scoring App.
Expected Deliverables
1. Literature review on privacy permissions and privacy assessment and decision aiding models for scoring privacy invasion assessment of an App.
2. App Development with a Scoring App.
3. Report on the analysis of results.</t>
  </si>
  <si>
    <t xml:space="preserve">Programming skills for mobile phones, e.g. Java for Android
Problem structuring and modelling using existing mathematical formulations.
</t>
  </si>
  <si>
    <t>Protecting critical water infrastructure</t>
  </si>
  <si>
    <t>Objective: Design sensors layout for threats detection in critical infrastructure: Water supply scenario.
Project Description: In this project a critical water infrastructure will be protected by designing a sensors layout to perform early warnings of threats. This is an important topic with high impact due to potential attacks, e.g. via pollution of water, affecting safety of large populations. Currently existing solutions are limited to intuitive trial and error approaches. In this study it is proposed to explore systematic innovative approaches, borrowed from optimisation approaches like graph and network analysis, taking into account additional available information about water supply network structure. The idea is to maximise the number of detected critical events and minimise damage from potential attacks. To do it some critical points within infrastructure have to be located, identified and protected. 
Project Outline
1. Study literature on water critical infrastructure protection.
2. Identify common procedure for protecting critical water infrastructure.
3. Design warning system for critical water infrastructure.
4. Implement and test the created procedure in combination with hydraulic simulator on existing benchmark.
5. Compare created solution with existing ones.
Expected Deliverables
1. Literature review on optimisation approaches in graph and network analysis that could be applied for critical water infrastructure.
2. Implementation of the designed warning system for critical water infrastructure.
3. Analysis of the performance on the benchmark and comparison to existing approaches.</t>
  </si>
  <si>
    <t xml:space="preserve">Knowledge or willingness to learn risk assessment of critical infrastructures
Knowledge or willingness to explore optimisation approaches in graph or network analysis
Programming skills, e.g. Matlab, Python/Java/C/C++/C#/
</t>
  </si>
  <si>
    <t>Security training with serious games</t>
  </si>
  <si>
    <t>Objective: The final goal is to develop an educational tool in the form of serious game for training in cyber security.
Project Description: A card-based serious game will be developed to train the defense procedure, e.g. incidence response or some aspects of security within a company. Majority of cyber security trainings are oriented towards mainly technical aspects, leaving non-technical aspects aside. In this project game-like training will focus on scenarios uniting technical and non-technical, for training particular aspect of cyber security, e.g. phishing, or cyber procedures, e.g. related to incidence response. The game will be developed using some programming language, e.g. Java or Python.
Project Outline
1. Study state-of-the-art on game-like security trainings for training particular aspect of cyber security, e.g. phishing, or cyber procedures, e.g. related to incidence response.
2. Design the game and develop it using one of programming language.
3. Analyse result and draw conclusions.
Expected Deliverables
1. Literature review of game-like security trainings for training particular aspect of cyber security, e.g. phishing, or cyber procedures, e.g. related to incidence response.
2. Design and development of the game.
3. Report on the analysis of results.</t>
  </si>
  <si>
    <t xml:space="preserve">Programming skills, e.g. Java or Python
Interest in game development for cyber security training.
</t>
  </si>
  <si>
    <t>Martin Stacey</t>
  </si>
  <si>
    <t>Helping Students Find Projects</t>
  </si>
  <si>
    <t>Programming, web-based interactive system design, perhaps some understanding of databases</t>
  </si>
  <si>
    <t>Electronic Publishing of Academic Papers</t>
  </si>
  <si>
    <t>Programming in XHTML and a procedural or object oriented language, preferably Java, curiosity about what academics do for a living</t>
  </si>
  <si>
    <t>A Personal Database of Academic Papers</t>
  </si>
  <si>
    <t>Programming in a procedural or object oriented language, maybe also in XHTML, curiosity about what academics do for a living.</t>
  </si>
  <si>
    <t>A Class Librarian</t>
  </si>
  <si>
    <t>Programming, object oriented systems design, preferably some interest in HCI</t>
  </si>
  <si>
    <t>Story management system</t>
  </si>
  <si>
    <t>Programming, databases, interest in games or storytelling.</t>
  </si>
  <si>
    <t>Collective Cookbook</t>
  </si>
  <si>
    <t>Programming, databases, interface design, interest in cooking.</t>
  </si>
  <si>
    <t>Academic conference organizer</t>
  </si>
  <si>
    <t>Programming, SQL and data design</t>
  </si>
  <si>
    <t>Dating Agency</t>
  </si>
  <si>
    <t>Systems analysis and design, programming, preferably some interest in psychology or artificial intelligence</t>
  </si>
  <si>
    <t>Society website administration system</t>
  </si>
  <si>
    <t>Programming, databases, interface design.</t>
  </si>
  <si>
    <t>Family Twinning for Clothes Redistribution</t>
  </si>
  <si>
    <t>Programming, database design, systems analysis.</t>
  </si>
  <si>
    <t>Vegetable box business management system</t>
  </si>
  <si>
    <t>Programming, database design, ideally some interest in commerce</t>
  </si>
  <si>
    <t>Kitchen Management System</t>
  </si>
  <si>
    <t>Programming, databases, ideally interest in food or charity work</t>
  </si>
  <si>
    <t>Cloud-Based Document Repository</t>
  </si>
  <si>
    <t>Programming, interest in cloud computing, preferably interest in security</t>
  </si>
  <si>
    <t>Workflow management system for teams</t>
  </si>
  <si>
    <t>Programming, database design</t>
  </si>
  <si>
    <t>Web Database for Design Process Descriptions</t>
  </si>
  <si>
    <t>Programming, some knowledge of databases and web publishing, preferably some interest in HCI and in design, coping with the ignorant client from hell.</t>
  </si>
  <si>
    <t>Mapping Causal Relationships in Complex Systems</t>
  </si>
  <si>
    <t>Programming in a procedural or object oriented language, preferably curiosity about design or some other complex human activity.</t>
  </si>
  <si>
    <t>Evaluating University Admissions Qualifications</t>
  </si>
  <si>
    <t>Programming, understanding of databases, ideally some interest in statistics and/or data analytics.</t>
  </si>
  <si>
    <t>Intelligent Advisory System for University Admissions</t>
  </si>
  <si>
    <t>Programming, interest in artificial intelligence, ideally some interest in statistics.</t>
  </si>
  <si>
    <t>Tournament Scheduler</t>
  </si>
  <si>
    <t>Programming, some interest in artificial intelligence</t>
  </si>
  <si>
    <t>Film recommendation system</t>
  </si>
  <si>
    <t>Programming, interest in artificial intelligence, interest in movies</t>
  </si>
  <si>
    <t>Computational Careers Advisor</t>
  </si>
  <si>
    <t>Programming, interest in AI, interest in psychology of personality</t>
  </si>
  <si>
    <t>Statistical Advisor</t>
  </si>
  <si>
    <t>Systems analysis and design, programming, preferably some interest in artificial intelligence, not afraid of maths, basic knowledge of statistics, some interest in how science gets done</t>
  </si>
  <si>
    <t>Plant Recognition Advisor</t>
  </si>
  <si>
    <t>Systems analysis and design, programming, preferably some interest in artificial intelligence, ideally some interest in botany or gardening</t>
  </si>
  <si>
    <t>Computer purchase advisor expert system</t>
  </si>
  <si>
    <t>Progamming language advisor expert system</t>
  </si>
  <si>
    <t>Knowledge and interest in AI and technical features of programming languages.</t>
  </si>
  <si>
    <t>Team Game for Intelligent Agents</t>
  </si>
  <si>
    <t>Programming, interest in artificial intelligence</t>
  </si>
  <si>
    <t>Traffic Simulator</t>
  </si>
  <si>
    <t>Railway Signal Box Simulator</t>
  </si>
  <si>
    <t>Lift Controller</t>
  </si>
  <si>
    <t>Artificial Ecosystem</t>
  </si>
  <si>
    <t>Programming, OO systems design, possibly computational intelligence learning mechanisms.</t>
  </si>
  <si>
    <t>Vehicle Rental Simulation</t>
  </si>
  <si>
    <t>Programming, ideally some interest in either cycling or the future of cars</t>
  </si>
  <si>
    <t>Optimized responsive public transport system</t>
  </si>
  <si>
    <t>Fashion simulator</t>
  </si>
  <si>
    <t>Programming, OO systems design, interest in clothes and/or music and/or the relationship between technology and society</t>
  </si>
  <si>
    <t>An Environment for Exploring and Demonstrating Game Theory</t>
  </si>
  <si>
    <t>Programming, preferably some interest in artificial intelligence</t>
  </si>
  <si>
    <t>Virtual Pet Phone App</t>
  </si>
  <si>
    <t>Programmng, interest in apps for mobile devices, ideally some interest in psychology and artificial intelligence</t>
  </si>
  <si>
    <t>The Science Game</t>
  </si>
  <si>
    <t>Programming, preferably curiosity about science and how to teach it</t>
  </si>
  <si>
    <t>Maze Wars</t>
  </si>
  <si>
    <t>Programming</t>
  </si>
  <si>
    <t>Program that plays a strategy board game</t>
  </si>
  <si>
    <t>Programming, understanding draughts or some other game, some interest in artificial intelligence</t>
  </si>
  <si>
    <t>Interface for playing a strategy board game</t>
  </si>
  <si>
    <t>Programming, some interest in HCI, understanding draughts or other game</t>
  </si>
  <si>
    <t>The History Game: World Mapping</t>
  </si>
  <si>
    <t>Programming, some interest in graphics, some interest in geography</t>
  </si>
  <si>
    <t>The History Game: Multi-User Shell</t>
  </si>
  <si>
    <t>Programming, some understanding of networks, some interest in gaming</t>
  </si>
  <si>
    <t>The History Game: Game Building Tool</t>
  </si>
  <si>
    <t>Programming, some interest in gaming</t>
  </si>
  <si>
    <t>Alien Diplomacy</t>
  </si>
  <si>
    <t>Programming, some interest in graphics, some interest in artificial intelligence, ideally some interest in geography</t>
  </si>
  <si>
    <t>Machine Poker</t>
  </si>
  <si>
    <t>Cheat</t>
  </si>
  <si>
    <t>Setting Futoshiki puzzles</t>
  </si>
  <si>
    <t>Sonic Breakout</t>
  </si>
  <si>
    <t>Programming, good understanding of music, ideally good understanding of MIDI</t>
  </si>
  <si>
    <t>UFO Racing</t>
  </si>
  <si>
    <t>Programming, basic physics, ideally some interest in artificial intelligence</t>
  </si>
  <si>
    <t>Medieval Merchant Game</t>
  </si>
  <si>
    <t>Programming, game design, interest in history and/or economics</t>
  </si>
  <si>
    <t>Map-based educational quiz game</t>
  </si>
  <si>
    <t>Programming, game design, databases</t>
  </si>
  <si>
    <t>Tell Yourself A Story</t>
  </si>
  <si>
    <t>Programming, interactive system design, perhaps some understanding of databases</t>
  </si>
  <si>
    <t>An Internet Quiz System</t>
  </si>
  <si>
    <t>Programming, object-oriented design, databases</t>
  </si>
  <si>
    <t>Tree Identification Tutor</t>
  </si>
  <si>
    <t>Programming, object-oriented design, some interest in how people learn</t>
  </si>
  <si>
    <t>Spelling Tutor</t>
  </si>
  <si>
    <t>Flashcard computer aided learning system</t>
  </si>
  <si>
    <t>Programming, interest in artificial intelligence, interest in psychology of learning</t>
  </si>
  <si>
    <t>ERD Tutor</t>
  </si>
  <si>
    <t>Databases, object-oriented development, interface design, optionally mobile app development</t>
  </si>
  <si>
    <t>Computer Tutor for Object Oriented Thinking</t>
  </si>
  <si>
    <t>Brain anatomy tutor</t>
  </si>
  <si>
    <t>Programming, databases, interest in cognitive science</t>
  </si>
  <si>
    <t>Computer Tutor for Probabilistic Thinking</t>
  </si>
  <si>
    <t>Programming, object-oriented design, some interest in how people learn, not afraid of maths</t>
  </si>
  <si>
    <t>Voting Systems Tutorial</t>
  </si>
  <si>
    <t>Programming, interest in politics, interest in education</t>
  </si>
  <si>
    <t>Kitchen Design: Automatic Design</t>
  </si>
  <si>
    <t>Kitchen Design: Graphic Display</t>
  </si>
  <si>
    <t>Programming, some interest in graphics, some interest in HCI</t>
  </si>
  <si>
    <t>Interface for Design by Annotation</t>
  </si>
  <si>
    <t>Programming, some interest in engineering</t>
  </si>
  <si>
    <t>Ripple Down Product Modelling System</t>
  </si>
  <si>
    <t>Programming, object-oriented design, some interest in artificial intelligence, ideally some interest in engineering</t>
  </si>
  <si>
    <t>Interactive System for Automatic Design of Textile Patterns</t>
  </si>
  <si>
    <t>Programming, some interest in graphics, some interest in artificial intelligence</t>
  </si>
  <si>
    <t>Extracting qualitative information from graphs</t>
  </si>
  <si>
    <t>Programming, interest in AI, preferably interest in engineering, not afraid of maths</t>
  </si>
  <si>
    <t>Recognising drawn symbols</t>
  </si>
  <si>
    <t>Programming, some interest in graphics and/or artificial intelligence</t>
  </si>
  <si>
    <t>Diagrams for Blind People</t>
  </si>
  <si>
    <t>Systems analysis and design, programming, preferably some interest in the needs of disabled students</t>
  </si>
  <si>
    <t>Lightweight Statistics App</t>
  </si>
  <si>
    <t>Programming, ideally some interest in probability and statistics</t>
  </si>
  <si>
    <t>Automatic website assignment marking system</t>
  </si>
  <si>
    <t>Programming, good knowledge of HTML and CSS</t>
  </si>
  <si>
    <t>A Program for Generating Artworks</t>
  </si>
  <si>
    <t>Programming, some interest in graphics, not too afraid of maths</t>
  </si>
  <si>
    <t>Interactive Evolution of Cellular Automata</t>
  </si>
  <si>
    <t>Programming, willingness to understand some simple maths, preferably interest in art or graphic design</t>
  </si>
  <si>
    <t>Direct Combination Interface Toolkit</t>
  </si>
  <si>
    <t>Programming, interest in human computer interaction and in the nuts and bolts of how languages work</t>
  </si>
  <si>
    <t>Electric Jotter: computer notepad for creative thinking</t>
  </si>
  <si>
    <t>Programming, systems design, GUI design, XML</t>
  </si>
  <si>
    <t>Football Tactics Explanation System</t>
  </si>
  <si>
    <t>Programming, some interest in graphics and HCI, understanding the tactics of your chosen game</t>
  </si>
  <si>
    <t>Running experiments on designers' perceptual judgements</t>
  </si>
  <si>
    <t>Programming, preferably interest in design or psychology</t>
  </si>
  <si>
    <t>Predicting popularity of baby names</t>
  </si>
  <si>
    <t>Data analytics, interest in parenthood, interest in social trends</t>
  </si>
  <si>
    <t>BMX / FMX Game For Virtual Reality</t>
  </si>
  <si>
    <t xml:space="preserve">A prototype simulation / experience placed into a Virtual Reality (VR) environment that encapsulates some of the experiences of riding BMX or FMX. This maybe a rails style game where the player uses the movement to carry out tricks or it maybe that a more abstract game style is used (futuristic?). The university has both Oculus Rift with Touch and HTC Vive available for this project.  </t>
  </si>
  <si>
    <t>C++ or C# with a probable use of Unity3D or Unreal Engine . Some modelling or manipulation of models may be needed.</t>
  </si>
  <si>
    <t>3D Puzzler</t>
  </si>
  <si>
    <t xml:space="preserve">Produce a puzzle style game that utilises 3-dimensions. The player will be in a first person perspective and navigate the puzzles within the three dimensions either moving themselves or the puzzle. The game could be based on a mobile device (possibly using Augmented Reality) or on a PC. </t>
  </si>
  <si>
    <t>Multiple languages could be used - C++, Java (mobile), HTML5 (web based), C#.</t>
  </si>
  <si>
    <t>Neil McBride</t>
  </si>
  <si>
    <t>Implementation of an ethical interface for a robot.</t>
  </si>
  <si>
    <t>In considering robot ethics, the principle focus should be on the human robot boundary and how communication is achieved. McBride and Hoffman (2016) proposed a set of interdependence rules which try to define the ethical interactions which should take place within a given context and a bounded set of tasks. In a supplement, this has been developed for a robot which might accompany a diver. The aim of this development project is to create a simulation of robot / human interaction which demonstrates the rule operating in a particular situation. It is not intended that an actual robot is used at this stage, rather a on screen simulation is rule to test the feasibility of an implementation in an actual robot. Reference: McBride, N and Hoffman, R.R. (2016) Bridging the Ethical Gap: From Human Principles to Robot Instructions. IEEE Intelligent Systems Sept / Oct 2016 76-82.</t>
  </si>
  <si>
    <t xml:space="preserve">Ability to program </t>
  </si>
  <si>
    <t>Francois Siewe</t>
  </si>
  <si>
    <t>An Interactive Website for the calculus of Context-aware Ambients</t>
  </si>
  <si>
    <t xml:space="preserve">The Calculus of Context-aware Ambients (CCA) is a formal notation for modelling the behaviours of context-aware and pervasive computing systems. The main features of the calculus include mobility, context-awareness and concurrency. The interpreter of CCA called ccaPL is a java program that executes CCA processes.
The aim of this project is to develop a CCA website which enables ccaPL programs to be edited and executed online in a web browser.
</t>
  </si>
  <si>
    <t>Web design, programming</t>
  </si>
  <si>
    <t>An Integrated Development Environment (IDE) for the Calculus of Context-aware Ambients (CCA)</t>
  </si>
  <si>
    <t xml:space="preserve">The Calculus of Context-aware Ambients (CCA) is a formal notation for modelling the behaviours of context-aware and pervasive computing systems. The main features of the calculus include mobility, context-awareness and concurrency. The interpreter of CCA called ccaPL is a java program that executes CCA processes.
The aim of this project is to develop an IDE for ccaPL, the programming language of CCA.
</t>
  </si>
  <si>
    <t>Developing an Ethical Experiment for Swarm Robotics.</t>
  </si>
  <si>
    <t>Georgia Tech have opened a robotarium (see http://www.news.gatech.edu/features/robotarium-robotics-lab-accessible-all) The purpose of this project will be to develop and run an ethical experiment with swarm robots. You will be required to have or gain proficiency in Python; to learn to use the Robotarium using the simulator. To develop a standard application to demonstrate your ability to operate the robotarium. We will then design a new ethical experiment which once shown to be viable in the simulator will be submitted to the Georgia tech robotarium.</t>
  </si>
  <si>
    <t>Program,</t>
  </si>
  <si>
    <t>Applying data Mining techniques in Digital forensic investigation</t>
  </si>
  <si>
    <t xml:space="preserve">Review the existing criminal investigation techniques e.g ReCAP, COPLINK, ICS, CIME Tracking Network system etc.  Investigate  a data mining technique  applicable in the analysis of large criminal datasets. I will provide you with the dataset for analysis. </t>
  </si>
  <si>
    <t>Ability to use a forensic tools to extract data and apply it to a data mining tool like Weka, Orange etc</t>
  </si>
  <si>
    <t>Francisco Aparicio Navarro</t>
  </si>
  <si>
    <t>Data Mining and Machine Learning for intrusion detection</t>
  </si>
  <si>
    <t xml:space="preserve">Data Mining (DM) and Machine Learning (ML) techniques have gained wide interest in the area of network security and Intrusion Detection Systems. These techniques optimise the detection and classification of cyber-attacks in network traffic datasets. The aim of this project is to study some of the most relevant DM and ML techniques, and identifying the pros and cons of these techniques. It is also required the practical evaluation of the DM and ML techniques in tasks of intrusion detection. The use of tools such as Matlab and/or Weka is expected.
</t>
  </si>
  <si>
    <t>Must be willing to read extensively on the topic area
Skills priority:
- Statistical analysis (E)
- Good programming (D)
- Matlab (D)</t>
  </si>
  <si>
    <t>Network traffic analyser development using Python</t>
  </si>
  <si>
    <t xml:space="preserve">Network traffic monitoring and analysis is vital for efficient network management and cybersecurity. The aim of this project is to develop an information and event management framework that could extract relevant features from network traffic, manipulate the network traffic information, construct metadata, and visualising network traffic dynamics in real-time. You will be required to have or gain proficiency in python.
Student 1 will focus on the packet manipulation and features extraction by the use of the tool Scapy.
Student 2 will focus on the graphical representation of network traffic. You would need to assess what information cybersecurity analysts require to monitor the network, for instance, by evaluating commercial Security Information and Event Management (SIEM) such as Splunk. Then, you would need to create your own dynamic GUI in python.
</t>
  </si>
  <si>
    <t>Skills priority:
- Statistical analysis (E)
- Good programming (E)
- Python (D)
- Graphics programming (D)</t>
  </si>
  <si>
    <t>Signature-based Intrusion Detection Systems rules creation</t>
  </si>
  <si>
    <t xml:space="preserve">Snort is one of the most widely deployed signature-based Intrusion Detection Systems (IDS) worldwide, which has become the actual standard for the industry. Many organisations base the security of their network infrastructure on the efficiency of Snort. Another widely deployed signature-based is Suricata. The aim of this project is to optimise the proactive creation of new signatures to detect different cyber-attacks, with special interest on Multi-stage Attacks. You will be required to have or gain proficiency in the use and administration of Snort and/or Suricata.
</t>
  </si>
  <si>
    <t>Skills priority:
- Interest in Cybersecurity (E)
- Good programming (D)</t>
  </si>
  <si>
    <t>Hashem Dehghanniri</t>
  </si>
  <si>
    <t>Developing an online crime scripting tool</t>
  </si>
  <si>
    <t>Crime script analysis is a competent crime modelling technique that can be used for addressing crime problems and informing prevention practices. The use of this technique has dramatically increased in recent years. This grow raises the attention to improve the quality of the generated scripts. At the moment scripters use common web/desktop tools and editors (e.g., Google Docs or Microsoft Word) for writing their scripts. This project is about developing a specialised online crime scripting tool that not only helps scripters in writing their scripts, but guides them with their scripting practice— e.g., by providing some training, guidance, or assessment tips about crime scripts and crime scripting to the scripters. This is a hybrid project that requires some background research about crime scripts and crime scripting and implementing a crime scripting tool</t>
  </si>
  <si>
    <t>Dinesh Mothi</t>
  </si>
  <si>
    <t>An investigation into Drone Forensics</t>
  </si>
  <si>
    <t>The growth and popularity of aerial vehicles (drones) among enthusiasts, hobbyists, and researchers  has seen an increase in various criminal offences due to it being used by criminals to aid their nefarious activities (MSAB, 2018). The drone crime rate rose at the rate of 352% over a year between 2015-2016 in the UK calling for strict mandatory legislation in place to tackle drone related crimes. Drones are used by criminal gangs to transfer drugs and mobile phones over prison walls, paedophiles to spy over children in the playgrounds, endanger commercial flights, burglary, spy over people at cash machines to obtain their pincodes (Independent, 2016), and drones were also used by terrorist organisations such as ISIS in 2014 to facilitate terrorism (MSAB, 2018).  In this project you’ll investigate how criminals use drones to facilitate their activities, what procedures could be used to investigate drone related offences, and much more. (Please contact me for citations/references).</t>
  </si>
  <si>
    <t>Forensics, Programming, Research</t>
  </si>
  <si>
    <t>Word Binary File Format Anti-Forensics</t>
  </si>
  <si>
    <t>The BTK killer, Dennis Raider, starting from 1974 eluded and taunted police for over 30 years for his crimes committed in Kansas, USA. When he read a newspaper ad put by the police mentioning that letters on floppy disks cannot be traced.  He then killed another victim, and sent a floppy disk to the police to taunt them.  The forensic analysis of the disk found the presence of a deleted word file in which the metadata revealed a link to a church where the killer was a deacon, and he was finally arrested in 2005. The binary file format analysis plays an important role in both criminal and civil cases where attributing a document to its author is of utmost importance. Due to the advent in technology tech savvy criminals could modify the file format structure to thwart the forensic process. This project will focus on the anti-forensics of binary file formats and tentative countermeasures be proposed and tested.</t>
  </si>
  <si>
    <t>Faster Keyword Search Technique for Higher Volume Forensic Images</t>
  </si>
  <si>
    <t>Keyword search also has its part to play during forensic investigations where time is of the essence in the matters pertaining to life and death of a victim in a kidnapping case or to ascertain if a suspect’s hard drive has contraband images stored in it especially on forensic images which range between 100’s to 1000’s of terabytes or even more. But, due to this high voluminous image the time taken to detect a keyword could take somewhere between several hours to days. Last year, I and one of my students Katie, had developed a procedure to detect a keyword on a storage media in a lesser amount of time, and the rigorous testing of this procedure gave rise to three scientific laws of keyword search dynamics. Of which the first law, The Law of Hyperdetectability, concerns with detecting a keyword instantaneously if certain conditions are met irrespective of the size of the storage medium. In this project you’ll continue to work and expand on the three scientific laws, there by contributing to new knowledge in this exciting and amazing science of keyword search dynamics.</t>
  </si>
  <si>
    <t>An investigation into Vehicle Forensics</t>
  </si>
  <si>
    <t>More than 80% of the crime involves a vehicle which has a technological element associated to it. Vehicle forensics plays an important role in matters pertaining to crash incident investigations and insurance claim investigations. As the data stored in a vehicle’s ‘black box’ could range from days, weeks, to months this data can be used by an accident investigator to recreate the circumstances that took place before, on or at the crime scene, and after the accident. This project will investigate the main components of a vehicle’s black box, and how and what kind of data is stored in it and how this would be helpful to a digital forensic investigation. You may need to write/design your own software for this work and I’ll help you out with that. I also have ideas about various exciting forensic projects apart from what you see in this list.</t>
  </si>
  <si>
    <t>http://www.tech.dmu.ac.uk/~mstacey/projects/open-business-information.shtml</t>
  </si>
  <si>
    <t>Open business information repository</t>
  </si>
  <si>
    <t>Web system develepment, database design</t>
  </si>
  <si>
    <t>http://www.tech.dmu.ac.uk/~mstacey/projects/optician-admin.shtml</t>
  </si>
  <si>
    <t>Programming, databases, interface design</t>
  </si>
  <si>
    <t>Optician's costomer record administration system</t>
  </si>
  <si>
    <t>http://www.tech.dmu.ac.uk/~mstacey/projects/vol-shopping.shtml</t>
  </si>
  <si>
    <t>Volunteer shopping service</t>
  </si>
  <si>
    <t>Software development, ethics</t>
  </si>
  <si>
    <t>http://www.tech.dmu.ac.uk/~mstacey/projects/staff-rota.shtml</t>
  </si>
  <si>
    <t>Staff rota management system</t>
  </si>
  <si>
    <t>http://www.tech.dmu.ac.uk/~mstacey/projects/virtual-village.shtml</t>
  </si>
  <si>
    <t>Skill exchange in a virtual village</t>
  </si>
  <si>
    <t>http://www.tech.dmu.ac.uk/~mstacey/projects/flying-taxi-route-planning.shtml</t>
  </si>
  <si>
    <t>Artificial intelligence</t>
  </si>
  <si>
    <t>Route planner for autonomous flying taxis</t>
  </si>
  <si>
    <t>http://www.tech.dmu.ac.uk/~mstacey/projects/fireworks.shtml</t>
  </si>
  <si>
    <t>Firework display simulator</t>
  </si>
  <si>
    <t>Programming, graphics</t>
  </si>
  <si>
    <t>Programming, interest in complexity and chaos, simulation, or artificial intelligence</t>
  </si>
  <si>
    <t>Programming, interest in simulation and railways</t>
  </si>
  <si>
    <t>http://www.tech.dmu.ac.uk/~mstacey/projects/town-planning.shtml</t>
  </si>
  <si>
    <t>Programming, games, interest in economics</t>
  </si>
  <si>
    <t>Town planning simulator</t>
  </si>
  <si>
    <t>Geographically realistic worlds</t>
  </si>
  <si>
    <t>http://www.tech.dmu.ac.uk/~mstacey/projects/geography.shtml</t>
  </si>
  <si>
    <t>Programming, geography</t>
  </si>
  <si>
    <t>Investment Game</t>
  </si>
  <si>
    <t>http://www.tech.dmu.ac.uk/~mstacey/projects/investment-game.shtml</t>
  </si>
  <si>
    <t>Programmng, games, economics</t>
  </si>
  <si>
    <t>Musical perception game</t>
  </si>
  <si>
    <t>http://www.tech.dmu.ac.uk/~mstacey/projects/music-game.shtml</t>
  </si>
  <si>
    <t>Programming, games, music</t>
  </si>
  <si>
    <t>http://www.tech.dmu.ac.uk/~mstacey/projects/mechanics-tutor.shtml</t>
  </si>
  <si>
    <t>MM</t>
  </si>
  <si>
    <t>Newtonian mechanics tutorial</t>
  </si>
  <si>
    <t>Programming, physics</t>
  </si>
  <si>
    <t>Castle Building Game</t>
  </si>
  <si>
    <t>http://www.tech.dmu.ac.uk/~mstacey/projects/castle.shtml</t>
  </si>
  <si>
    <t>Programming, interest in architecture or war or history</t>
  </si>
  <si>
    <t>http://www.tech.dmu.ac.uk/~mstacey/projects/custom-diagram.shtml</t>
  </si>
  <si>
    <t>Customizable diagramming tool</t>
  </si>
  <si>
    <t>Programming, XML</t>
  </si>
  <si>
    <t>Voice-driven drawing tool</t>
  </si>
  <si>
    <t>http://www.tech.dmu.ac.uk/~mstacey/projects/voice-drawing.shtml</t>
  </si>
  <si>
    <t>Alternative ecommerce interface</t>
  </si>
  <si>
    <t>http://www.tech.dmu.ac.uk/~mstacey/projects/alt-supermarket.shtml</t>
  </si>
  <si>
    <t>Programming, UX design, ecommerce</t>
  </si>
  <si>
    <t>Evolving tensegrity structures</t>
  </si>
  <si>
    <t>http://www.tech.dmu.ac.uk/~mstacey/projects/tensegrity.shtml</t>
  </si>
  <si>
    <t>AI, physics</t>
  </si>
  <si>
    <t>Usably encrypted email</t>
  </si>
  <si>
    <t>http://www.tech.dmu.ac.uk/~mstacey/projects/encrypted-email.shtml</t>
  </si>
  <si>
    <t>Programming, security, 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</si>
</sst>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charset val="1"/>
    </font>
    <font>
      <b/>
      <sz val="11"/>
      <color rgb="FF000000"/>
      <name val="Arial"/>
      <family val="2"/>
      <charset val="1"/>
    </font>
    <font>
      <sz val="11"/>
      <color rgb="FF000000"/>
      <name val="Arial"/>
      <family val="2"/>
      <charset val="1"/>
    </font>
    <font>
      <u/>
      <sz val="11"/>
      <color rgb="FF0000FF"/>
      <name val="Arial"/>
      <family val="2"/>
      <charset val="1"/>
    </font>
    <font>
      <sz val="11"/>
      <color rgb="FF000000"/>
      <name val="Calibri"/>
      <family val="2"/>
      <charset val="1"/>
    </font>
    <font>
      <sz val="12"/>
      <color rgb="FF000000"/>
      <name val="Calibri"/>
      <family val="2"/>
    </font>
    <font>
      <sz val="11"/>
      <color rgb="FF000000"/>
      <name val="Arial"/>
      <family val="2"/>
    </font>
    <font>
      <u/>
      <sz val="12"/>
      <color theme="10"/>
      <name val="Calibri"/>
      <family val="2"/>
    </font>
    <font>
      <sz val="11"/>
      <color rgb="FF000000"/>
      <name val="Calibri"/>
      <family val="2"/>
    </font>
    <font>
      <u/>
      <sz val="12"/>
      <color theme="10"/>
      <name val="Calibri"/>
      <charset val="1"/>
    </font>
  </fonts>
  <fills count="2">
    <fill>
      <patternFill patternType="none"/>
    </fill>
    <fill>
      <patternFill patternType="gray125"/>
    </fill>
  </fills>
  <borders count="1">
    <border>
      <left/>
      <right/>
      <top/>
      <bottom/>
      <diagonal/>
    </border>
  </borders>
  <cellStyleXfs count="4">
    <xf numFmtId="0" fontId="0" fillId="0" borderId="0"/>
    <xf numFmtId="0" fontId="5" fillId="0" borderId="0"/>
    <xf numFmtId="0" fontId="7" fillId="0" borderId="0" applyNumberFormat="0" applyFill="0" applyBorder="0" applyAlignment="0" applyProtection="0"/>
    <xf numFmtId="0" fontId="9" fillId="0" borderId="0" applyNumberFormat="0" applyFill="0" applyBorder="0" applyAlignment="0" applyProtection="0"/>
  </cellStyleXfs>
  <cellXfs count="17">
    <xf numFmtId="0" fontId="0" fillId="0" borderId="0" xfId="0"/>
    <xf numFmtId="0" fontId="1" fillId="0" borderId="0" xfId="0" applyFont="1" applyAlignment="1">
      <alignment horizontal="center" vertical="top" wrapText="1"/>
    </xf>
    <xf numFmtId="0" fontId="0" fillId="0" borderId="0" xfId="0" applyFont="1" applyAlignment="1">
      <alignment wrapText="1"/>
    </xf>
    <xf numFmtId="0" fontId="2" fillId="0" borderId="0" xfId="0" applyFont="1" applyAlignment="1">
      <alignment horizontal="left" vertical="top" wrapText="1"/>
    </xf>
    <xf numFmtId="0" fontId="0"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4" fillId="0" borderId="0" xfId="0" applyFont="1"/>
    <xf numFmtId="0" fontId="6" fillId="0" borderId="0" xfId="1" applyFont="1" applyAlignment="1">
      <alignment horizontal="left" vertical="top" wrapText="1"/>
    </xf>
    <xf numFmtId="0" fontId="8" fillId="0" borderId="0" xfId="1" applyFont="1" applyAlignment="1">
      <alignment vertical="center"/>
    </xf>
    <xf numFmtId="0" fontId="8" fillId="0" borderId="0" xfId="1" applyFont="1" applyAlignment="1">
      <alignment vertical="top" wrapText="1"/>
    </xf>
    <xf numFmtId="0" fontId="9" fillId="0" borderId="0" xfId="3" applyAlignment="1">
      <alignment horizontal="left" vertical="top" wrapText="1"/>
    </xf>
  </cellXfs>
  <cellStyles count="4">
    <cellStyle name="Hyperlink" xfId="3" builtinId="8"/>
    <cellStyle name="Hyperlink 2" xfId="2" xr:uid="{00000000-0005-0000-0000-000000000000}"/>
    <cellStyle name="Normal" xfId="0" builtinId="0"/>
    <cellStyle name="Normal 2" xfId="1" xr:uid="{00000000-0005-0000-0000-00000200000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4"/>
  <sheetViews>
    <sheetView tabSelected="1" zoomScale="85" zoomScaleNormal="85" zoomScalePageLayoutView="85" workbookViewId="0">
      <pane ySplit="1" topLeftCell="A125" activePane="bottomLeft" state="frozen"/>
      <selection pane="bottomLeft" activeCell="B145" sqref="B145"/>
    </sheetView>
  </sheetViews>
  <sheetFormatPr defaultColWidth="8.75" defaultRowHeight="15.75" x14ac:dyDescent="0.25"/>
  <cols>
    <col min="1" max="1" width="20.5" customWidth="1"/>
    <col min="2" max="2" width="81.75" bestFit="1" customWidth="1"/>
    <col min="3" max="3" width="255.625" bestFit="1" customWidth="1"/>
    <col min="4" max="4" width="153.375" bestFit="1" customWidth="1"/>
    <col min="5" max="14" width="10.5" customWidth="1"/>
    <col min="15" max="21" width="8.5" customWidth="1"/>
    <col min="22" max="1020" width="11.25" customWidth="1"/>
  </cols>
  <sheetData>
    <row r="1" spans="1:21" x14ac:dyDescent="0.25">
      <c r="A1" s="1" t="s">
        <v>0</v>
      </c>
      <c r="B1" s="1" t="s">
        <v>398</v>
      </c>
      <c r="C1" s="1" t="s">
        <v>1</v>
      </c>
      <c r="D1" s="1" t="s">
        <v>2</v>
      </c>
      <c r="E1" s="1"/>
      <c r="F1" s="1"/>
      <c r="G1" s="1"/>
      <c r="H1" s="1"/>
      <c r="I1" s="1"/>
      <c r="J1" s="1"/>
      <c r="K1" s="1"/>
      <c r="L1" s="1"/>
      <c r="M1" s="1"/>
      <c r="N1" s="1"/>
      <c r="O1" s="2"/>
      <c r="P1" s="2"/>
      <c r="Q1" s="2"/>
      <c r="R1" s="2"/>
      <c r="S1" s="2"/>
      <c r="T1" s="2"/>
      <c r="U1" s="2"/>
    </row>
    <row r="2" spans="1:21" ht="28.5" x14ac:dyDescent="0.25">
      <c r="A2" s="3"/>
      <c r="B2" s="3" t="s">
        <v>3</v>
      </c>
      <c r="C2" s="3" t="s">
        <v>4</v>
      </c>
      <c r="D2" s="3"/>
      <c r="E2" s="3"/>
      <c r="F2" s="3"/>
      <c r="G2" s="3"/>
      <c r="H2" s="3"/>
      <c r="I2" s="3"/>
      <c r="J2" s="3"/>
      <c r="K2" s="3"/>
      <c r="L2" s="3"/>
      <c r="M2" s="3"/>
      <c r="N2" s="3"/>
      <c r="O2" s="2"/>
      <c r="P2" s="2"/>
      <c r="Q2" s="2"/>
      <c r="R2" s="2"/>
      <c r="S2" s="2"/>
      <c r="T2" s="2"/>
      <c r="U2" s="2"/>
    </row>
    <row r="3" spans="1:21" x14ac:dyDescent="0.25">
      <c r="A3" s="3" t="s">
        <v>5</v>
      </c>
      <c r="B3" s="3" t="s">
        <v>6</v>
      </c>
      <c r="C3" s="3" t="s">
        <v>7</v>
      </c>
      <c r="D3" s="3" t="s">
        <v>8</v>
      </c>
      <c r="E3" s="3"/>
      <c r="F3" s="3"/>
      <c r="G3" s="3"/>
      <c r="H3" s="3"/>
      <c r="I3" s="3"/>
      <c r="J3" s="3"/>
      <c r="K3" s="3"/>
      <c r="L3" s="3"/>
      <c r="M3" s="3"/>
      <c r="N3" s="3"/>
      <c r="O3" s="2"/>
      <c r="P3" s="2"/>
      <c r="Q3" s="2"/>
      <c r="R3" s="2"/>
      <c r="S3" s="2"/>
      <c r="T3" s="2"/>
      <c r="U3" s="2"/>
    </row>
    <row r="4" spans="1:21" ht="85.5" x14ac:dyDescent="0.25">
      <c r="A4" s="3" t="s">
        <v>9</v>
      </c>
      <c r="B4" s="3" t="s">
        <v>10</v>
      </c>
      <c r="C4" s="3" t="s">
        <v>11</v>
      </c>
      <c r="D4" s="3" t="s">
        <v>12</v>
      </c>
      <c r="E4" s="3"/>
      <c r="F4" s="3"/>
      <c r="G4" s="3"/>
      <c r="H4" s="3"/>
      <c r="I4" s="3"/>
      <c r="J4" s="3"/>
      <c r="K4" s="3"/>
      <c r="L4" s="3"/>
      <c r="M4" s="3"/>
      <c r="N4" s="3"/>
      <c r="O4" s="2"/>
      <c r="P4" s="2"/>
      <c r="Q4" s="2"/>
      <c r="R4" s="2"/>
      <c r="S4" s="2"/>
      <c r="T4" s="2"/>
      <c r="U4" s="2"/>
    </row>
    <row r="5" spans="1:21" ht="409.5" x14ac:dyDescent="0.25">
      <c r="A5" s="3" t="s">
        <v>9</v>
      </c>
      <c r="B5" s="3" t="s">
        <v>13</v>
      </c>
      <c r="C5" s="3" t="s">
        <v>14</v>
      </c>
      <c r="D5" s="3" t="s">
        <v>15</v>
      </c>
      <c r="E5" s="3"/>
      <c r="F5" s="3"/>
      <c r="G5" s="3"/>
      <c r="H5" s="3"/>
      <c r="I5" s="3"/>
      <c r="J5" s="3"/>
      <c r="K5" s="3"/>
      <c r="L5" s="3"/>
      <c r="M5" s="3"/>
      <c r="N5" s="3"/>
      <c r="O5" s="2"/>
      <c r="P5" s="2"/>
      <c r="Q5" s="2"/>
      <c r="R5" s="2"/>
      <c r="S5" s="2"/>
      <c r="T5" s="2"/>
      <c r="U5" s="2"/>
    </row>
    <row r="6" spans="1:21" ht="242.25" x14ac:dyDescent="0.25">
      <c r="A6" s="3" t="s">
        <v>9</v>
      </c>
      <c r="B6" s="3" t="s">
        <v>16</v>
      </c>
      <c r="C6" s="3" t="s">
        <v>17</v>
      </c>
      <c r="D6" s="3" t="s">
        <v>15</v>
      </c>
      <c r="E6" s="3"/>
      <c r="F6" s="3"/>
      <c r="G6" s="3"/>
      <c r="H6" s="3"/>
      <c r="I6" s="3"/>
      <c r="J6" s="3"/>
      <c r="K6" s="3"/>
      <c r="L6" s="3"/>
      <c r="M6" s="3"/>
      <c r="N6" s="3"/>
      <c r="O6" s="2"/>
      <c r="P6" s="2"/>
      <c r="Q6" s="2"/>
      <c r="R6" s="2"/>
      <c r="S6" s="2"/>
      <c r="T6" s="2"/>
      <c r="U6" s="2"/>
    </row>
    <row r="7" spans="1:21" ht="156.75" x14ac:dyDescent="0.25">
      <c r="A7" s="3" t="s">
        <v>9</v>
      </c>
      <c r="B7" s="3" t="s">
        <v>18</v>
      </c>
      <c r="C7" s="3" t="s">
        <v>19</v>
      </c>
      <c r="D7" s="3" t="s">
        <v>15</v>
      </c>
      <c r="E7" s="3"/>
      <c r="F7" s="3"/>
      <c r="G7" s="3"/>
      <c r="H7" s="3"/>
      <c r="I7" s="3"/>
      <c r="J7" s="3"/>
      <c r="K7" s="3"/>
      <c r="L7" s="3"/>
      <c r="M7" s="3"/>
      <c r="N7" s="3"/>
      <c r="O7" s="2"/>
      <c r="P7" s="2"/>
      <c r="Q7" s="2"/>
      <c r="R7" s="2"/>
      <c r="S7" s="2"/>
      <c r="T7" s="2"/>
      <c r="U7" s="2"/>
    </row>
    <row r="8" spans="1:21" ht="28.5" x14ac:dyDescent="0.25">
      <c r="A8" s="3" t="s">
        <v>20</v>
      </c>
      <c r="B8" s="3" t="s">
        <v>21</v>
      </c>
      <c r="C8" s="3" t="s">
        <v>22</v>
      </c>
      <c r="D8" s="3" t="s">
        <v>23</v>
      </c>
      <c r="E8" s="3"/>
      <c r="F8" s="3"/>
      <c r="G8" s="3"/>
      <c r="H8" s="3"/>
      <c r="I8" s="3"/>
      <c r="J8" s="3"/>
      <c r="K8" s="3"/>
      <c r="L8" s="3"/>
      <c r="M8" s="3"/>
      <c r="N8" s="3"/>
      <c r="O8" s="2"/>
      <c r="P8" s="2"/>
      <c r="Q8" s="2"/>
      <c r="R8" s="2"/>
      <c r="S8" s="2"/>
      <c r="T8" s="2"/>
      <c r="U8" s="2"/>
    </row>
    <row r="9" spans="1:21" ht="28.5" x14ac:dyDescent="0.25">
      <c r="A9" s="3" t="s">
        <v>20</v>
      </c>
      <c r="B9" s="3" t="s">
        <v>24</v>
      </c>
      <c r="C9" s="3" t="s">
        <v>25</v>
      </c>
      <c r="D9" s="3" t="s">
        <v>23</v>
      </c>
      <c r="E9" s="3"/>
      <c r="F9" s="3"/>
      <c r="G9" s="3"/>
      <c r="H9" s="3"/>
      <c r="I9" s="3"/>
      <c r="J9" s="3"/>
      <c r="K9" s="3"/>
      <c r="L9" s="3"/>
      <c r="M9" s="3"/>
      <c r="N9" s="3"/>
      <c r="O9" s="2"/>
      <c r="P9" s="2"/>
      <c r="Q9" s="2"/>
      <c r="R9" s="2"/>
      <c r="S9" s="2"/>
      <c r="T9" s="2"/>
      <c r="U9" s="2"/>
    </row>
    <row r="10" spans="1:21" ht="42.75" x14ac:dyDescent="0.25">
      <c r="A10" s="3" t="s">
        <v>26</v>
      </c>
      <c r="B10" s="3" t="s">
        <v>27</v>
      </c>
      <c r="C10" s="3" t="s">
        <v>28</v>
      </c>
      <c r="D10" s="3" t="s">
        <v>29</v>
      </c>
      <c r="E10" s="3"/>
      <c r="F10" s="3"/>
      <c r="G10" s="3"/>
      <c r="H10" s="3"/>
      <c r="I10" s="3"/>
      <c r="J10" s="3"/>
      <c r="K10" s="3"/>
      <c r="L10" s="3"/>
      <c r="M10" s="3"/>
      <c r="N10" s="3"/>
      <c r="O10" s="2"/>
      <c r="P10" s="2"/>
      <c r="Q10" s="2"/>
      <c r="R10" s="2"/>
      <c r="S10" s="2"/>
      <c r="T10" s="2"/>
      <c r="U10" s="2"/>
    </row>
    <row r="11" spans="1:21" ht="57" x14ac:dyDescent="0.25">
      <c r="A11" s="3" t="s">
        <v>26</v>
      </c>
      <c r="B11" s="3" t="s">
        <v>30</v>
      </c>
      <c r="C11" s="3" t="s">
        <v>31</v>
      </c>
      <c r="D11" s="3" t="s">
        <v>32</v>
      </c>
      <c r="E11" s="3"/>
      <c r="F11" s="3"/>
      <c r="G11" s="3"/>
      <c r="H11" s="3"/>
      <c r="I11" s="3"/>
      <c r="J11" s="3"/>
      <c r="K11" s="3"/>
      <c r="L11" s="3"/>
      <c r="M11" s="3"/>
      <c r="N11" s="3"/>
      <c r="O11" s="2"/>
      <c r="P11" s="2"/>
      <c r="Q11" s="2"/>
      <c r="R11" s="2"/>
      <c r="S11" s="2"/>
      <c r="T11" s="2"/>
      <c r="U11" s="2"/>
    </row>
    <row r="12" spans="1:21" x14ac:dyDescent="0.25">
      <c r="A12" s="3" t="s">
        <v>5</v>
      </c>
      <c r="B12" s="3" t="s">
        <v>33</v>
      </c>
      <c r="C12" s="3" t="s">
        <v>34</v>
      </c>
      <c r="D12" s="3"/>
      <c r="E12" s="3"/>
      <c r="F12" s="3"/>
      <c r="G12" s="3"/>
      <c r="H12" s="3"/>
      <c r="I12" s="3"/>
      <c r="J12" s="3"/>
      <c r="K12" s="3"/>
      <c r="L12" s="3"/>
      <c r="M12" s="3"/>
      <c r="N12" s="3"/>
      <c r="O12" s="2"/>
      <c r="P12" s="2"/>
      <c r="Q12" s="2"/>
      <c r="R12" s="2"/>
      <c r="S12" s="2"/>
      <c r="T12" s="2"/>
      <c r="U12" s="2"/>
    </row>
    <row r="13" spans="1:21" ht="42.75" x14ac:dyDescent="0.25">
      <c r="A13" s="3" t="s">
        <v>35</v>
      </c>
      <c r="B13" s="3" t="s">
        <v>36</v>
      </c>
      <c r="C13" s="3" t="s">
        <v>37</v>
      </c>
      <c r="D13" s="3" t="s">
        <v>38</v>
      </c>
      <c r="E13" s="3"/>
      <c r="F13" s="3"/>
      <c r="G13" s="3"/>
      <c r="H13" s="3"/>
      <c r="I13" s="3"/>
      <c r="J13" s="3"/>
      <c r="K13" s="3"/>
      <c r="L13" s="3"/>
      <c r="M13" s="3"/>
      <c r="N13" s="3"/>
      <c r="O13" s="2"/>
      <c r="P13" s="2"/>
      <c r="Q13" s="2"/>
      <c r="R13" s="2"/>
      <c r="S13" s="2"/>
      <c r="T13" s="2"/>
      <c r="U13" s="2"/>
    </row>
    <row r="14" spans="1:21" ht="28.5" x14ac:dyDescent="0.25">
      <c r="A14" s="3" t="s">
        <v>35</v>
      </c>
      <c r="B14" s="3" t="s">
        <v>39</v>
      </c>
      <c r="C14" s="3" t="s">
        <v>40</v>
      </c>
      <c r="D14" s="3" t="s">
        <v>41</v>
      </c>
      <c r="E14" s="3"/>
      <c r="F14" s="3"/>
      <c r="G14" s="3"/>
      <c r="H14" s="3"/>
      <c r="I14" s="3"/>
      <c r="J14" s="3"/>
      <c r="K14" s="3"/>
      <c r="L14" s="3"/>
      <c r="M14" s="3"/>
      <c r="N14" s="3"/>
      <c r="O14" s="2"/>
      <c r="P14" s="2"/>
      <c r="Q14" s="2"/>
      <c r="R14" s="2"/>
      <c r="S14" s="2"/>
      <c r="T14" s="2"/>
      <c r="U14" s="2"/>
    </row>
    <row r="15" spans="1:21" ht="156.75" x14ac:dyDescent="0.25">
      <c r="A15" s="3" t="s">
        <v>42</v>
      </c>
      <c r="B15" s="3" t="s">
        <v>43</v>
      </c>
      <c r="C15" s="3" t="s">
        <v>44</v>
      </c>
      <c r="D15" s="3" t="s">
        <v>45</v>
      </c>
      <c r="E15" s="3"/>
      <c r="F15" s="3"/>
      <c r="G15" s="3"/>
      <c r="H15" s="3"/>
      <c r="I15" s="3"/>
      <c r="J15" s="3"/>
      <c r="K15" s="3"/>
      <c r="L15" s="3"/>
      <c r="M15" s="3"/>
      <c r="N15" s="3"/>
    </row>
    <row r="16" spans="1:21" ht="42.75" x14ac:dyDescent="0.25">
      <c r="A16" s="3" t="s">
        <v>42</v>
      </c>
      <c r="B16" s="3" t="s">
        <v>46</v>
      </c>
      <c r="C16" s="3" t="s">
        <v>47</v>
      </c>
      <c r="D16" s="3" t="s">
        <v>48</v>
      </c>
      <c r="E16" s="3"/>
      <c r="F16" s="3"/>
      <c r="G16" s="3"/>
      <c r="H16" s="3"/>
      <c r="I16" s="3"/>
      <c r="J16" s="3"/>
      <c r="K16" s="3"/>
      <c r="L16" s="3"/>
      <c r="M16" s="3"/>
      <c r="N16" s="3"/>
    </row>
    <row r="17" spans="1:21" ht="71.25" x14ac:dyDescent="0.25">
      <c r="A17" s="3" t="s">
        <v>49</v>
      </c>
      <c r="B17" s="3" t="s">
        <v>50</v>
      </c>
      <c r="C17" s="3" t="s">
        <v>51</v>
      </c>
      <c r="D17" s="3" t="s">
        <v>52</v>
      </c>
      <c r="E17" s="3"/>
      <c r="F17" s="3"/>
      <c r="G17" s="3"/>
      <c r="H17" s="3"/>
      <c r="I17" s="3"/>
      <c r="J17" s="3"/>
      <c r="K17" s="3"/>
      <c r="L17" s="3"/>
      <c r="M17" s="3"/>
      <c r="N17" s="3"/>
      <c r="O17" s="2"/>
      <c r="P17" s="2"/>
      <c r="Q17" s="2"/>
      <c r="R17" s="2"/>
      <c r="S17" s="2"/>
      <c r="T17" s="2"/>
      <c r="U17" s="2"/>
    </row>
    <row r="18" spans="1:21" ht="71.25" x14ac:dyDescent="0.25">
      <c r="A18" s="3" t="s">
        <v>49</v>
      </c>
      <c r="B18" s="3" t="s">
        <v>53</v>
      </c>
      <c r="C18" s="3" t="s">
        <v>54</v>
      </c>
      <c r="D18" s="3" t="s">
        <v>55</v>
      </c>
      <c r="E18" s="3"/>
      <c r="F18" s="3"/>
      <c r="G18" s="3"/>
      <c r="H18" s="3"/>
      <c r="I18" s="3"/>
      <c r="J18" s="3"/>
      <c r="K18" s="3"/>
      <c r="L18" s="3"/>
      <c r="M18" s="3"/>
      <c r="N18" s="3"/>
      <c r="O18" s="2"/>
      <c r="P18" s="2"/>
      <c r="Q18" s="2"/>
      <c r="R18" s="2"/>
      <c r="S18" s="2"/>
      <c r="T18" s="2"/>
      <c r="U18" s="2"/>
    </row>
    <row r="19" spans="1:21" ht="128.25" x14ac:dyDescent="0.25">
      <c r="A19" s="3" t="s">
        <v>49</v>
      </c>
      <c r="B19" s="3" t="s">
        <v>56</v>
      </c>
      <c r="C19" s="3" t="s">
        <v>57</v>
      </c>
      <c r="D19" s="3" t="s">
        <v>58</v>
      </c>
      <c r="E19" s="3"/>
      <c r="F19" s="3"/>
      <c r="G19" s="3"/>
      <c r="H19" s="3"/>
      <c r="I19" s="3"/>
      <c r="J19" s="3"/>
      <c r="K19" s="3"/>
      <c r="L19" s="3"/>
      <c r="M19" s="3"/>
      <c r="N19" s="3"/>
      <c r="O19" s="2"/>
      <c r="P19" s="2"/>
      <c r="Q19" s="2"/>
      <c r="R19" s="2"/>
      <c r="S19" s="2"/>
      <c r="T19" s="2"/>
      <c r="U19" s="2"/>
    </row>
    <row r="20" spans="1:21" ht="99.75" x14ac:dyDescent="0.25">
      <c r="A20" s="3" t="s">
        <v>49</v>
      </c>
      <c r="B20" s="3" t="s">
        <v>59</v>
      </c>
      <c r="C20" s="3" t="s">
        <v>60</v>
      </c>
      <c r="D20" s="3" t="s">
        <v>61</v>
      </c>
      <c r="E20" s="3"/>
      <c r="F20" s="3"/>
      <c r="G20" s="3"/>
      <c r="H20" s="3"/>
      <c r="I20" s="3"/>
      <c r="J20" s="3"/>
      <c r="K20" s="3"/>
      <c r="L20" s="3"/>
      <c r="M20" s="3"/>
      <c r="N20" s="3"/>
      <c r="O20" s="2"/>
      <c r="P20" s="2"/>
      <c r="Q20" s="2"/>
      <c r="R20" s="2"/>
      <c r="S20" s="2"/>
      <c r="T20" s="2"/>
      <c r="U20" s="2"/>
    </row>
    <row r="21" spans="1:21" ht="57" x14ac:dyDescent="0.25">
      <c r="A21" s="3" t="s">
        <v>63</v>
      </c>
      <c r="B21" s="3" t="s">
        <v>64</v>
      </c>
      <c r="C21" s="3" t="s">
        <v>65</v>
      </c>
      <c r="D21" s="3" t="s">
        <v>66</v>
      </c>
      <c r="E21" s="3"/>
      <c r="F21" s="3"/>
      <c r="G21" s="3"/>
      <c r="H21" s="3"/>
      <c r="I21" s="3"/>
      <c r="J21" s="3"/>
      <c r="K21" s="3"/>
      <c r="L21" s="3"/>
      <c r="M21" s="3"/>
      <c r="N21" s="3"/>
      <c r="O21" s="2"/>
      <c r="P21" s="2"/>
      <c r="Q21" s="2"/>
      <c r="R21" s="2"/>
      <c r="S21" s="2"/>
      <c r="T21" s="2"/>
      <c r="U21" s="2"/>
    </row>
    <row r="22" spans="1:21" ht="28.5" x14ac:dyDescent="0.25">
      <c r="A22" s="3" t="s">
        <v>67</v>
      </c>
      <c r="B22" s="3" t="s">
        <v>68</v>
      </c>
      <c r="C22" s="3" t="s">
        <v>69</v>
      </c>
      <c r="D22" s="3" t="s">
        <v>70</v>
      </c>
      <c r="E22" s="3"/>
      <c r="F22" s="3"/>
      <c r="G22" s="3"/>
      <c r="H22" s="3"/>
      <c r="I22" s="3"/>
      <c r="J22" s="3"/>
      <c r="K22" s="3"/>
      <c r="L22" s="3"/>
      <c r="M22" s="3"/>
      <c r="N22" s="3"/>
      <c r="O22" s="2"/>
      <c r="P22" s="2"/>
      <c r="Q22" s="2"/>
      <c r="R22" s="2"/>
      <c r="S22" s="2"/>
      <c r="T22" s="2"/>
      <c r="U22" s="2"/>
    </row>
    <row r="23" spans="1:21" ht="28.5" x14ac:dyDescent="0.25">
      <c r="A23" s="3" t="s">
        <v>71</v>
      </c>
      <c r="B23" s="3" t="s">
        <v>72</v>
      </c>
      <c r="C23" s="3" t="s">
        <v>73</v>
      </c>
      <c r="D23" s="3" t="s">
        <v>74</v>
      </c>
      <c r="E23" s="3"/>
      <c r="F23" s="3"/>
      <c r="G23" s="3"/>
      <c r="H23" s="3"/>
      <c r="I23" s="3"/>
      <c r="J23" s="3"/>
      <c r="K23" s="3"/>
      <c r="L23" s="3"/>
      <c r="M23" s="3"/>
      <c r="N23" s="3"/>
      <c r="O23" s="2"/>
      <c r="P23" s="2"/>
      <c r="Q23" s="2"/>
      <c r="R23" s="2"/>
      <c r="S23" s="2"/>
      <c r="T23" s="2"/>
      <c r="U23" s="2"/>
    </row>
    <row r="24" spans="1:21" ht="28.5" x14ac:dyDescent="0.25">
      <c r="A24" s="3" t="s">
        <v>71</v>
      </c>
      <c r="B24" s="3" t="s">
        <v>75</v>
      </c>
      <c r="C24" s="3" t="s">
        <v>76</v>
      </c>
      <c r="D24" s="3" t="s">
        <v>77</v>
      </c>
      <c r="E24" s="3"/>
      <c r="F24" s="3"/>
      <c r="G24" s="3"/>
      <c r="H24" s="3"/>
      <c r="I24" s="3"/>
      <c r="J24" s="3"/>
      <c r="K24" s="3"/>
      <c r="L24" s="3"/>
      <c r="M24" s="3"/>
      <c r="N24" s="3"/>
      <c r="O24" s="2"/>
      <c r="P24" s="2"/>
      <c r="Q24" s="2"/>
      <c r="R24" s="2"/>
      <c r="S24" s="2"/>
      <c r="T24" s="2"/>
      <c r="U24" s="2"/>
    </row>
    <row r="25" spans="1:21" ht="28.5" x14ac:dyDescent="0.25">
      <c r="A25" s="3" t="s">
        <v>78</v>
      </c>
      <c r="B25" s="3" t="s">
        <v>79</v>
      </c>
      <c r="C25" s="3" t="s">
        <v>80</v>
      </c>
      <c r="D25" s="3" t="s">
        <v>81</v>
      </c>
      <c r="E25" s="3"/>
      <c r="F25" s="3"/>
      <c r="G25" s="3"/>
      <c r="H25" s="3"/>
      <c r="I25" s="3"/>
      <c r="J25" s="3"/>
      <c r="K25" s="3"/>
      <c r="L25" s="3"/>
      <c r="M25" s="3"/>
      <c r="N25" s="3"/>
      <c r="O25" s="2"/>
      <c r="P25" s="2"/>
      <c r="Q25" s="2"/>
      <c r="R25" s="2"/>
      <c r="S25" s="2"/>
      <c r="T25" s="2"/>
      <c r="U25" s="2"/>
    </row>
    <row r="26" spans="1:21" x14ac:dyDescent="0.25">
      <c r="A26" s="3" t="s">
        <v>78</v>
      </c>
      <c r="B26" s="3" t="s">
        <v>82</v>
      </c>
      <c r="C26" s="3" t="s">
        <v>83</v>
      </c>
      <c r="D26" s="3" t="s">
        <v>81</v>
      </c>
      <c r="E26" s="3"/>
      <c r="F26" s="3"/>
      <c r="G26" s="3"/>
      <c r="H26" s="3"/>
      <c r="I26" s="3"/>
      <c r="J26" s="3"/>
      <c r="K26" s="3"/>
      <c r="L26" s="3"/>
      <c r="M26" s="3"/>
      <c r="N26" s="3"/>
      <c r="O26" s="2"/>
      <c r="P26" s="2"/>
      <c r="Q26" s="2"/>
      <c r="R26" s="2"/>
      <c r="S26" s="2"/>
      <c r="T26" s="2"/>
      <c r="U26" s="2"/>
    </row>
    <row r="27" spans="1:21" ht="28.5" x14ac:dyDescent="0.25">
      <c r="A27" s="3" t="s">
        <v>78</v>
      </c>
      <c r="B27" s="3" t="s">
        <v>84</v>
      </c>
      <c r="C27" s="3" t="s">
        <v>85</v>
      </c>
      <c r="D27" s="3" t="s">
        <v>81</v>
      </c>
      <c r="E27" s="3"/>
      <c r="F27" s="3"/>
      <c r="G27" s="3"/>
      <c r="H27" s="3"/>
      <c r="I27" s="3"/>
      <c r="J27" s="3"/>
      <c r="K27" s="3"/>
      <c r="L27" s="3"/>
      <c r="M27" s="3"/>
      <c r="N27" s="3"/>
      <c r="O27" s="2"/>
      <c r="P27" s="2"/>
      <c r="Q27" s="2"/>
      <c r="R27" s="2"/>
      <c r="S27" s="2"/>
      <c r="T27" s="2"/>
      <c r="U27" s="2"/>
    </row>
    <row r="28" spans="1:21" ht="57" x14ac:dyDescent="0.25">
      <c r="A28" s="3" t="s">
        <v>86</v>
      </c>
      <c r="B28" s="3" t="s">
        <v>87</v>
      </c>
      <c r="C28" s="3" t="s">
        <v>88</v>
      </c>
      <c r="D28" s="3" t="s">
        <v>81</v>
      </c>
      <c r="E28" s="3"/>
      <c r="F28" s="3"/>
      <c r="G28" s="3"/>
      <c r="H28" s="3"/>
      <c r="I28" s="3"/>
      <c r="J28" s="3"/>
      <c r="K28" s="3"/>
      <c r="L28" s="3"/>
      <c r="M28" s="3"/>
      <c r="N28" s="3"/>
      <c r="O28" s="2"/>
      <c r="P28" s="2"/>
      <c r="Q28" s="2"/>
      <c r="R28" s="2"/>
      <c r="S28" s="2"/>
      <c r="T28" s="2"/>
      <c r="U28" s="2"/>
    </row>
    <row r="29" spans="1:21" ht="28.5" x14ac:dyDescent="0.25">
      <c r="A29" s="3" t="s">
        <v>86</v>
      </c>
      <c r="B29" s="3" t="s">
        <v>89</v>
      </c>
      <c r="C29" s="3" t="s">
        <v>90</v>
      </c>
      <c r="D29" s="3" t="s">
        <v>81</v>
      </c>
      <c r="E29" s="3"/>
      <c r="F29" s="3"/>
      <c r="G29" s="3"/>
      <c r="H29" s="3"/>
      <c r="I29" s="3"/>
      <c r="J29" s="3"/>
      <c r="K29" s="3"/>
      <c r="L29" s="3"/>
      <c r="M29" s="3"/>
      <c r="N29" s="3"/>
      <c r="O29" s="2"/>
      <c r="P29" s="2"/>
      <c r="Q29" s="2"/>
      <c r="R29" s="2"/>
      <c r="S29" s="2"/>
      <c r="T29" s="2"/>
      <c r="U29" s="2"/>
    </row>
    <row r="30" spans="1:21" ht="28.5" x14ac:dyDescent="0.25">
      <c r="A30" s="3" t="s">
        <v>86</v>
      </c>
      <c r="B30" s="3" t="s">
        <v>91</v>
      </c>
      <c r="C30" s="3" t="s">
        <v>92</v>
      </c>
      <c r="D30" s="3" t="s">
        <v>81</v>
      </c>
      <c r="E30" s="3"/>
      <c r="F30" s="3"/>
      <c r="G30" s="3"/>
      <c r="H30" s="3"/>
      <c r="I30" s="3"/>
      <c r="J30" s="3"/>
      <c r="K30" s="3"/>
      <c r="L30" s="3"/>
      <c r="M30" s="3"/>
      <c r="N30" s="3"/>
      <c r="O30" s="2"/>
      <c r="P30" s="2"/>
      <c r="Q30" s="2"/>
      <c r="R30" s="2"/>
      <c r="S30" s="2"/>
      <c r="T30" s="2"/>
      <c r="U30" s="2"/>
    </row>
    <row r="31" spans="1:21" ht="28.5" x14ac:dyDescent="0.25">
      <c r="A31" s="3" t="s">
        <v>86</v>
      </c>
      <c r="B31" s="3" t="s">
        <v>93</v>
      </c>
      <c r="C31" s="3" t="s">
        <v>94</v>
      </c>
      <c r="D31" s="3" t="s">
        <v>81</v>
      </c>
      <c r="E31" s="3"/>
      <c r="F31" s="3"/>
      <c r="G31" s="3"/>
      <c r="H31" s="3"/>
      <c r="I31" s="3"/>
      <c r="J31" s="3"/>
      <c r="K31" s="3"/>
      <c r="L31" s="3"/>
      <c r="M31" s="3"/>
      <c r="N31" s="3"/>
      <c r="O31" s="2"/>
      <c r="P31" s="2"/>
      <c r="Q31" s="2"/>
      <c r="R31" s="2"/>
      <c r="S31" s="2"/>
      <c r="T31" s="2"/>
      <c r="U31" s="2"/>
    </row>
    <row r="32" spans="1:21" ht="42.75" x14ac:dyDescent="0.25">
      <c r="A32" s="3" t="s">
        <v>95</v>
      </c>
      <c r="B32" s="3" t="s">
        <v>96</v>
      </c>
      <c r="C32" s="3" t="s">
        <v>97</v>
      </c>
      <c r="D32" s="3" t="s">
        <v>98</v>
      </c>
      <c r="E32" s="3"/>
      <c r="F32" s="3"/>
      <c r="G32" s="3"/>
      <c r="H32" s="3"/>
      <c r="I32" s="3"/>
      <c r="J32" s="3"/>
      <c r="K32" s="3"/>
      <c r="L32" s="3"/>
      <c r="M32" s="3"/>
      <c r="N32" s="3"/>
      <c r="O32" s="2"/>
      <c r="P32" s="2"/>
      <c r="Q32" s="2"/>
      <c r="R32" s="2"/>
      <c r="S32" s="2"/>
      <c r="T32" s="2"/>
      <c r="U32" s="2"/>
    </row>
    <row r="33" spans="1:21" ht="42.75" x14ac:dyDescent="0.25">
      <c r="A33" s="3" t="s">
        <v>95</v>
      </c>
      <c r="B33" s="3" t="s">
        <v>99</v>
      </c>
      <c r="C33" s="3" t="s">
        <v>100</v>
      </c>
      <c r="D33" s="3" t="s">
        <v>101</v>
      </c>
      <c r="E33" s="3"/>
      <c r="F33" s="3"/>
      <c r="G33" s="3"/>
      <c r="H33" s="3"/>
      <c r="I33" s="3"/>
      <c r="J33" s="3"/>
      <c r="K33" s="3"/>
      <c r="L33" s="3"/>
      <c r="M33" s="3"/>
      <c r="N33" s="3"/>
      <c r="O33" s="2"/>
      <c r="P33" s="2"/>
      <c r="Q33" s="2"/>
      <c r="R33" s="2"/>
      <c r="S33" s="2"/>
      <c r="T33" s="2"/>
      <c r="U33" s="2"/>
    </row>
    <row r="34" spans="1:21" ht="28.5" x14ac:dyDescent="0.25">
      <c r="A34" s="3" t="s">
        <v>95</v>
      </c>
      <c r="B34" s="3" t="s">
        <v>102</v>
      </c>
      <c r="C34" s="3" t="s">
        <v>103</v>
      </c>
      <c r="D34" s="3" t="s">
        <v>104</v>
      </c>
      <c r="E34" s="3"/>
      <c r="F34" s="3"/>
      <c r="G34" s="3"/>
      <c r="H34" s="3"/>
      <c r="I34" s="3"/>
      <c r="J34" s="3"/>
      <c r="K34" s="3"/>
      <c r="L34" s="3"/>
      <c r="M34" s="3"/>
      <c r="N34" s="3"/>
      <c r="O34" s="2"/>
      <c r="P34" s="2"/>
      <c r="Q34" s="2"/>
      <c r="R34" s="2"/>
      <c r="S34" s="2"/>
      <c r="T34" s="2"/>
      <c r="U34" s="2"/>
    </row>
    <row r="35" spans="1:21" ht="57" x14ac:dyDescent="0.25">
      <c r="A35" s="3" t="s">
        <v>105</v>
      </c>
      <c r="B35" s="3" t="s">
        <v>106</v>
      </c>
      <c r="C35" s="3" t="s">
        <v>107</v>
      </c>
      <c r="D35" s="4"/>
      <c r="E35" s="3"/>
      <c r="F35" s="3"/>
      <c r="G35" s="3"/>
      <c r="H35" s="3"/>
      <c r="I35" s="3"/>
      <c r="J35" s="3"/>
      <c r="K35" s="3"/>
      <c r="L35" s="3"/>
      <c r="M35" s="3"/>
      <c r="N35" s="3"/>
      <c r="O35" s="2"/>
      <c r="P35" s="2"/>
      <c r="Q35" s="2"/>
      <c r="R35" s="2"/>
      <c r="S35" s="2"/>
      <c r="T35" s="2"/>
      <c r="U35" s="2"/>
    </row>
    <row r="36" spans="1:21" ht="28.5" x14ac:dyDescent="0.25">
      <c r="A36" s="3" t="s">
        <v>105</v>
      </c>
      <c r="B36" s="3" t="s">
        <v>108</v>
      </c>
      <c r="C36" s="3" t="s">
        <v>109</v>
      </c>
      <c r="D36" s="4"/>
      <c r="E36" s="3"/>
      <c r="F36" s="3"/>
      <c r="G36" s="3"/>
      <c r="H36" s="3"/>
      <c r="I36" s="3"/>
      <c r="J36" s="3"/>
      <c r="K36" s="3"/>
      <c r="L36" s="3"/>
      <c r="M36" s="3"/>
      <c r="N36" s="3"/>
      <c r="O36" s="2"/>
      <c r="P36" s="2"/>
      <c r="Q36" s="2"/>
      <c r="R36" s="2"/>
      <c r="S36" s="2"/>
      <c r="T36" s="2"/>
      <c r="U36" s="2"/>
    </row>
    <row r="37" spans="1:21" ht="42.75" x14ac:dyDescent="0.25">
      <c r="A37" s="3" t="s">
        <v>105</v>
      </c>
      <c r="B37" s="3" t="s">
        <v>110</v>
      </c>
      <c r="C37" s="3" t="s">
        <v>111</v>
      </c>
      <c r="D37" s="4"/>
      <c r="E37" s="3"/>
      <c r="F37" s="3"/>
      <c r="G37" s="3"/>
      <c r="H37" s="3"/>
      <c r="I37" s="3"/>
      <c r="J37" s="3"/>
      <c r="K37" s="3"/>
      <c r="L37" s="3"/>
      <c r="M37" s="3"/>
      <c r="N37" s="3"/>
      <c r="O37" s="2"/>
      <c r="P37" s="2"/>
      <c r="Q37" s="2"/>
      <c r="R37" s="2"/>
      <c r="S37" s="2"/>
      <c r="T37" s="2"/>
      <c r="U37" s="2"/>
    </row>
    <row r="38" spans="1:21" ht="71.25" x14ac:dyDescent="0.25">
      <c r="A38" s="3" t="s">
        <v>105</v>
      </c>
      <c r="B38" s="3" t="s">
        <v>112</v>
      </c>
      <c r="C38" s="3" t="s">
        <v>113</v>
      </c>
      <c r="D38" s="4"/>
      <c r="E38" s="3"/>
      <c r="F38" s="3"/>
      <c r="G38" s="3"/>
      <c r="H38" s="3"/>
      <c r="I38" s="3"/>
      <c r="J38" s="3"/>
      <c r="K38" s="3"/>
      <c r="L38" s="3"/>
      <c r="M38" s="3"/>
      <c r="N38" s="3"/>
      <c r="O38" s="2"/>
      <c r="P38" s="2"/>
      <c r="Q38" s="2"/>
      <c r="R38" s="2"/>
      <c r="S38" s="2"/>
      <c r="T38" s="2"/>
      <c r="U38" s="2"/>
    </row>
    <row r="39" spans="1:21" x14ac:dyDescent="0.25">
      <c r="A39" s="3" t="s">
        <v>105</v>
      </c>
      <c r="B39" s="3" t="s">
        <v>114</v>
      </c>
      <c r="C39" s="3" t="s">
        <v>115</v>
      </c>
      <c r="D39" s="4"/>
      <c r="E39" s="3"/>
      <c r="F39" s="3"/>
      <c r="G39" s="3"/>
      <c r="H39" s="3"/>
      <c r="I39" s="3"/>
      <c r="J39" s="3"/>
      <c r="K39" s="3"/>
      <c r="L39" s="3"/>
      <c r="M39" s="3"/>
      <c r="N39" s="3"/>
      <c r="O39" s="2"/>
      <c r="P39" s="2"/>
      <c r="Q39" s="2"/>
      <c r="R39" s="2"/>
      <c r="S39" s="2"/>
      <c r="T39" s="2"/>
      <c r="U39" s="2"/>
    </row>
    <row r="40" spans="1:21" ht="114" x14ac:dyDescent="0.25">
      <c r="A40" s="3" t="s">
        <v>105</v>
      </c>
      <c r="B40" s="3" t="s">
        <v>116</v>
      </c>
      <c r="C40" s="3" t="s">
        <v>117</v>
      </c>
      <c r="D40" s="4"/>
      <c r="E40" s="3"/>
      <c r="F40" s="3"/>
      <c r="G40" s="3"/>
      <c r="H40" s="3"/>
      <c r="I40" s="3"/>
      <c r="J40" s="3"/>
      <c r="K40" s="3"/>
      <c r="L40" s="3"/>
      <c r="M40" s="3"/>
      <c r="N40" s="3"/>
      <c r="O40" s="2"/>
      <c r="P40" s="2"/>
      <c r="Q40" s="2"/>
      <c r="R40" s="2"/>
      <c r="S40" s="2"/>
      <c r="T40" s="2"/>
      <c r="U40" s="2"/>
    </row>
    <row r="41" spans="1:21" x14ac:dyDescent="0.25">
      <c r="A41" s="3" t="s">
        <v>105</v>
      </c>
      <c r="B41" s="3" t="s">
        <v>118</v>
      </c>
      <c r="C41" s="3" t="s">
        <v>119</v>
      </c>
      <c r="D41" s="4"/>
      <c r="E41" s="3"/>
      <c r="F41" s="3"/>
      <c r="G41" s="3"/>
      <c r="H41" s="3"/>
      <c r="I41" s="3"/>
      <c r="J41" s="3"/>
      <c r="K41" s="3"/>
      <c r="L41" s="3"/>
      <c r="M41" s="3"/>
      <c r="N41" s="3"/>
      <c r="O41" s="2"/>
      <c r="P41" s="2"/>
      <c r="Q41" s="2"/>
      <c r="R41" s="2"/>
      <c r="S41" s="2"/>
      <c r="T41" s="2"/>
      <c r="U41" s="2"/>
    </row>
    <row r="42" spans="1:21" ht="57" x14ac:dyDescent="0.25">
      <c r="A42" s="3" t="s">
        <v>105</v>
      </c>
      <c r="B42" s="3" t="s">
        <v>120</v>
      </c>
      <c r="C42" s="3" t="s">
        <v>121</v>
      </c>
      <c r="D42" s="4"/>
      <c r="E42" s="3"/>
      <c r="F42" s="3"/>
      <c r="G42" s="3"/>
      <c r="H42" s="3"/>
      <c r="I42" s="3"/>
      <c r="J42" s="3"/>
      <c r="K42" s="3"/>
      <c r="L42" s="3"/>
      <c r="M42" s="3"/>
      <c r="N42" s="3"/>
      <c r="O42" s="2"/>
      <c r="P42" s="2"/>
      <c r="Q42" s="2"/>
      <c r="R42" s="2"/>
      <c r="S42" s="2"/>
      <c r="T42" s="2"/>
      <c r="U42" s="2"/>
    </row>
    <row r="43" spans="1:21" ht="57" x14ac:dyDescent="0.25">
      <c r="A43" s="3" t="s">
        <v>105</v>
      </c>
      <c r="B43" s="3" t="s">
        <v>122</v>
      </c>
      <c r="C43" s="3" t="s">
        <v>123</v>
      </c>
      <c r="D43" s="4"/>
      <c r="E43" s="3"/>
      <c r="F43" s="3"/>
      <c r="G43" s="3"/>
      <c r="H43" s="3"/>
      <c r="I43" s="3"/>
      <c r="J43" s="3"/>
      <c r="K43" s="3"/>
      <c r="L43" s="3"/>
      <c r="M43" s="3"/>
      <c r="N43" s="3"/>
      <c r="O43" s="2"/>
      <c r="P43" s="2"/>
      <c r="Q43" s="2"/>
      <c r="R43" s="2"/>
      <c r="S43" s="2"/>
      <c r="T43" s="2"/>
      <c r="U43" s="2"/>
    </row>
    <row r="44" spans="1:21" ht="71.25" x14ac:dyDescent="0.25">
      <c r="A44" s="3" t="s">
        <v>105</v>
      </c>
      <c r="B44" s="3" t="s">
        <v>124</v>
      </c>
      <c r="C44" s="3" t="s">
        <v>125</v>
      </c>
      <c r="D44" s="4"/>
      <c r="E44" s="3"/>
      <c r="F44" s="3"/>
      <c r="G44" s="3"/>
      <c r="H44" s="3"/>
      <c r="I44" s="3"/>
      <c r="J44" s="3"/>
      <c r="K44" s="3"/>
      <c r="L44" s="3"/>
      <c r="M44" s="3"/>
      <c r="N44" s="3"/>
      <c r="O44" s="2"/>
      <c r="P44" s="2"/>
      <c r="Q44" s="2"/>
      <c r="R44" s="2"/>
      <c r="S44" s="2"/>
      <c r="T44" s="2"/>
      <c r="U44" s="2"/>
    </row>
    <row r="45" spans="1:21" x14ac:dyDescent="0.25">
      <c r="A45" s="3" t="s">
        <v>126</v>
      </c>
      <c r="B45" s="3" t="s">
        <v>127</v>
      </c>
      <c r="C45" s="5" t="s">
        <v>128</v>
      </c>
      <c r="D45" s="3" t="s">
        <v>129</v>
      </c>
      <c r="E45" s="3"/>
      <c r="F45" s="3"/>
      <c r="G45" s="3"/>
      <c r="H45" s="3"/>
      <c r="I45" s="3"/>
      <c r="J45" s="3"/>
      <c r="K45" s="3"/>
      <c r="L45" s="3"/>
      <c r="M45" s="3"/>
      <c r="N45" s="3"/>
      <c r="O45" s="2"/>
      <c r="P45" s="2"/>
      <c r="Q45" s="2"/>
      <c r="R45" s="2"/>
      <c r="S45" s="2"/>
      <c r="T45" s="2"/>
      <c r="U45" s="2"/>
    </row>
    <row r="46" spans="1:21" ht="28.5" x14ac:dyDescent="0.25">
      <c r="A46" s="3" t="s">
        <v>126</v>
      </c>
      <c r="B46" s="3" t="s">
        <v>130</v>
      </c>
      <c r="C46" s="5" t="s">
        <v>131</v>
      </c>
      <c r="D46" s="3" t="s">
        <v>129</v>
      </c>
      <c r="E46" s="3"/>
      <c r="F46" s="3"/>
      <c r="G46" s="3"/>
      <c r="H46" s="3"/>
      <c r="I46" s="3"/>
      <c r="J46" s="3"/>
      <c r="K46" s="3"/>
      <c r="L46" s="3"/>
      <c r="M46" s="3"/>
      <c r="N46" s="3"/>
      <c r="O46" s="2"/>
      <c r="P46" s="2"/>
      <c r="Q46" s="2"/>
      <c r="R46" s="2"/>
      <c r="S46" s="2"/>
      <c r="T46" s="2"/>
      <c r="U46" s="2"/>
    </row>
    <row r="47" spans="1:21" ht="44.25" x14ac:dyDescent="0.25">
      <c r="A47" s="3" t="s">
        <v>126</v>
      </c>
      <c r="B47" s="3" t="s">
        <v>132</v>
      </c>
      <c r="C47" s="6" t="s">
        <v>133</v>
      </c>
      <c r="D47" s="3" t="s">
        <v>134</v>
      </c>
      <c r="E47" s="3"/>
      <c r="F47" s="3"/>
      <c r="G47" s="3"/>
      <c r="H47" s="3"/>
      <c r="I47" s="3"/>
      <c r="J47" s="3"/>
      <c r="K47" s="3"/>
      <c r="L47" s="3"/>
      <c r="M47" s="3"/>
      <c r="N47" s="3"/>
      <c r="O47" s="2"/>
      <c r="P47" s="2"/>
      <c r="Q47" s="2"/>
      <c r="R47" s="2"/>
      <c r="S47" s="2"/>
      <c r="T47" s="2"/>
      <c r="U47" s="2"/>
    </row>
    <row r="48" spans="1:21" ht="144" x14ac:dyDescent="0.25">
      <c r="A48" s="3" t="s">
        <v>126</v>
      </c>
      <c r="B48" s="3" t="s">
        <v>135</v>
      </c>
      <c r="C48" s="6" t="s">
        <v>136</v>
      </c>
      <c r="D48" s="3" t="s">
        <v>129</v>
      </c>
      <c r="E48" s="3"/>
      <c r="F48" s="3"/>
      <c r="G48" s="3"/>
      <c r="H48" s="3"/>
      <c r="I48" s="3"/>
      <c r="J48" s="3"/>
      <c r="K48" s="3"/>
      <c r="L48" s="3"/>
      <c r="M48" s="3"/>
      <c r="N48" s="3"/>
      <c r="O48" s="2"/>
      <c r="P48" s="2"/>
      <c r="Q48" s="2"/>
      <c r="R48" s="2"/>
      <c r="S48" s="2"/>
      <c r="T48" s="2"/>
      <c r="U48" s="2"/>
    </row>
    <row r="49" spans="1:21" ht="28.5" x14ac:dyDescent="0.25">
      <c r="A49" s="3" t="s">
        <v>137</v>
      </c>
      <c r="B49" s="3" t="s">
        <v>138</v>
      </c>
      <c r="C49" s="3" t="s">
        <v>139</v>
      </c>
      <c r="D49" s="3" t="s">
        <v>140</v>
      </c>
      <c r="E49" s="3"/>
      <c r="F49" s="3"/>
      <c r="G49" s="3"/>
      <c r="H49" s="3"/>
      <c r="I49" s="3"/>
      <c r="J49" s="3"/>
      <c r="K49" s="3"/>
      <c r="L49" s="3"/>
      <c r="M49" s="3"/>
      <c r="N49" s="3"/>
      <c r="O49" s="2"/>
      <c r="P49" s="2"/>
      <c r="Q49" s="2"/>
      <c r="R49" s="2"/>
      <c r="S49" s="2"/>
      <c r="T49" s="2"/>
      <c r="U49" s="2"/>
    </row>
    <row r="50" spans="1:21" x14ac:dyDescent="0.25">
      <c r="A50" s="3"/>
      <c r="B50" s="3"/>
      <c r="C50" s="3"/>
      <c r="D50" s="3"/>
      <c r="E50" s="3"/>
      <c r="F50" s="3"/>
      <c r="G50" s="3"/>
      <c r="H50" s="3"/>
      <c r="I50" s="3"/>
      <c r="J50" s="3"/>
      <c r="K50" s="3"/>
      <c r="L50" s="3"/>
      <c r="M50" s="3"/>
      <c r="N50" s="3"/>
      <c r="O50" s="2"/>
      <c r="P50" s="2"/>
      <c r="Q50" s="2"/>
      <c r="R50" s="2"/>
      <c r="S50" s="2"/>
      <c r="T50" s="2"/>
      <c r="U50" s="2"/>
    </row>
    <row r="51" spans="1:21" x14ac:dyDescent="0.25">
      <c r="A51" s="3"/>
      <c r="B51" s="3"/>
      <c r="C51" s="3"/>
      <c r="D51" s="3"/>
      <c r="E51" s="3"/>
      <c r="F51" s="3"/>
      <c r="G51" s="3"/>
      <c r="H51" s="3"/>
      <c r="I51" s="3"/>
      <c r="J51" s="3"/>
      <c r="K51" s="3"/>
      <c r="L51" s="3"/>
      <c r="M51" s="3"/>
      <c r="N51" s="3"/>
      <c r="O51" s="2"/>
      <c r="P51" s="2"/>
      <c r="Q51" s="2"/>
      <c r="R51" s="2"/>
      <c r="S51" s="2"/>
      <c r="T51" s="2"/>
      <c r="U51" s="2"/>
    </row>
    <row r="52" spans="1:21" ht="28.5" x14ac:dyDescent="0.25">
      <c r="A52" s="3" t="s">
        <v>141</v>
      </c>
      <c r="B52" s="3" t="s">
        <v>142</v>
      </c>
      <c r="C52" s="3" t="s">
        <v>143</v>
      </c>
      <c r="D52" s="3" t="s">
        <v>144</v>
      </c>
      <c r="E52" s="3"/>
      <c r="F52" s="3"/>
      <c r="G52" s="3"/>
      <c r="H52" s="3"/>
      <c r="I52" s="3"/>
      <c r="J52" s="3"/>
      <c r="K52" s="3"/>
      <c r="L52" s="3"/>
      <c r="M52" s="3"/>
      <c r="N52" s="3"/>
      <c r="O52" s="2"/>
      <c r="P52" s="2"/>
      <c r="Q52" s="2"/>
      <c r="R52" s="2"/>
      <c r="S52" s="2"/>
      <c r="T52" s="2"/>
      <c r="U52" s="2"/>
    </row>
    <row r="53" spans="1:21" ht="42.75" x14ac:dyDescent="0.25">
      <c r="A53" s="3" t="s">
        <v>95</v>
      </c>
      <c r="B53" s="3" t="s">
        <v>145</v>
      </c>
      <c r="C53" s="3" t="s">
        <v>146</v>
      </c>
      <c r="D53" s="3" t="s">
        <v>147</v>
      </c>
      <c r="E53" s="3"/>
      <c r="F53" s="3"/>
      <c r="G53" s="3"/>
      <c r="H53" s="3"/>
      <c r="I53" s="3"/>
      <c r="J53" s="3"/>
      <c r="K53" s="3"/>
      <c r="L53" s="3"/>
      <c r="M53" s="3"/>
      <c r="N53" s="3"/>
      <c r="O53" s="2"/>
      <c r="P53" s="2"/>
      <c r="Q53" s="2"/>
      <c r="R53" s="2"/>
      <c r="S53" s="2"/>
      <c r="T53" s="2"/>
      <c r="U53" s="2"/>
    </row>
    <row r="54" spans="1:21" ht="28.5" x14ac:dyDescent="0.25">
      <c r="A54" s="3" t="s">
        <v>148</v>
      </c>
      <c r="B54" s="3" t="s">
        <v>149</v>
      </c>
      <c r="C54" s="3" t="s">
        <v>150</v>
      </c>
      <c r="D54" s="3" t="s">
        <v>151</v>
      </c>
      <c r="E54" s="3"/>
      <c r="F54" s="3"/>
      <c r="G54" s="3"/>
      <c r="H54" s="3"/>
      <c r="I54" s="3"/>
      <c r="J54" s="3"/>
      <c r="K54" s="3"/>
      <c r="L54" s="3"/>
      <c r="M54" s="3"/>
      <c r="N54" s="3"/>
      <c r="O54" s="2"/>
      <c r="P54" s="2"/>
      <c r="Q54" s="2"/>
      <c r="R54" s="2"/>
      <c r="S54" s="2"/>
      <c r="T54" s="2"/>
      <c r="U54" s="2"/>
    </row>
    <row r="55" spans="1:21" ht="28.5" x14ac:dyDescent="0.25">
      <c r="A55" s="3" t="s">
        <v>148</v>
      </c>
      <c r="B55" s="3" t="s">
        <v>152</v>
      </c>
      <c r="C55" s="3" t="s">
        <v>153</v>
      </c>
      <c r="D55" s="3" t="s">
        <v>154</v>
      </c>
      <c r="E55" s="3"/>
      <c r="F55" s="3"/>
      <c r="G55" s="3"/>
      <c r="H55" s="3"/>
      <c r="I55" s="3"/>
      <c r="J55" s="3"/>
      <c r="K55" s="3"/>
      <c r="L55" s="3"/>
      <c r="M55" s="3"/>
      <c r="N55" s="3"/>
      <c r="O55" s="2"/>
      <c r="P55" s="2"/>
      <c r="Q55" s="2"/>
      <c r="R55" s="2"/>
      <c r="S55" s="2"/>
      <c r="T55" s="2"/>
      <c r="U55" s="2"/>
    </row>
    <row r="56" spans="1:21" ht="28.5" x14ac:dyDescent="0.25">
      <c r="A56" s="3" t="s">
        <v>95</v>
      </c>
      <c r="B56" s="3" t="s">
        <v>155</v>
      </c>
      <c r="C56" s="3" t="s">
        <v>156</v>
      </c>
      <c r="D56" s="3" t="s">
        <v>157</v>
      </c>
      <c r="E56" s="3"/>
      <c r="F56" s="3"/>
      <c r="G56" s="3"/>
      <c r="H56" s="3"/>
      <c r="I56" s="3"/>
      <c r="J56" s="3"/>
      <c r="K56" s="3"/>
      <c r="L56" s="3"/>
      <c r="M56" s="3"/>
      <c r="N56" s="3"/>
      <c r="O56" s="2"/>
      <c r="P56" s="2"/>
      <c r="Q56" s="2"/>
      <c r="R56" s="2"/>
      <c r="S56" s="2"/>
      <c r="T56" s="2"/>
      <c r="U56" s="2"/>
    </row>
    <row r="57" spans="1:21" ht="28.5" x14ac:dyDescent="0.25">
      <c r="A57" s="3" t="s">
        <v>95</v>
      </c>
      <c r="B57" s="3" t="s">
        <v>158</v>
      </c>
      <c r="C57" s="3" t="s">
        <v>159</v>
      </c>
      <c r="D57" s="3" t="s">
        <v>160</v>
      </c>
      <c r="E57" s="3"/>
      <c r="F57" s="3"/>
      <c r="G57" s="3"/>
      <c r="H57" s="3"/>
      <c r="I57" s="3"/>
      <c r="J57" s="3"/>
      <c r="K57" s="3"/>
      <c r="L57" s="3"/>
      <c r="M57" s="3"/>
      <c r="N57" s="3"/>
      <c r="O57" s="2"/>
      <c r="P57" s="2"/>
      <c r="Q57" s="2"/>
      <c r="R57" s="2"/>
      <c r="S57" s="2"/>
      <c r="T57" s="2"/>
      <c r="U57" s="2"/>
    </row>
    <row r="58" spans="1:21" ht="185.25" x14ac:dyDescent="0.25">
      <c r="A58" s="3" t="s">
        <v>62</v>
      </c>
      <c r="B58" s="3" t="s">
        <v>161</v>
      </c>
      <c r="C58" s="3" t="s">
        <v>162</v>
      </c>
      <c r="D58" s="3" t="s">
        <v>163</v>
      </c>
      <c r="E58" s="3"/>
      <c r="F58" s="3"/>
      <c r="G58" s="3"/>
      <c r="H58" s="3"/>
      <c r="I58" s="3"/>
      <c r="J58" s="3"/>
      <c r="K58" s="3"/>
      <c r="L58" s="3"/>
      <c r="M58" s="3"/>
      <c r="N58" s="3"/>
      <c r="O58" s="2"/>
      <c r="P58" s="2"/>
      <c r="Q58" s="2"/>
      <c r="R58" s="2"/>
      <c r="S58" s="2"/>
      <c r="T58" s="2"/>
      <c r="U58" s="2"/>
    </row>
    <row r="59" spans="1:21" ht="185.25" x14ac:dyDescent="0.25">
      <c r="A59" s="3" t="s">
        <v>62</v>
      </c>
      <c r="B59" s="3" t="s">
        <v>164</v>
      </c>
      <c r="C59" s="3" t="s">
        <v>165</v>
      </c>
      <c r="D59" s="3" t="s">
        <v>163</v>
      </c>
      <c r="E59" s="3"/>
      <c r="F59" s="3"/>
      <c r="G59" s="3"/>
      <c r="H59" s="3"/>
      <c r="I59" s="3"/>
      <c r="J59" s="3"/>
      <c r="K59" s="3"/>
      <c r="L59" s="3"/>
      <c r="M59" s="3"/>
      <c r="N59" s="3"/>
      <c r="O59" s="2"/>
      <c r="P59" s="2"/>
      <c r="Q59" s="2"/>
      <c r="R59" s="2"/>
      <c r="S59" s="2"/>
      <c r="T59" s="2"/>
      <c r="U59" s="2"/>
    </row>
    <row r="60" spans="1:21" ht="171" x14ac:dyDescent="0.25">
      <c r="A60" s="3" t="s">
        <v>62</v>
      </c>
      <c r="B60" s="3" t="s">
        <v>166</v>
      </c>
      <c r="C60" s="3" t="s">
        <v>167</v>
      </c>
      <c r="D60" s="3" t="s">
        <v>168</v>
      </c>
      <c r="E60" s="3"/>
      <c r="F60" s="3"/>
      <c r="G60" s="3"/>
      <c r="H60" s="3"/>
      <c r="I60" s="3"/>
      <c r="J60" s="3"/>
      <c r="K60" s="3"/>
      <c r="L60" s="3"/>
      <c r="M60" s="3"/>
      <c r="N60" s="3"/>
      <c r="O60" s="2"/>
      <c r="P60" s="2"/>
      <c r="Q60" s="2"/>
      <c r="R60" s="2"/>
      <c r="S60" s="2"/>
      <c r="T60" s="2"/>
      <c r="U60" s="2"/>
    </row>
    <row r="61" spans="1:21" ht="199.5" x14ac:dyDescent="0.25">
      <c r="A61" s="3" t="s">
        <v>62</v>
      </c>
      <c r="B61" s="3" t="s">
        <v>169</v>
      </c>
      <c r="C61" s="3" t="s">
        <v>170</v>
      </c>
      <c r="D61" s="3" t="s">
        <v>171</v>
      </c>
      <c r="E61" s="3"/>
      <c r="F61" s="3"/>
      <c r="G61" s="3"/>
      <c r="H61" s="3"/>
      <c r="I61" s="3"/>
      <c r="J61" s="3"/>
      <c r="K61" s="3"/>
      <c r="L61" s="3"/>
      <c r="M61" s="3"/>
      <c r="N61" s="3"/>
      <c r="O61" s="2"/>
      <c r="P61" s="2"/>
      <c r="Q61" s="2"/>
      <c r="R61" s="2"/>
      <c r="S61" s="2"/>
      <c r="T61" s="2"/>
      <c r="U61" s="2"/>
    </row>
    <row r="62" spans="1:21" ht="156.75" x14ac:dyDescent="0.25">
      <c r="A62" s="3" t="s">
        <v>62</v>
      </c>
      <c r="B62" s="3" t="s">
        <v>172</v>
      </c>
      <c r="C62" s="3" t="s">
        <v>173</v>
      </c>
      <c r="D62" s="3" t="s">
        <v>174</v>
      </c>
      <c r="E62" s="3"/>
      <c r="F62" s="3"/>
      <c r="G62" s="3"/>
      <c r="H62" s="3"/>
      <c r="I62" s="3"/>
      <c r="J62" s="3"/>
      <c r="K62" s="3"/>
      <c r="L62" s="3"/>
      <c r="M62" s="3"/>
      <c r="N62" s="3"/>
      <c r="O62" s="2"/>
      <c r="P62" s="2"/>
      <c r="Q62" s="2"/>
      <c r="R62" s="2"/>
      <c r="S62" s="2"/>
      <c r="T62" s="2"/>
      <c r="U62" s="2"/>
    </row>
    <row r="63" spans="1:21" x14ac:dyDescent="0.25">
      <c r="A63" s="3" t="s">
        <v>175</v>
      </c>
      <c r="B63" s="3" t="s">
        <v>176</v>
      </c>
      <c r="C63" s="7" t="str">
        <f>HYPERLINK("http://www.tech.dmu.ac.uk/~mstacey/projects/project-finder.shtml","http://www.tech.dmu.ac.uk/~mstacey/projects/project-finder.shtml")</f>
        <v>http://www.tech.dmu.ac.uk/~mstacey/projects/project-finder.shtml</v>
      </c>
      <c r="D63" s="3" t="s">
        <v>177</v>
      </c>
      <c r="E63" s="3"/>
      <c r="F63" s="3"/>
      <c r="G63" s="3"/>
      <c r="H63" s="3"/>
      <c r="I63" s="3"/>
      <c r="J63" s="3"/>
      <c r="K63" s="3"/>
      <c r="L63" s="3"/>
      <c r="M63" s="3"/>
      <c r="N63" s="3"/>
      <c r="O63" s="2"/>
      <c r="P63" s="2"/>
      <c r="Q63" s="2"/>
      <c r="R63" s="2"/>
      <c r="S63" s="2"/>
      <c r="T63" s="2"/>
      <c r="U63" s="2"/>
    </row>
    <row r="64" spans="1:21" x14ac:dyDescent="0.25">
      <c r="A64" s="3" t="s">
        <v>175</v>
      </c>
      <c r="B64" s="3" t="s">
        <v>178</v>
      </c>
      <c r="C64" s="7" t="str">
        <f>HYPERLINK("http://www.tech.dmu.ac.uk/~mstacey/projects/publishing.shtml","http://www.tech.dmu.ac.uk/~mstacey/projects/publishing.shtml")</f>
        <v>http://www.tech.dmu.ac.uk/~mstacey/projects/publishing.shtml</v>
      </c>
      <c r="D64" s="3" t="s">
        <v>179</v>
      </c>
      <c r="E64" s="3"/>
      <c r="F64" s="3"/>
      <c r="G64" s="3"/>
      <c r="H64" s="3"/>
      <c r="I64" s="3"/>
      <c r="J64" s="3"/>
      <c r="K64" s="3"/>
      <c r="L64" s="3"/>
      <c r="M64" s="3"/>
      <c r="N64" s="3"/>
      <c r="O64" s="2"/>
      <c r="P64" s="2"/>
      <c r="Q64" s="2"/>
      <c r="R64" s="2"/>
      <c r="S64" s="2"/>
      <c r="T64" s="2"/>
      <c r="U64" s="2"/>
    </row>
    <row r="65" spans="1:21" x14ac:dyDescent="0.25">
      <c r="A65" s="3" t="s">
        <v>175</v>
      </c>
      <c r="B65" s="3" t="s">
        <v>180</v>
      </c>
      <c r="C65" s="7" t="str">
        <f>HYPERLINK("http://www.tech.dmu.ac.uk/~mstacey/projects/paper-archive.shtml","http://www.tech.dmu.ac.uk/~mstacey/projects/paper-archive.shtml")</f>
        <v>http://www.tech.dmu.ac.uk/~mstacey/projects/paper-archive.shtml</v>
      </c>
      <c r="D65" s="3" t="s">
        <v>181</v>
      </c>
      <c r="E65" s="3"/>
      <c r="F65" s="3"/>
      <c r="G65" s="3"/>
      <c r="H65" s="3"/>
      <c r="I65" s="3"/>
      <c r="J65" s="3"/>
      <c r="K65" s="3"/>
      <c r="L65" s="3"/>
      <c r="M65" s="3"/>
      <c r="N65" s="3"/>
      <c r="O65" s="2"/>
      <c r="P65" s="2"/>
      <c r="Q65" s="2"/>
      <c r="R65" s="2"/>
      <c r="S65" s="2"/>
      <c r="T65" s="2"/>
      <c r="U65" s="2"/>
    </row>
    <row r="66" spans="1:21" x14ac:dyDescent="0.25">
      <c r="A66" s="3" t="s">
        <v>175</v>
      </c>
      <c r="B66" s="8" t="s">
        <v>182</v>
      </c>
      <c r="C66" s="7" t="str">
        <f>HYPERLINK("http://www.tech.dmu.ac.uk/~mstacey/projects/class-librarian.shtml","http://www.tech.dmu.ac.uk/~mstacey/projects/class-librarian.shtml")</f>
        <v>http://www.tech.dmu.ac.uk/~mstacey/projects/class-librarian.shtml</v>
      </c>
      <c r="D66" s="3" t="s">
        <v>183</v>
      </c>
      <c r="E66" s="3"/>
      <c r="F66" s="3"/>
      <c r="G66" s="3"/>
      <c r="H66" s="3"/>
      <c r="I66" s="3"/>
      <c r="J66" s="3"/>
      <c r="K66" s="3"/>
      <c r="L66" s="3"/>
      <c r="M66" s="3"/>
      <c r="N66" s="3"/>
      <c r="O66" s="2"/>
      <c r="P66" s="2"/>
      <c r="Q66" s="2"/>
      <c r="R66" s="2"/>
      <c r="S66" s="2"/>
      <c r="T66" s="2"/>
      <c r="U66" s="2"/>
    </row>
    <row r="67" spans="1:21" x14ac:dyDescent="0.25">
      <c r="A67" s="3" t="s">
        <v>175</v>
      </c>
      <c r="B67" s="8" t="s">
        <v>184</v>
      </c>
      <c r="C67" s="7" t="str">
        <f>HYPERLINK("http://www.tech.dmu.ac.uk/~mstacey/projects/story-management-system.shtml","http://www.tech.dmu.ac.uk/~mstacey/projects/story-management-system.shtml")</f>
        <v>http://www.tech.dmu.ac.uk/~mstacey/projects/story-management-system.shtml</v>
      </c>
      <c r="D67" s="3" t="s">
        <v>185</v>
      </c>
      <c r="E67" s="3"/>
      <c r="F67" s="3"/>
      <c r="G67" s="3"/>
      <c r="H67" s="3"/>
      <c r="I67" s="3"/>
      <c r="J67" s="3"/>
      <c r="K67" s="3"/>
      <c r="L67" s="3"/>
      <c r="M67" s="3"/>
      <c r="N67" s="3"/>
      <c r="O67" s="2"/>
      <c r="P67" s="2"/>
      <c r="Q67" s="2"/>
      <c r="R67" s="2"/>
      <c r="S67" s="2"/>
      <c r="T67" s="2"/>
      <c r="U67" s="2"/>
    </row>
    <row r="68" spans="1:21" x14ac:dyDescent="0.25">
      <c r="A68" s="3" t="s">
        <v>175</v>
      </c>
      <c r="B68" s="8" t="s">
        <v>186</v>
      </c>
      <c r="C68" s="7" t="str">
        <f>HYPERLINK("http://www.tech.dmu.ac.uk/~mstacey/projects/collective-cookbook.shtml","http://www.tech.dmu.ac.uk/~mstacey/projects/collective-cookbook.shtml")</f>
        <v>http://www.tech.dmu.ac.uk/~mstacey/projects/collective-cookbook.shtml</v>
      </c>
      <c r="D68" s="3" t="s">
        <v>187</v>
      </c>
      <c r="E68" s="3"/>
      <c r="F68" s="3"/>
      <c r="G68" s="3"/>
      <c r="H68" s="3"/>
      <c r="I68" s="3"/>
      <c r="J68" s="3"/>
      <c r="K68" s="3"/>
      <c r="L68" s="3"/>
      <c r="M68" s="3"/>
      <c r="N68" s="3"/>
      <c r="O68" s="2"/>
      <c r="P68" s="2"/>
      <c r="Q68" s="2"/>
      <c r="R68" s="2"/>
      <c r="S68" s="2"/>
      <c r="T68" s="2"/>
      <c r="U68" s="2"/>
    </row>
    <row r="69" spans="1:21" x14ac:dyDescent="0.25">
      <c r="A69" s="3" t="s">
        <v>175</v>
      </c>
      <c r="B69" s="3" t="s">
        <v>188</v>
      </c>
      <c r="C69" s="7" t="str">
        <f>HYPERLINK("http://www.tech.dmu.ac.uk/~mstacey/projects/academic-conference.shtml","http://www.tech.dmu.ac.uk/~mstacey/projects/academic-conference.shtml")</f>
        <v>http://www.tech.dmu.ac.uk/~mstacey/projects/academic-conference.shtml</v>
      </c>
      <c r="D69" s="3" t="s">
        <v>189</v>
      </c>
      <c r="E69" s="3"/>
      <c r="F69" s="3"/>
      <c r="G69" s="3"/>
      <c r="H69" s="3"/>
      <c r="I69" s="3"/>
      <c r="J69" s="3"/>
      <c r="K69" s="3"/>
      <c r="L69" s="3"/>
      <c r="M69" s="3"/>
      <c r="N69" s="3"/>
      <c r="O69" s="2"/>
      <c r="P69" s="2"/>
      <c r="Q69" s="2"/>
      <c r="R69" s="2"/>
      <c r="S69" s="2"/>
      <c r="T69" s="2"/>
      <c r="U69" s="2"/>
    </row>
    <row r="70" spans="1:21" x14ac:dyDescent="0.25">
      <c r="A70" s="3" t="s">
        <v>175</v>
      </c>
      <c r="B70" s="3" t="s">
        <v>190</v>
      </c>
      <c r="C70" s="7" t="str">
        <f>HYPERLINK("http://www.tech.dmu.ac.uk/~mstacey/projects/dating.shtml","http://www.tech.dmu.ac.uk/~mstacey/projects/dating.shtml")</f>
        <v>http://www.tech.dmu.ac.uk/~mstacey/projects/dating.shtml</v>
      </c>
      <c r="D70" s="3" t="s">
        <v>191</v>
      </c>
      <c r="E70" s="3"/>
      <c r="F70" s="3"/>
      <c r="G70" s="3"/>
      <c r="H70" s="3"/>
      <c r="I70" s="3"/>
      <c r="J70" s="3"/>
      <c r="K70" s="3"/>
      <c r="L70" s="3"/>
      <c r="M70" s="3"/>
      <c r="N70" s="3"/>
      <c r="O70" s="2"/>
      <c r="P70" s="2"/>
      <c r="Q70" s="2"/>
      <c r="R70" s="2"/>
      <c r="S70" s="2"/>
      <c r="T70" s="2"/>
      <c r="U70" s="2"/>
    </row>
    <row r="71" spans="1:21" x14ac:dyDescent="0.25">
      <c r="A71" s="3" t="s">
        <v>175</v>
      </c>
      <c r="B71" s="3" t="s">
        <v>365</v>
      </c>
      <c r="C71" s="7" t="s">
        <v>364</v>
      </c>
      <c r="D71" s="3" t="s">
        <v>366</v>
      </c>
      <c r="E71" s="3"/>
      <c r="F71" s="3"/>
      <c r="G71" s="3"/>
      <c r="H71" s="3"/>
      <c r="I71" s="3"/>
      <c r="J71" s="3"/>
      <c r="K71" s="3"/>
      <c r="L71" s="3"/>
      <c r="M71" s="3"/>
      <c r="N71" s="3"/>
      <c r="O71" s="2"/>
      <c r="P71" s="2"/>
      <c r="Q71" s="2"/>
      <c r="R71" s="2"/>
      <c r="S71" s="2"/>
      <c r="T71" s="2"/>
      <c r="U71" s="2"/>
    </row>
    <row r="72" spans="1:21" x14ac:dyDescent="0.25">
      <c r="A72" s="3" t="s">
        <v>175</v>
      </c>
      <c r="B72" s="3" t="s">
        <v>192</v>
      </c>
      <c r="C72" s="7" t="str">
        <f>HYPERLINK("http://www.tech.dmu.ac.uk/~mstacey/projects/society-admin.shtml","http://www.tech.dmu.ac.uk/~mstacey/projects/society-admin.shtml")</f>
        <v>http://www.tech.dmu.ac.uk/~mstacey/projects/society-admin.shtml</v>
      </c>
      <c r="D72" s="3" t="s">
        <v>193</v>
      </c>
      <c r="E72" s="3"/>
      <c r="F72" s="3"/>
      <c r="G72" s="3"/>
      <c r="H72" s="3"/>
      <c r="I72" s="3"/>
      <c r="J72" s="3"/>
      <c r="K72" s="3"/>
      <c r="L72" s="3"/>
      <c r="M72" s="3"/>
      <c r="N72" s="3"/>
      <c r="O72" s="2"/>
      <c r="P72" s="2"/>
      <c r="Q72" s="2"/>
      <c r="R72" s="2"/>
      <c r="S72" s="2"/>
      <c r="T72" s="2"/>
      <c r="U72" s="2"/>
    </row>
    <row r="73" spans="1:21" x14ac:dyDescent="0.25">
      <c r="A73" s="3" t="s">
        <v>175</v>
      </c>
      <c r="B73" s="3" t="s">
        <v>194</v>
      </c>
      <c r="C73" s="7" t="str">
        <f>HYPERLINK("http://www.tech.dmu.ac.uk/~mstacey/projects/family-twinning.shtml","http://www.tech.dmu.ac.uk/~mstacey/projects/family-twinning.shtml")</f>
        <v>http://www.tech.dmu.ac.uk/~mstacey/projects/family-twinning.shtml</v>
      </c>
      <c r="D73" s="3" t="s">
        <v>195</v>
      </c>
      <c r="E73" s="3"/>
      <c r="F73" s="3"/>
      <c r="G73" s="3"/>
      <c r="H73" s="3"/>
      <c r="I73" s="3"/>
      <c r="J73" s="3"/>
      <c r="K73" s="3"/>
      <c r="L73" s="3"/>
      <c r="M73" s="3"/>
      <c r="N73" s="3"/>
      <c r="O73" s="2"/>
      <c r="P73" s="2"/>
      <c r="Q73" s="2"/>
      <c r="R73" s="2"/>
      <c r="S73" s="2"/>
      <c r="T73" s="2"/>
      <c r="U73" s="2"/>
    </row>
    <row r="74" spans="1:21" x14ac:dyDescent="0.25">
      <c r="A74" s="3" t="s">
        <v>175</v>
      </c>
      <c r="B74" s="3" t="s">
        <v>196</v>
      </c>
      <c r="C74" s="7" t="str">
        <f>HYPERLINK("http://www.tech.dmu.ac.uk/~mstacey/projects/vegetable-bot.shtml","http://www.tech.dmu.ac.uk/~mstacey/projects/vegetable-bot.shtml")</f>
        <v>http://www.tech.dmu.ac.uk/~mstacey/projects/vegetable-bot.shtml</v>
      </c>
      <c r="D74" s="3" t="s">
        <v>197</v>
      </c>
      <c r="E74" s="3"/>
      <c r="F74" s="3"/>
      <c r="G74" s="3"/>
      <c r="H74" s="3"/>
      <c r="I74" s="3"/>
      <c r="J74" s="3"/>
      <c r="K74" s="3"/>
      <c r="L74" s="3"/>
      <c r="M74" s="3"/>
      <c r="N74" s="3"/>
      <c r="O74" s="2"/>
      <c r="P74" s="2"/>
      <c r="Q74" s="2"/>
      <c r="R74" s="2"/>
      <c r="S74" s="2"/>
      <c r="T74" s="2"/>
      <c r="U74" s="2"/>
    </row>
    <row r="75" spans="1:21" x14ac:dyDescent="0.25">
      <c r="A75" s="3" t="s">
        <v>175</v>
      </c>
      <c r="B75" s="3" t="s">
        <v>369</v>
      </c>
      <c r="C75" s="7" t="s">
        <v>367</v>
      </c>
      <c r="D75" s="3" t="s">
        <v>368</v>
      </c>
      <c r="E75" s="3"/>
      <c r="F75" s="3"/>
      <c r="G75" s="3"/>
      <c r="H75" s="3"/>
      <c r="I75" s="3"/>
      <c r="J75" s="3"/>
      <c r="K75" s="3"/>
      <c r="L75" s="3"/>
      <c r="M75" s="3"/>
      <c r="N75" s="3"/>
      <c r="O75" s="2"/>
      <c r="P75" s="2"/>
      <c r="Q75" s="2"/>
      <c r="R75" s="2"/>
      <c r="S75" s="2"/>
      <c r="T75" s="2"/>
      <c r="U75" s="2"/>
    </row>
    <row r="76" spans="1:21" x14ac:dyDescent="0.25">
      <c r="A76" s="3" t="s">
        <v>175</v>
      </c>
      <c r="B76" s="3" t="s">
        <v>371</v>
      </c>
      <c r="C76" s="7" t="s">
        <v>370</v>
      </c>
      <c r="D76" s="3" t="s">
        <v>372</v>
      </c>
      <c r="E76" s="3"/>
      <c r="F76" s="3"/>
      <c r="G76" s="3"/>
      <c r="H76" s="3"/>
      <c r="I76" s="3"/>
      <c r="J76" s="3"/>
      <c r="K76" s="3"/>
      <c r="L76" s="3"/>
      <c r="M76" s="3"/>
      <c r="N76" s="3"/>
      <c r="O76" s="2"/>
      <c r="P76" s="2"/>
      <c r="Q76" s="2"/>
      <c r="R76" s="2"/>
      <c r="S76" s="2"/>
      <c r="T76" s="2"/>
      <c r="U76" s="2"/>
    </row>
    <row r="77" spans="1:21" x14ac:dyDescent="0.25">
      <c r="A77" s="3" t="s">
        <v>175</v>
      </c>
      <c r="B77" s="3" t="s">
        <v>374</v>
      </c>
      <c r="C77" s="7" t="s">
        <v>373</v>
      </c>
      <c r="D77" s="3" t="s">
        <v>244</v>
      </c>
      <c r="E77" s="3"/>
      <c r="F77" s="3"/>
      <c r="G77" s="3"/>
      <c r="H77" s="3"/>
      <c r="I77" s="3"/>
      <c r="J77" s="3"/>
      <c r="K77" s="3"/>
      <c r="L77" s="3"/>
      <c r="M77" s="3"/>
      <c r="N77" s="3"/>
      <c r="O77" s="2"/>
      <c r="P77" s="2"/>
      <c r="Q77" s="2"/>
      <c r="R77" s="2"/>
      <c r="S77" s="2"/>
      <c r="T77" s="2"/>
      <c r="U77" s="2"/>
    </row>
    <row r="78" spans="1:21" x14ac:dyDescent="0.25">
      <c r="A78" s="3" t="s">
        <v>175</v>
      </c>
      <c r="B78" s="3" t="s">
        <v>376</v>
      </c>
      <c r="C78" s="7" t="s">
        <v>375</v>
      </c>
      <c r="D78" s="3" t="s">
        <v>203</v>
      </c>
      <c r="E78" s="3"/>
      <c r="F78" s="3"/>
      <c r="G78" s="3"/>
      <c r="H78" s="3"/>
      <c r="I78" s="3"/>
      <c r="J78" s="3"/>
      <c r="K78" s="3"/>
      <c r="L78" s="3"/>
      <c r="M78" s="3"/>
      <c r="N78" s="3"/>
      <c r="O78" s="2"/>
      <c r="P78" s="2"/>
      <c r="Q78" s="2"/>
      <c r="R78" s="2"/>
      <c r="S78" s="2"/>
      <c r="T78" s="2"/>
      <c r="U78" s="2"/>
    </row>
    <row r="79" spans="1:21" x14ac:dyDescent="0.25">
      <c r="A79" s="3" t="s">
        <v>175</v>
      </c>
      <c r="B79" s="3" t="s">
        <v>198</v>
      </c>
      <c r="C79" s="7" t="str">
        <f>HYPERLINK("http://www.tech.dmu.ac.uk/~mstacey/projects/kitchen-management.shtml","http://www.tech.dmu.ac.uk/~mstacey/projects/kitchen-management.shtml")</f>
        <v>http://www.tech.dmu.ac.uk/~mstacey/projects/kitchen-management.shtml</v>
      </c>
      <c r="D79" s="3" t="s">
        <v>199</v>
      </c>
      <c r="E79" s="3"/>
      <c r="F79" s="3"/>
      <c r="G79" s="3"/>
      <c r="H79" s="3"/>
      <c r="I79" s="3"/>
      <c r="J79" s="3"/>
      <c r="K79" s="3"/>
      <c r="L79" s="3"/>
      <c r="M79" s="3"/>
      <c r="N79" s="3"/>
      <c r="O79" s="2"/>
      <c r="P79" s="2"/>
      <c r="Q79" s="2"/>
      <c r="R79" s="2"/>
      <c r="S79" s="2"/>
      <c r="T79" s="2"/>
      <c r="U79" s="2"/>
    </row>
    <row r="80" spans="1:21" x14ac:dyDescent="0.25">
      <c r="A80" s="3" t="s">
        <v>175</v>
      </c>
      <c r="B80" s="3" t="s">
        <v>200</v>
      </c>
      <c r="C80" s="7" t="str">
        <f>HYPERLINK("http://www.tech.dmu.ac.uk/~mstacey/projects/cloud-document-store.shtml","http://www.tech.dmu.ac.uk/~mstacey/projects/cloud-document-store.shtml")</f>
        <v>http://www.tech.dmu.ac.uk/~mstacey/projects/cloud-document-store.shtml</v>
      </c>
      <c r="D80" s="3" t="s">
        <v>201</v>
      </c>
      <c r="E80" s="3"/>
      <c r="F80" s="3"/>
      <c r="G80" s="3"/>
      <c r="H80" s="3"/>
      <c r="I80" s="3"/>
      <c r="J80" s="3"/>
      <c r="K80" s="3"/>
      <c r="L80" s="3"/>
      <c r="M80" s="3"/>
      <c r="N80" s="3"/>
      <c r="O80" s="2"/>
      <c r="P80" s="2"/>
      <c r="Q80" s="2"/>
      <c r="R80" s="2"/>
      <c r="S80" s="2"/>
      <c r="T80" s="2"/>
      <c r="U80" s="2"/>
    </row>
    <row r="81" spans="1:21" x14ac:dyDescent="0.25">
      <c r="A81" s="3" t="s">
        <v>175</v>
      </c>
      <c r="B81" s="3" t="s">
        <v>202</v>
      </c>
      <c r="C81" s="7" t="str">
        <f>HYPERLINK("http://www.tech.dmu.ac.uk/~mstacey/projects/groupwork.shtml","http://www.tech.dmu.ac.uk/~mstacey/projects/groupwork.shtml")</f>
        <v>http://www.tech.dmu.ac.uk/~mstacey/projects/groupwork.shtml</v>
      </c>
      <c r="D81" s="3" t="s">
        <v>203</v>
      </c>
      <c r="E81" s="3"/>
      <c r="F81" s="3"/>
      <c r="G81" s="3"/>
      <c r="H81" s="3"/>
      <c r="I81" s="3"/>
      <c r="J81" s="3"/>
      <c r="K81" s="3"/>
      <c r="L81" s="3"/>
      <c r="M81" s="3"/>
      <c r="N81" s="3"/>
      <c r="O81" s="2"/>
      <c r="P81" s="2"/>
      <c r="Q81" s="2"/>
      <c r="R81" s="2"/>
      <c r="S81" s="2"/>
      <c r="T81" s="2"/>
      <c r="U81" s="2"/>
    </row>
    <row r="82" spans="1:21" x14ac:dyDescent="0.25">
      <c r="A82" s="3" t="s">
        <v>175</v>
      </c>
      <c r="B82" s="3" t="s">
        <v>204</v>
      </c>
      <c r="C82" s="7" t="str">
        <f>HYPERLINK("http://www.tech.dmu.ac.uk/~mstacey/projects/across-design.shtml","http://www.tech.dmu.ac.uk/~mstacey/projects/across-design.shtml")</f>
        <v>http://www.tech.dmu.ac.uk/~mstacey/projects/across-design.shtml</v>
      </c>
      <c r="D82" s="3" t="s">
        <v>205</v>
      </c>
      <c r="E82" s="3"/>
      <c r="F82" s="3"/>
      <c r="G82" s="3"/>
      <c r="H82" s="3"/>
      <c r="I82" s="3"/>
      <c r="J82" s="3"/>
      <c r="K82" s="3"/>
      <c r="L82" s="3"/>
      <c r="M82" s="3"/>
      <c r="N82" s="3"/>
      <c r="O82" s="2"/>
      <c r="P82" s="2"/>
      <c r="Q82" s="2"/>
      <c r="R82" s="2"/>
      <c r="S82" s="2"/>
      <c r="T82" s="2"/>
      <c r="U82" s="2"/>
    </row>
    <row r="83" spans="1:21" x14ac:dyDescent="0.25">
      <c r="A83" s="3" t="s">
        <v>175</v>
      </c>
      <c r="B83" s="3" t="s">
        <v>206</v>
      </c>
      <c r="C83" s="7" t="str">
        <f>HYPERLINK("http://www.tech.dmu.ac.uk/~mstacey/projects/causal-mapping.shtml","http://www.tech.dmu.ac.uk/~mstacey/projects/causal-mapping.shtml")</f>
        <v>http://www.tech.dmu.ac.uk/~mstacey/projects/causal-mapping.shtml</v>
      </c>
      <c r="D83" s="3" t="s">
        <v>207</v>
      </c>
      <c r="E83" s="3"/>
      <c r="F83" s="3"/>
      <c r="G83" s="3"/>
      <c r="H83" s="3"/>
      <c r="I83" s="3"/>
      <c r="J83" s="3"/>
      <c r="K83" s="3"/>
      <c r="L83" s="3"/>
      <c r="M83" s="3"/>
      <c r="N83" s="3"/>
      <c r="O83" s="2"/>
      <c r="P83" s="2"/>
      <c r="Q83" s="2"/>
      <c r="R83" s="2"/>
      <c r="S83" s="2"/>
      <c r="T83" s="2"/>
      <c r="U83" s="2"/>
    </row>
    <row r="84" spans="1:21" x14ac:dyDescent="0.25">
      <c r="A84" s="3" t="s">
        <v>175</v>
      </c>
      <c r="B84" s="3" t="s">
        <v>208</v>
      </c>
      <c r="C84" s="7" t="str">
        <f>HYPERLINK("http://www.tech.dmu.ac.uk/~mstacey/projects/admissions.shtml","http://www.tech.dmu.ac.uk/~mstacey/projects/admissions.shtml")</f>
        <v>http://www.tech.dmu.ac.uk/~mstacey/projects/admissions.shtml</v>
      </c>
      <c r="D84" s="3" t="s">
        <v>209</v>
      </c>
      <c r="E84" s="3"/>
      <c r="F84" s="3"/>
      <c r="G84" s="3"/>
      <c r="H84" s="3"/>
      <c r="I84" s="3"/>
      <c r="J84" s="3"/>
      <c r="K84" s="3"/>
      <c r="L84" s="3"/>
      <c r="M84" s="3"/>
      <c r="N84" s="3"/>
      <c r="O84" s="2"/>
      <c r="P84" s="2"/>
      <c r="Q84" s="2"/>
      <c r="R84" s="2"/>
      <c r="S84" s="2"/>
      <c r="T84" s="2"/>
      <c r="U84" s="2"/>
    </row>
    <row r="85" spans="1:21" x14ac:dyDescent="0.25">
      <c r="A85" s="3" t="s">
        <v>175</v>
      </c>
      <c r="B85" s="3" t="s">
        <v>210</v>
      </c>
      <c r="C85" s="7" t="str">
        <f>HYPERLINK("http://www.tech.dmu.ac.uk/~mstacey/projects/admissions-es.shtml","http://www.tech.dmu.ac.uk/~mstacey/projects/admissions-es.shtml")</f>
        <v>http://www.tech.dmu.ac.uk/~mstacey/projects/admissions-es.shtml</v>
      </c>
      <c r="D85" s="3" t="s">
        <v>211</v>
      </c>
      <c r="E85" s="3"/>
      <c r="F85" s="3"/>
      <c r="G85" s="3"/>
      <c r="H85" s="3"/>
      <c r="I85" s="3"/>
      <c r="J85" s="3"/>
      <c r="K85" s="3"/>
      <c r="L85" s="3"/>
      <c r="M85" s="3"/>
      <c r="N85" s="3"/>
      <c r="O85" s="2"/>
      <c r="P85" s="2"/>
      <c r="Q85" s="2"/>
      <c r="R85" s="2"/>
      <c r="S85" s="2"/>
      <c r="T85" s="2"/>
      <c r="U85" s="2"/>
    </row>
    <row r="86" spans="1:21" x14ac:dyDescent="0.25">
      <c r="A86" s="3" t="s">
        <v>175</v>
      </c>
      <c r="B86" s="3" t="s">
        <v>212</v>
      </c>
      <c r="C86" s="7" t="str">
        <f>HYPERLINK("http://www.tech.dmu.ac.uk/~mstacey/projects/tournament.shtml","http://www.tech.dmu.ac.uk/~mstacey/projects/tournament.shtml")</f>
        <v>http://www.tech.dmu.ac.uk/~mstacey/projects/tournament.shtml</v>
      </c>
      <c r="D86" s="3" t="s">
        <v>213</v>
      </c>
      <c r="E86" s="3"/>
      <c r="F86" s="3"/>
      <c r="G86" s="3"/>
      <c r="H86" s="3"/>
      <c r="I86" s="3"/>
      <c r="J86" s="3"/>
      <c r="K86" s="3"/>
      <c r="L86" s="3"/>
      <c r="M86" s="3"/>
      <c r="N86" s="3"/>
      <c r="O86" s="2"/>
      <c r="P86" s="2"/>
      <c r="Q86" s="2"/>
      <c r="R86" s="2"/>
      <c r="S86" s="2"/>
      <c r="T86" s="2"/>
      <c r="U86" s="2"/>
    </row>
    <row r="87" spans="1:21" x14ac:dyDescent="0.25">
      <c r="A87" s="3" t="s">
        <v>175</v>
      </c>
      <c r="B87" s="3" t="s">
        <v>214</v>
      </c>
      <c r="C87" s="7" t="str">
        <f>HYPERLINK("http://www.tech.dmu.ac.uk/~mstacey/projects/film.shtml","http://www.tech.dmu.ac.uk/~mstacey/projects/film.shtml")</f>
        <v>http://www.tech.dmu.ac.uk/~mstacey/projects/film.shtml</v>
      </c>
      <c r="D87" s="3" t="s">
        <v>215</v>
      </c>
      <c r="E87" s="3"/>
      <c r="F87" s="3"/>
      <c r="G87" s="3"/>
      <c r="H87" s="3"/>
      <c r="I87" s="3"/>
      <c r="J87" s="3"/>
      <c r="K87" s="3"/>
      <c r="L87" s="3"/>
      <c r="M87" s="3"/>
      <c r="N87" s="3"/>
      <c r="O87" s="2"/>
      <c r="P87" s="2"/>
      <c r="Q87" s="2"/>
      <c r="R87" s="2"/>
      <c r="S87" s="2"/>
      <c r="T87" s="2"/>
      <c r="U87" s="2"/>
    </row>
    <row r="88" spans="1:21" x14ac:dyDescent="0.25">
      <c r="A88" s="3" t="s">
        <v>175</v>
      </c>
      <c r="B88" s="3" t="s">
        <v>216</v>
      </c>
      <c r="C88" s="7" t="str">
        <f>HYPERLINK("http://www.tech.dmu.ac.uk/~mstacey/projects/Career-advisor.shtml","http://www.tech.dmu.ac.uk/~mstacey/projects/Career-advisor.shtml")</f>
        <v>http://www.tech.dmu.ac.uk/~mstacey/projects/Career-advisor.shtml</v>
      </c>
      <c r="D88" s="3" t="s">
        <v>217</v>
      </c>
      <c r="E88" s="3"/>
      <c r="F88" s="3"/>
      <c r="G88" s="3"/>
      <c r="H88" s="3"/>
      <c r="I88" s="3"/>
      <c r="J88" s="3"/>
      <c r="K88" s="3"/>
      <c r="L88" s="3"/>
      <c r="M88" s="3"/>
      <c r="N88" s="3"/>
      <c r="O88" s="2"/>
      <c r="P88" s="2"/>
      <c r="Q88" s="2"/>
      <c r="R88" s="2"/>
      <c r="S88" s="2"/>
      <c r="T88" s="2"/>
      <c r="U88" s="2"/>
    </row>
    <row r="89" spans="1:21" ht="28.5" x14ac:dyDescent="0.25">
      <c r="A89" s="3" t="s">
        <v>175</v>
      </c>
      <c r="B89" s="3" t="s">
        <v>218</v>
      </c>
      <c r="C89" s="7" t="str">
        <f>HYPERLINK("http://www.tech.dmu.ac.uk/~mstacey/projects/statistics.shtml","http://www.tech.dmu.ac.uk/~mstacey/projects/statistics.shtml")</f>
        <v>http://www.tech.dmu.ac.uk/~mstacey/projects/statistics.shtml</v>
      </c>
      <c r="D89" s="3" t="s">
        <v>219</v>
      </c>
      <c r="E89" s="3"/>
      <c r="F89" s="3"/>
      <c r="G89" s="3"/>
      <c r="H89" s="3"/>
      <c r="I89" s="3"/>
      <c r="J89" s="3"/>
      <c r="K89" s="3"/>
      <c r="L89" s="3"/>
      <c r="M89" s="3"/>
      <c r="N89" s="3"/>
      <c r="O89" s="2"/>
      <c r="P89" s="2"/>
      <c r="Q89" s="2"/>
      <c r="R89" s="2"/>
      <c r="S89" s="2"/>
      <c r="T89" s="2"/>
      <c r="U89" s="2"/>
    </row>
    <row r="90" spans="1:21" x14ac:dyDescent="0.25">
      <c r="A90" s="3" t="s">
        <v>175</v>
      </c>
      <c r="B90" s="3" t="s">
        <v>220</v>
      </c>
      <c r="C90" s="7" t="str">
        <f>HYPERLINK("http://www.tech.dmu.ac.uk/~mstacey/projects/plum.shtml","http://www.tech.dmu.ac.uk/~mstacey/projects/plum.shtml")</f>
        <v>http://www.tech.dmu.ac.uk/~mstacey/projects/plum.shtml</v>
      </c>
      <c r="D90" s="3" t="s">
        <v>221</v>
      </c>
      <c r="E90" s="3"/>
      <c r="F90" s="3"/>
      <c r="G90" s="3"/>
      <c r="H90" s="3"/>
      <c r="I90" s="3"/>
      <c r="J90" s="3"/>
      <c r="K90" s="3"/>
      <c r="L90" s="3"/>
      <c r="M90" s="3"/>
      <c r="N90" s="3"/>
      <c r="O90" s="2"/>
      <c r="P90" s="2"/>
      <c r="Q90" s="2"/>
      <c r="R90" s="2"/>
      <c r="S90" s="2"/>
      <c r="T90" s="2"/>
      <c r="U90" s="2"/>
    </row>
    <row r="91" spans="1:21" x14ac:dyDescent="0.25">
      <c r="A91" s="3" t="s">
        <v>175</v>
      </c>
      <c r="B91" s="3" t="s">
        <v>222</v>
      </c>
      <c r="C91" s="7" t="str">
        <f>HYPERLINK("http://www.tech.dmu.ac.uk/~mstacey/projects/pc-advisor.shtml","http://www.tech.dmu.ac.uk/~mstacey/projects/pc-advisor.shtml")</f>
        <v>http://www.tech.dmu.ac.uk/~mstacey/projects/pc-advisor.shtml</v>
      </c>
      <c r="D91" s="3" t="s">
        <v>213</v>
      </c>
      <c r="E91" s="3"/>
      <c r="F91" s="3"/>
      <c r="G91" s="3"/>
      <c r="H91" s="3"/>
      <c r="I91" s="3"/>
      <c r="J91" s="3"/>
      <c r="K91" s="3"/>
      <c r="L91" s="3"/>
      <c r="M91" s="3"/>
      <c r="N91" s="3"/>
      <c r="O91" s="2"/>
      <c r="P91" s="2"/>
      <c r="Q91" s="2"/>
      <c r="R91" s="2"/>
      <c r="S91" s="2"/>
      <c r="T91" s="2"/>
      <c r="U91" s="2"/>
    </row>
    <row r="92" spans="1:21" x14ac:dyDescent="0.25">
      <c r="A92" s="3" t="s">
        <v>175</v>
      </c>
      <c r="B92" s="3" t="s">
        <v>223</v>
      </c>
      <c r="C92" s="7" t="str">
        <f>HYPERLINK("http://www.tech.dmu.ac.uk/~mstacey/projects/programming-lang-advisor.shtml","http://www.tech.dmu.ac.uk/~mstacey/projects/programming-lang-advisor.shtml")</f>
        <v>http://www.tech.dmu.ac.uk/~mstacey/projects/programming-lang-advisor.shtml</v>
      </c>
      <c r="D92" s="3" t="s">
        <v>224</v>
      </c>
      <c r="E92" s="3"/>
      <c r="F92" s="3"/>
      <c r="G92" s="3"/>
      <c r="H92" s="3"/>
      <c r="I92" s="3"/>
      <c r="J92" s="3"/>
      <c r="K92" s="3"/>
      <c r="L92" s="3"/>
      <c r="M92" s="3"/>
      <c r="N92" s="3"/>
      <c r="O92" s="2"/>
      <c r="P92" s="2"/>
      <c r="Q92" s="2"/>
      <c r="R92" s="2"/>
      <c r="S92" s="2"/>
      <c r="T92" s="2"/>
      <c r="U92" s="2"/>
    </row>
    <row r="93" spans="1:21" x14ac:dyDescent="0.25">
      <c r="A93" s="3" t="s">
        <v>175</v>
      </c>
      <c r="B93" s="3" t="s">
        <v>225</v>
      </c>
      <c r="C93" s="7" t="str">
        <f>HYPERLINK("http://www.tech.dmu.ac.uk/~mstacey/projects/agent-game.shtml","http://www.tech.dmu.ac.uk/~mstacey/projects/agent-game.shtml")</f>
        <v>http://www.tech.dmu.ac.uk/~mstacey/projects/agent-game.shtml</v>
      </c>
      <c r="D93" s="3" t="s">
        <v>226</v>
      </c>
      <c r="E93" s="3"/>
      <c r="F93" s="3"/>
      <c r="G93" s="3"/>
      <c r="H93" s="3"/>
      <c r="I93" s="3"/>
      <c r="J93" s="3"/>
      <c r="K93" s="3"/>
      <c r="L93" s="3"/>
      <c r="M93" s="3"/>
      <c r="N93" s="3"/>
      <c r="O93" s="2"/>
      <c r="P93" s="2"/>
      <c r="Q93" s="2"/>
      <c r="R93" s="2"/>
      <c r="S93" s="2"/>
      <c r="T93" s="2"/>
      <c r="U93" s="2"/>
    </row>
    <row r="94" spans="1:21" x14ac:dyDescent="0.25">
      <c r="A94" s="3" t="s">
        <v>175</v>
      </c>
      <c r="B94" s="3" t="s">
        <v>227</v>
      </c>
      <c r="C94" s="7" t="str">
        <f>HYPERLINK("http://www.tech.dmu.ac.uk/~mstacey/projects/traffic.shtml","http://www.tech.dmu.ac.uk/~mstacey/projects/traffic.shtml")</f>
        <v>http://www.tech.dmu.ac.uk/~mstacey/projects/traffic.shtml</v>
      </c>
      <c r="D94" s="3" t="s">
        <v>383</v>
      </c>
      <c r="E94" s="3"/>
      <c r="F94" s="3"/>
      <c r="G94" s="3"/>
      <c r="H94" s="3"/>
      <c r="I94" s="3"/>
      <c r="J94" s="3"/>
      <c r="K94" s="3"/>
      <c r="L94" s="3"/>
      <c r="M94" s="3"/>
      <c r="N94" s="3"/>
      <c r="O94" s="2"/>
      <c r="P94" s="2"/>
      <c r="Q94" s="2"/>
      <c r="R94" s="2"/>
      <c r="S94" s="2"/>
      <c r="T94" s="2"/>
      <c r="U94" s="2"/>
    </row>
    <row r="95" spans="1:21" x14ac:dyDescent="0.25">
      <c r="A95" s="3" t="s">
        <v>175</v>
      </c>
      <c r="B95" s="3" t="s">
        <v>228</v>
      </c>
      <c r="C95" s="7" t="str">
        <f>HYPERLINK("http://www.tech.dmu.ac.uk/~mstacey/projects/trains.shtml","http://www.tech.dmu.ac.uk/~mstacey/projects/trains.shtml")</f>
        <v>http://www.tech.dmu.ac.uk/~mstacey/projects/trains.shtml</v>
      </c>
      <c r="D95" s="3" t="s">
        <v>384</v>
      </c>
      <c r="E95" s="3"/>
      <c r="F95" s="3"/>
      <c r="G95" s="3"/>
      <c r="H95" s="3"/>
      <c r="I95" s="3"/>
      <c r="J95" s="3"/>
      <c r="K95" s="3"/>
      <c r="L95" s="3"/>
      <c r="M95" s="3"/>
      <c r="N95" s="3"/>
      <c r="O95" s="2"/>
      <c r="P95" s="2"/>
      <c r="Q95" s="2"/>
      <c r="R95" s="2"/>
      <c r="S95" s="2"/>
      <c r="T95" s="2"/>
      <c r="U95" s="2"/>
    </row>
    <row r="96" spans="1:21" x14ac:dyDescent="0.25">
      <c r="A96" s="3" t="s">
        <v>175</v>
      </c>
      <c r="B96" s="3" t="s">
        <v>229</v>
      </c>
      <c r="C96" s="7" t="str">
        <f>HYPERLINK("http://www.tech.dmu.ac.uk/~mstacey/projects/lift.shtml","http://www.tech.dmu.ac.uk/~mstacey/projects/lift.shtml")</f>
        <v>http://www.tech.dmu.ac.uk/~mstacey/projects/lift.shtml</v>
      </c>
      <c r="D96" s="3" t="s">
        <v>213</v>
      </c>
      <c r="E96" s="3"/>
      <c r="F96" s="3"/>
      <c r="G96" s="3"/>
      <c r="H96" s="3"/>
      <c r="I96" s="3"/>
      <c r="J96" s="3"/>
      <c r="K96" s="3"/>
      <c r="L96" s="3"/>
      <c r="M96" s="3"/>
      <c r="N96" s="3"/>
      <c r="O96" s="2"/>
      <c r="P96" s="2"/>
      <c r="Q96" s="2"/>
      <c r="R96" s="2"/>
      <c r="S96" s="2"/>
      <c r="T96" s="2"/>
      <c r="U96" s="2"/>
    </row>
    <row r="97" spans="1:21" x14ac:dyDescent="0.25">
      <c r="A97" s="3" t="s">
        <v>175</v>
      </c>
      <c r="B97" s="3" t="s">
        <v>230</v>
      </c>
      <c r="C97" s="7" t="str">
        <f>HYPERLINK("http://www.tech.dmu.ac.uk/~mstacey/projects/ecosystem.shtml","http://www.tech.dmu.ac.uk/~mstacey/projects/ecosystem.shtml")</f>
        <v>http://www.tech.dmu.ac.uk/~mstacey/projects/ecosystem.shtml</v>
      </c>
      <c r="D97" s="3" t="s">
        <v>231</v>
      </c>
      <c r="E97" s="3"/>
      <c r="F97" s="3"/>
      <c r="G97" s="3"/>
      <c r="H97" s="3"/>
      <c r="I97" s="3"/>
      <c r="J97" s="3"/>
      <c r="K97" s="3"/>
      <c r="L97" s="3"/>
      <c r="M97" s="3"/>
      <c r="N97" s="3"/>
      <c r="O97" s="2"/>
      <c r="P97" s="2"/>
      <c r="Q97" s="2"/>
      <c r="R97" s="2"/>
      <c r="S97" s="2"/>
      <c r="T97" s="2"/>
      <c r="U97" s="2"/>
    </row>
    <row r="98" spans="1:21" x14ac:dyDescent="0.25">
      <c r="A98" s="3" t="s">
        <v>175</v>
      </c>
      <c r="B98" s="3" t="s">
        <v>232</v>
      </c>
      <c r="C98" s="7" t="str">
        <f>HYPERLINK("http://www.tech.dmu.ac.uk/~mstacey/projects/bicycle-rental-sim.shtml","http://www.tech.dmu.ac.uk/~mstacey/projects/bicycle-rental-sim.shtml")</f>
        <v>http://www.tech.dmu.ac.uk/~mstacey/projects/bicycle-rental-sim.shtml</v>
      </c>
      <c r="D98" s="3" t="s">
        <v>233</v>
      </c>
      <c r="E98" s="3"/>
      <c r="F98" s="3"/>
      <c r="G98" s="3"/>
      <c r="H98" s="3"/>
      <c r="I98" s="3"/>
      <c r="J98" s="3"/>
      <c r="K98" s="3"/>
      <c r="L98" s="3"/>
      <c r="M98" s="3"/>
      <c r="N98" s="3"/>
      <c r="O98" s="2"/>
      <c r="P98" s="2"/>
      <c r="Q98" s="2"/>
      <c r="R98" s="2"/>
      <c r="S98" s="2"/>
      <c r="T98" s="2"/>
      <c r="U98" s="2"/>
    </row>
    <row r="99" spans="1:21" x14ac:dyDescent="0.25">
      <c r="A99" s="3" t="s">
        <v>175</v>
      </c>
      <c r="B99" s="3" t="s">
        <v>234</v>
      </c>
      <c r="C99" s="7" t="str">
        <f>HYPERLINK("http://www.tech.dmu.ac.uk/~mstacey/projects/public-transport.shtml","http://www.tech.dmu.ac.uk/~mstacey/projects/public-transport.shtml")</f>
        <v>http://www.tech.dmu.ac.uk/~mstacey/projects/public-transport.shtml</v>
      </c>
      <c r="D99" s="3" t="s">
        <v>213</v>
      </c>
      <c r="E99" s="3"/>
      <c r="F99" s="3"/>
      <c r="G99" s="3"/>
      <c r="H99" s="3"/>
      <c r="I99" s="3"/>
      <c r="J99" s="3"/>
      <c r="K99" s="3"/>
      <c r="L99" s="3"/>
      <c r="M99" s="3"/>
      <c r="N99" s="3"/>
      <c r="O99" s="2"/>
      <c r="P99" s="2"/>
      <c r="Q99" s="2"/>
      <c r="R99" s="2"/>
      <c r="S99" s="2"/>
      <c r="T99" s="2"/>
      <c r="U99" s="2"/>
    </row>
    <row r="100" spans="1:21" x14ac:dyDescent="0.25">
      <c r="A100" s="3" t="s">
        <v>175</v>
      </c>
      <c r="B100" s="3" t="s">
        <v>379</v>
      </c>
      <c r="C100" s="7" t="s">
        <v>377</v>
      </c>
      <c r="D100" s="3" t="s">
        <v>378</v>
      </c>
      <c r="E100" s="3"/>
      <c r="F100" s="3"/>
      <c r="G100" s="3"/>
      <c r="H100" s="3"/>
      <c r="I100" s="3"/>
      <c r="J100" s="3"/>
      <c r="K100" s="3"/>
      <c r="L100" s="3"/>
      <c r="M100" s="3"/>
      <c r="N100" s="3"/>
      <c r="O100" s="2"/>
      <c r="P100" s="2"/>
      <c r="Q100" s="2"/>
      <c r="R100" s="2"/>
      <c r="S100" s="2"/>
      <c r="T100" s="2"/>
      <c r="U100" s="2"/>
    </row>
    <row r="101" spans="1:21" x14ac:dyDescent="0.25">
      <c r="A101" s="3" t="s">
        <v>175</v>
      </c>
      <c r="B101" s="3" t="s">
        <v>235</v>
      </c>
      <c r="C101" s="7" t="str">
        <f>HYPERLINK("http://www.tech.dmu.ac.uk/~mstacey/projects/fashion-simulator.shtml","http://www.tech.dmu.ac.uk/~mstacey/projects/fashion-simulator.shtml")</f>
        <v>http://www.tech.dmu.ac.uk/~mstacey/projects/fashion-simulator.shtml</v>
      </c>
      <c r="D101" s="3" t="s">
        <v>236</v>
      </c>
      <c r="E101" s="3"/>
      <c r="F101" s="3"/>
      <c r="G101" s="3"/>
      <c r="H101" s="3"/>
      <c r="I101" s="3"/>
      <c r="J101" s="3"/>
      <c r="K101" s="3"/>
      <c r="L101" s="3"/>
      <c r="M101" s="3"/>
      <c r="N101" s="3"/>
      <c r="O101" s="2"/>
      <c r="P101" s="2"/>
      <c r="Q101" s="2"/>
      <c r="R101" s="2"/>
      <c r="S101" s="2"/>
      <c r="T101" s="2"/>
      <c r="U101" s="2"/>
    </row>
    <row r="102" spans="1:21" x14ac:dyDescent="0.25">
      <c r="A102" s="3" t="s">
        <v>175</v>
      </c>
      <c r="B102" s="3" t="s">
        <v>237</v>
      </c>
      <c r="C102" s="7" t="str">
        <f>HYPERLINK("http://www.tech.dmu.ac.uk/~mstacey/projects/game-theory.shtml","http://www.tech.dmu.ac.uk/~mstacey/projects/game-theory.shtml")</f>
        <v>http://www.tech.dmu.ac.uk/~mstacey/projects/game-theory.shtml</v>
      </c>
      <c r="D102" s="3" t="s">
        <v>226</v>
      </c>
      <c r="E102" s="3"/>
      <c r="F102" s="3"/>
      <c r="G102" s="3"/>
      <c r="H102" s="3"/>
      <c r="I102" s="3"/>
      <c r="J102" s="3"/>
      <c r="K102" s="3"/>
      <c r="L102" s="3"/>
      <c r="M102" s="3"/>
      <c r="N102" s="3"/>
      <c r="O102" s="2"/>
      <c r="P102" s="2"/>
      <c r="Q102" s="2"/>
      <c r="R102" s="2"/>
      <c r="S102" s="2"/>
      <c r="T102" s="2"/>
      <c r="U102" s="2"/>
    </row>
    <row r="103" spans="1:21" x14ac:dyDescent="0.25">
      <c r="A103" s="3" t="s">
        <v>175</v>
      </c>
      <c r="B103" s="3" t="s">
        <v>381</v>
      </c>
      <c r="C103" s="7" t="s">
        <v>380</v>
      </c>
      <c r="D103" s="3" t="s">
        <v>382</v>
      </c>
      <c r="E103" s="3"/>
      <c r="F103" s="3"/>
      <c r="G103" s="3"/>
      <c r="H103" s="3"/>
      <c r="I103" s="3"/>
      <c r="J103" s="3"/>
      <c r="K103" s="3"/>
      <c r="L103" s="3"/>
      <c r="M103" s="3"/>
      <c r="N103" s="3"/>
      <c r="O103" s="2"/>
      <c r="P103" s="2"/>
      <c r="Q103" s="2"/>
      <c r="R103" s="2"/>
      <c r="S103" s="2"/>
      <c r="T103" s="2"/>
      <c r="U103" s="2"/>
    </row>
    <row r="104" spans="1:21" x14ac:dyDescent="0.25">
      <c r="A104" s="3" t="s">
        <v>175</v>
      </c>
      <c r="B104" s="3" t="s">
        <v>387</v>
      </c>
      <c r="C104" s="7" t="s">
        <v>385</v>
      </c>
      <c r="D104" s="3" t="s">
        <v>386</v>
      </c>
      <c r="E104" s="3"/>
      <c r="F104" s="3"/>
      <c r="G104" s="3"/>
      <c r="H104" s="3"/>
      <c r="I104" s="3"/>
      <c r="J104" s="3"/>
      <c r="K104" s="3"/>
      <c r="L104" s="3"/>
      <c r="M104" s="3"/>
      <c r="N104" s="3"/>
      <c r="O104" s="2"/>
      <c r="P104" s="2"/>
      <c r="Q104" s="2"/>
      <c r="R104" s="2"/>
      <c r="S104" s="2"/>
      <c r="T104" s="2"/>
      <c r="U104" s="2"/>
    </row>
    <row r="105" spans="1:21" x14ac:dyDescent="0.25">
      <c r="A105" s="3" t="s">
        <v>175</v>
      </c>
      <c r="B105" s="3" t="s">
        <v>239</v>
      </c>
      <c r="C105" s="7" t="str">
        <f>HYPERLINK("http://www.tech.dmu.ac.uk/~mstacey/projects/virtual-pet.shtml","http://www.tech.dmu.ac.uk/~mstacey/projects/virtual-pet.shtml")</f>
        <v>http://www.tech.dmu.ac.uk/~mstacey/projects/virtual-pet.shtml</v>
      </c>
      <c r="D105" s="3" t="s">
        <v>240</v>
      </c>
      <c r="E105" s="3"/>
      <c r="F105" s="3"/>
      <c r="G105" s="3"/>
      <c r="H105" s="3"/>
      <c r="I105" s="3"/>
      <c r="J105" s="3"/>
      <c r="K105" s="3"/>
      <c r="L105" s="3"/>
      <c r="M105" s="3"/>
      <c r="N105" s="3"/>
      <c r="O105" s="2"/>
      <c r="P105" s="2"/>
      <c r="Q105" s="2"/>
      <c r="R105" s="2"/>
      <c r="S105" s="2"/>
      <c r="T105" s="2"/>
      <c r="U105" s="2"/>
    </row>
    <row r="106" spans="1:21" x14ac:dyDescent="0.25">
      <c r="A106" s="3" t="s">
        <v>175</v>
      </c>
      <c r="B106" s="3" t="s">
        <v>241</v>
      </c>
      <c r="C106" s="7" t="str">
        <f>HYPERLINK("http://www.tech.dmu.ac.uk/~mstacey/projects/science-game.shtml","http://www.tech.dmu.ac.uk/~mstacey/projects/science-game.shtml")</f>
        <v>http://www.tech.dmu.ac.uk/~mstacey/projects/science-game.shtml</v>
      </c>
      <c r="D106" s="3" t="s">
        <v>242</v>
      </c>
      <c r="E106" s="3"/>
      <c r="F106" s="3"/>
      <c r="G106" s="3"/>
      <c r="H106" s="3"/>
      <c r="I106" s="3"/>
      <c r="J106" s="3"/>
      <c r="K106" s="3"/>
      <c r="L106" s="3"/>
      <c r="M106" s="3"/>
      <c r="N106" s="3"/>
      <c r="O106" s="2"/>
      <c r="P106" s="2"/>
      <c r="Q106" s="2"/>
      <c r="R106" s="2"/>
      <c r="S106" s="2"/>
      <c r="T106" s="2"/>
      <c r="U106" s="2"/>
    </row>
    <row r="107" spans="1:21" x14ac:dyDescent="0.25">
      <c r="A107" s="3" t="s">
        <v>175</v>
      </c>
      <c r="B107" s="3" t="s">
        <v>243</v>
      </c>
      <c r="C107" s="7" t="str">
        <f>HYPERLINK("http://www.tech.dmu.ac.uk/~mstacey/projects/maze.shtml","http://www.tech.dmu.ac.uk/~mstacey/projects/maze.shtml")</f>
        <v>http://www.tech.dmu.ac.uk/~mstacey/projects/maze.shtml</v>
      </c>
      <c r="D107" s="3" t="s">
        <v>244</v>
      </c>
      <c r="E107" s="3"/>
      <c r="F107" s="3"/>
      <c r="G107" s="3"/>
      <c r="H107" s="3"/>
      <c r="I107" s="3"/>
      <c r="J107" s="3"/>
      <c r="K107" s="3"/>
      <c r="L107" s="3"/>
      <c r="M107" s="3"/>
      <c r="N107" s="3"/>
      <c r="O107" s="2"/>
      <c r="P107" s="2"/>
      <c r="Q107" s="2"/>
      <c r="R107" s="2"/>
      <c r="S107" s="2"/>
      <c r="T107" s="2"/>
      <c r="U107" s="2"/>
    </row>
    <row r="108" spans="1:21" x14ac:dyDescent="0.25">
      <c r="A108" s="3" t="s">
        <v>175</v>
      </c>
      <c r="B108" s="3" t="s">
        <v>245</v>
      </c>
      <c r="C108" s="7" t="str">
        <f>HYPERLINK("http://www.tech.dmu.ac.uk/~mstacey/projects/draughts.shtml","http://www.tech.dmu.ac.uk/~mstacey/projects/draughts.shtml")</f>
        <v>http://www.tech.dmu.ac.uk/~mstacey/projects/draughts.shtml</v>
      </c>
      <c r="D108" s="3" t="s">
        <v>246</v>
      </c>
      <c r="E108" s="3"/>
      <c r="F108" s="3"/>
      <c r="G108" s="3"/>
      <c r="H108" s="3"/>
      <c r="I108" s="3"/>
      <c r="J108" s="3"/>
      <c r="K108" s="3"/>
      <c r="L108" s="3"/>
      <c r="M108" s="3"/>
      <c r="N108" s="3"/>
      <c r="O108" s="2"/>
      <c r="P108" s="2"/>
      <c r="Q108" s="2"/>
      <c r="R108" s="2"/>
      <c r="S108" s="2"/>
      <c r="T108" s="2"/>
      <c r="U108" s="2"/>
    </row>
    <row r="109" spans="1:21" x14ac:dyDescent="0.25">
      <c r="A109" s="3" t="s">
        <v>175</v>
      </c>
      <c r="B109" s="3" t="s">
        <v>247</v>
      </c>
      <c r="C109" s="7" t="str">
        <f>HYPERLINK("http://www.tech.dmu.ac.uk/~mstacey/projects/draughtsGUI.shtml","http://www.tech.dmu.ac.uk/~mstacey/projects/draughtsGUI.shtml")</f>
        <v>http://www.tech.dmu.ac.uk/~mstacey/projects/draughtsGUI.shtml</v>
      </c>
      <c r="D109" s="3" t="s">
        <v>248</v>
      </c>
      <c r="E109" s="3"/>
      <c r="F109" s="3"/>
      <c r="G109" s="3"/>
      <c r="H109" s="3"/>
      <c r="I109" s="3"/>
      <c r="J109" s="3"/>
      <c r="K109" s="3"/>
      <c r="L109" s="3"/>
      <c r="M109" s="3"/>
      <c r="N109" s="3"/>
      <c r="O109" s="2"/>
      <c r="P109" s="2"/>
      <c r="Q109" s="2"/>
      <c r="R109" s="2"/>
      <c r="S109" s="2"/>
      <c r="T109" s="2"/>
      <c r="U109" s="2"/>
    </row>
    <row r="110" spans="1:21" x14ac:dyDescent="0.25">
      <c r="A110" s="3" t="s">
        <v>175</v>
      </c>
      <c r="B110" s="3" t="s">
        <v>249</v>
      </c>
      <c r="C110" s="7" t="str">
        <f>HYPERLINK("http://www.tech.dmu.ac.uk/~mstacey/projects/worldmap.shtml","http://www.tech.dmu.ac.uk/~mstacey/projects/worldmap.shtml")</f>
        <v>http://www.tech.dmu.ac.uk/~mstacey/projects/worldmap.shtml</v>
      </c>
      <c r="D110" s="3" t="s">
        <v>250</v>
      </c>
      <c r="E110" s="3"/>
      <c r="F110" s="3"/>
      <c r="G110" s="3"/>
      <c r="H110" s="3"/>
      <c r="I110" s="3"/>
      <c r="J110" s="3"/>
      <c r="K110" s="3"/>
      <c r="L110" s="3"/>
      <c r="M110" s="3"/>
      <c r="N110" s="3"/>
      <c r="O110" s="2"/>
      <c r="P110" s="2"/>
      <c r="Q110" s="2"/>
      <c r="R110" s="2"/>
      <c r="S110" s="2"/>
      <c r="T110" s="2"/>
      <c r="U110" s="2"/>
    </row>
    <row r="111" spans="1:21" x14ac:dyDescent="0.25">
      <c r="A111" s="3" t="s">
        <v>175</v>
      </c>
      <c r="B111" s="3" t="s">
        <v>251</v>
      </c>
      <c r="C111" s="7" t="str">
        <f>HYPERLINK("http://www.tech.dmu.ac.uk/~mstacey/projects/hgame-web.shtml","http://www.tech.dmu.ac.uk/~mstacey/projects/hgame-web.shtml")</f>
        <v>http://www.tech.dmu.ac.uk/~mstacey/projects/hgame-web.shtml</v>
      </c>
      <c r="D111" s="3" t="s">
        <v>252</v>
      </c>
      <c r="E111" s="3"/>
      <c r="F111" s="3"/>
      <c r="G111" s="3"/>
      <c r="H111" s="3"/>
      <c r="I111" s="3"/>
      <c r="J111" s="3"/>
      <c r="K111" s="3"/>
      <c r="L111" s="3"/>
      <c r="M111" s="3"/>
      <c r="N111" s="3"/>
      <c r="O111" s="2"/>
      <c r="P111" s="2"/>
      <c r="Q111" s="2"/>
      <c r="R111" s="2"/>
      <c r="S111" s="2"/>
      <c r="T111" s="2"/>
      <c r="U111" s="2"/>
    </row>
    <row r="112" spans="1:21" x14ac:dyDescent="0.25">
      <c r="A112" s="3" t="s">
        <v>175</v>
      </c>
      <c r="B112" s="3" t="s">
        <v>253</v>
      </c>
      <c r="C112" s="7" t="str">
        <f>HYPERLINK("http://www.tech.dmu.ac.uk/~mstacey/projects/hgame-builder.shtml","http://www.tech.dmu.ac.uk/~mstacey/projects/hgame-builder.shtml")</f>
        <v>http://www.tech.dmu.ac.uk/~mstacey/projects/hgame-builder.shtml</v>
      </c>
      <c r="D112" s="3" t="s">
        <v>254</v>
      </c>
      <c r="E112" s="3"/>
      <c r="F112" s="3"/>
      <c r="G112" s="3"/>
      <c r="H112" s="3"/>
      <c r="I112" s="3"/>
      <c r="J112" s="3"/>
      <c r="K112" s="3"/>
      <c r="L112" s="3"/>
      <c r="M112" s="3"/>
      <c r="N112" s="3"/>
      <c r="O112" s="2"/>
      <c r="P112" s="2"/>
      <c r="Q112" s="2"/>
      <c r="R112" s="2"/>
      <c r="S112" s="2"/>
      <c r="T112" s="2"/>
      <c r="U112" s="2"/>
    </row>
    <row r="113" spans="1:21" x14ac:dyDescent="0.25">
      <c r="A113" s="3" t="s">
        <v>175</v>
      </c>
      <c r="B113" s="3" t="s">
        <v>255</v>
      </c>
      <c r="C113" s="7" t="str">
        <f>HYPERLINK("http://www.tech.dmu.ac.uk/~mstacey/projects/alien.shtml","http://www.tech.dmu.ac.uk/~mstacey/projects/alien.shtml")</f>
        <v>http://www.tech.dmu.ac.uk/~mstacey/projects/alien.shtml</v>
      </c>
      <c r="D113" s="3" t="s">
        <v>256</v>
      </c>
      <c r="E113" s="3"/>
      <c r="F113" s="3"/>
      <c r="G113" s="3"/>
      <c r="H113" s="3"/>
      <c r="I113" s="3"/>
      <c r="J113" s="3"/>
      <c r="K113" s="3"/>
      <c r="L113" s="3"/>
      <c r="M113" s="3"/>
      <c r="N113" s="3"/>
      <c r="O113" s="2"/>
      <c r="P113" s="2"/>
      <c r="Q113" s="2"/>
      <c r="R113" s="2"/>
      <c r="S113" s="2"/>
      <c r="T113" s="2"/>
      <c r="U113" s="2"/>
    </row>
    <row r="114" spans="1:21" x14ac:dyDescent="0.25">
      <c r="A114" s="3" t="s">
        <v>175</v>
      </c>
      <c r="B114" s="3" t="s">
        <v>388</v>
      </c>
      <c r="C114" s="7" t="s">
        <v>389</v>
      </c>
      <c r="D114" s="3" t="s">
        <v>390</v>
      </c>
      <c r="E114" s="3"/>
      <c r="F114" s="3"/>
      <c r="G114" s="3"/>
      <c r="H114" s="3"/>
      <c r="I114" s="3"/>
      <c r="J114" s="3"/>
      <c r="K114" s="3"/>
      <c r="L114" s="3"/>
      <c r="M114" s="3"/>
      <c r="N114" s="3"/>
      <c r="O114" s="2"/>
      <c r="P114" s="2"/>
      <c r="Q114" s="2"/>
      <c r="R114" s="2"/>
      <c r="S114" s="2"/>
      <c r="T114" s="2"/>
      <c r="U114" s="2"/>
    </row>
    <row r="115" spans="1:21" x14ac:dyDescent="0.25">
      <c r="A115" s="3" t="s">
        <v>175</v>
      </c>
      <c r="B115" s="3" t="s">
        <v>257</v>
      </c>
      <c r="C115" s="7" t="str">
        <f>HYPERLINK("http://www.tech.dmu.ac.uk/~mstacey/projects/machine-poker.shtml","http://www.tech.dmu.ac.uk/~mstacey/projects/machine-poker.shtml")</f>
        <v>http://www.tech.dmu.ac.uk/~mstacey/projects/machine-poker.shtml</v>
      </c>
      <c r="D115" s="3" t="s">
        <v>226</v>
      </c>
      <c r="E115" s="3"/>
      <c r="F115" s="3"/>
      <c r="G115" s="3"/>
      <c r="H115" s="3"/>
      <c r="I115" s="3"/>
      <c r="J115" s="3"/>
      <c r="K115" s="3"/>
      <c r="L115" s="3"/>
      <c r="M115" s="3"/>
      <c r="N115" s="3"/>
      <c r="O115" s="2"/>
      <c r="P115" s="2"/>
      <c r="Q115" s="2"/>
      <c r="R115" s="2"/>
      <c r="S115" s="2"/>
      <c r="T115" s="2"/>
      <c r="U115" s="2"/>
    </row>
    <row r="116" spans="1:21" x14ac:dyDescent="0.25">
      <c r="A116" s="3" t="s">
        <v>175</v>
      </c>
      <c r="B116" s="3" t="s">
        <v>258</v>
      </c>
      <c r="C116" s="7" t="str">
        <f>HYPERLINK("http://www.tech.dmu.ac.uk/~mstacey/projects/cheat.shtml","http://www.tech.dmu.ac.uk/~mstacey/projects/cheat.shtml")</f>
        <v>http://www.tech.dmu.ac.uk/~mstacey/projects/cheat.shtml</v>
      </c>
      <c r="D116" s="3" t="s">
        <v>226</v>
      </c>
      <c r="E116" s="3"/>
      <c r="F116" s="3"/>
      <c r="G116" s="3"/>
      <c r="H116" s="3"/>
      <c r="I116" s="3"/>
      <c r="J116" s="3"/>
      <c r="K116" s="3"/>
      <c r="L116" s="3"/>
      <c r="M116" s="3"/>
      <c r="N116" s="3"/>
      <c r="O116" s="2"/>
      <c r="P116" s="2"/>
      <c r="Q116" s="2"/>
      <c r="R116" s="2"/>
      <c r="S116" s="2"/>
      <c r="T116" s="2"/>
      <c r="U116" s="2"/>
    </row>
    <row r="117" spans="1:21" x14ac:dyDescent="0.25">
      <c r="A117" s="3" t="s">
        <v>175</v>
      </c>
      <c r="B117" s="3" t="s">
        <v>259</v>
      </c>
      <c r="C117" s="7" t="str">
        <f>HYPERLINK("http://www.tech.dmu.ac.uk/~mstacey/projects/futoshiki.shtml","http://www.tech.dmu.ac.uk/~mstacey/projects/futoshiki.shtml")</f>
        <v>http://www.tech.dmu.ac.uk/~mstacey/projects/futoshiki.shtml</v>
      </c>
      <c r="D117" s="3" t="s">
        <v>238</v>
      </c>
      <c r="E117" s="3"/>
      <c r="F117" s="3"/>
      <c r="G117" s="3"/>
      <c r="H117" s="3"/>
      <c r="I117" s="3"/>
      <c r="J117" s="3"/>
      <c r="K117" s="3"/>
      <c r="L117" s="3"/>
      <c r="M117" s="3"/>
      <c r="N117" s="3"/>
      <c r="O117" s="2"/>
      <c r="P117" s="2"/>
      <c r="Q117" s="2"/>
      <c r="R117" s="2"/>
      <c r="S117" s="2"/>
      <c r="T117" s="2"/>
      <c r="U117" s="2"/>
    </row>
    <row r="118" spans="1:21" x14ac:dyDescent="0.25">
      <c r="A118" s="3" t="s">
        <v>175</v>
      </c>
      <c r="B118" s="3" t="s">
        <v>260</v>
      </c>
      <c r="C118" s="7" t="str">
        <f>HYPERLINK("http://www.tech.dmu.ac.uk/~mstacey/projects/sonic-breakout.shtml","http://www.tech.dmu.ac.uk/~mstacey/projects/sonic-breakout.shtml")</f>
        <v>http://www.tech.dmu.ac.uk/~mstacey/projects/sonic-breakout.shtml</v>
      </c>
      <c r="D118" s="3" t="s">
        <v>261</v>
      </c>
      <c r="E118" s="3"/>
      <c r="F118" s="3"/>
      <c r="G118" s="3"/>
      <c r="H118" s="3"/>
      <c r="I118" s="3"/>
      <c r="J118" s="3"/>
      <c r="K118" s="3"/>
      <c r="L118" s="3"/>
      <c r="M118" s="3"/>
      <c r="N118" s="3"/>
      <c r="O118" s="2"/>
      <c r="P118" s="2"/>
      <c r="Q118" s="2"/>
      <c r="R118" s="2"/>
      <c r="S118" s="2"/>
      <c r="T118" s="2"/>
      <c r="U118" s="2"/>
    </row>
    <row r="119" spans="1:21" x14ac:dyDescent="0.25">
      <c r="A119" s="3" t="s">
        <v>175</v>
      </c>
      <c r="B119" s="3" t="s">
        <v>262</v>
      </c>
      <c r="C119" s="7" t="str">
        <f>HYPERLINK("http://www.tech.dmu.ac.uk/~mstacey/projects/ufo-racing.shtml","http://www.tech.dmu.ac.uk/~mstacey/projects/ufo-racing.shtml")</f>
        <v>http://www.tech.dmu.ac.uk/~mstacey/projects/ufo-racing.shtml</v>
      </c>
      <c r="D119" s="3" t="s">
        <v>263</v>
      </c>
      <c r="E119" s="3"/>
      <c r="F119" s="3"/>
      <c r="G119" s="3"/>
      <c r="H119" s="3"/>
      <c r="I119" s="3"/>
      <c r="J119" s="3"/>
      <c r="K119" s="3"/>
      <c r="L119" s="3"/>
      <c r="M119" s="3"/>
      <c r="N119" s="3"/>
      <c r="O119" s="2"/>
      <c r="P119" s="2"/>
      <c r="Q119" s="2"/>
      <c r="R119" s="2"/>
      <c r="S119" s="2"/>
      <c r="T119" s="2"/>
      <c r="U119" s="2"/>
    </row>
    <row r="120" spans="1:21" x14ac:dyDescent="0.25">
      <c r="A120" s="3" t="s">
        <v>175</v>
      </c>
      <c r="B120" s="3" t="s">
        <v>264</v>
      </c>
      <c r="C120" s="7" t="str">
        <f>HYPERLINK("http://www.tech.dmu.ac.uk/~mstacey/projects/merchant.shtml","http://www.tech.dmu.ac.uk/~mstacey/projects/merchant.shtml")</f>
        <v>http://www.tech.dmu.ac.uk/~mstacey/projects/merchant.shtml</v>
      </c>
      <c r="D120" s="3" t="s">
        <v>265</v>
      </c>
      <c r="E120" s="3"/>
      <c r="F120" s="3"/>
      <c r="G120" s="3"/>
      <c r="H120" s="3"/>
      <c r="I120" s="3"/>
      <c r="J120" s="3"/>
      <c r="K120" s="3"/>
      <c r="L120" s="3"/>
      <c r="M120" s="3"/>
      <c r="N120" s="3"/>
      <c r="O120" s="2"/>
      <c r="P120" s="2"/>
      <c r="Q120" s="2"/>
      <c r="R120" s="2"/>
      <c r="S120" s="2"/>
      <c r="T120" s="2"/>
      <c r="U120" s="2"/>
    </row>
    <row r="121" spans="1:21" x14ac:dyDescent="0.25">
      <c r="A121" s="3" t="s">
        <v>175</v>
      </c>
      <c r="B121" s="3" t="s">
        <v>391</v>
      </c>
      <c r="C121" s="7" t="s">
        <v>392</v>
      </c>
      <c r="D121" s="3" t="s">
        <v>393</v>
      </c>
      <c r="E121" s="3"/>
      <c r="F121" s="3"/>
      <c r="G121" s="3"/>
      <c r="H121" s="3"/>
      <c r="I121" s="3"/>
      <c r="J121" s="3"/>
      <c r="K121" s="3"/>
      <c r="L121" s="3"/>
      <c r="M121" s="3"/>
      <c r="N121" s="3"/>
      <c r="O121" s="2"/>
      <c r="P121" s="2"/>
      <c r="Q121" s="2"/>
      <c r="R121" s="2"/>
      <c r="S121" s="2"/>
      <c r="T121" s="2"/>
      <c r="U121" s="2"/>
    </row>
    <row r="122" spans="1:21" x14ac:dyDescent="0.25">
      <c r="A122" s="3" t="s">
        <v>175</v>
      </c>
      <c r="B122" s="3" t="s">
        <v>266</v>
      </c>
      <c r="C122" s="7" t="str">
        <f>HYPERLINK("http://www.tech.dmu.ac.uk/~mstacey/projects/map-quiz.shtml","http://www.tech.dmu.ac.uk/~mstacey/projects/map-quiz.shtml")</f>
        <v>http://www.tech.dmu.ac.uk/~mstacey/projects/map-quiz.shtml</v>
      </c>
      <c r="D122" s="3" t="s">
        <v>267</v>
      </c>
      <c r="E122" s="3"/>
      <c r="F122" s="3"/>
      <c r="G122" s="3"/>
      <c r="H122" s="3"/>
      <c r="I122" s="3"/>
      <c r="J122" s="3"/>
      <c r="K122" s="3"/>
      <c r="L122" s="3"/>
      <c r="M122" s="3"/>
      <c r="N122" s="3"/>
      <c r="O122" s="2"/>
      <c r="P122" s="2"/>
      <c r="Q122" s="2"/>
      <c r="R122" s="2"/>
      <c r="S122" s="2"/>
      <c r="T122" s="2"/>
      <c r="U122" s="2"/>
    </row>
    <row r="123" spans="1:21" x14ac:dyDescent="0.25">
      <c r="A123" s="3" t="s">
        <v>175</v>
      </c>
      <c r="B123" s="3" t="s">
        <v>268</v>
      </c>
      <c r="C123" s="7" t="str">
        <f>HYPERLINK("http://www.tech.dmu.ac.uk/~mstacey/projects/tell-yourself-a-story.shtml","http://www.tech.dmu.ac.uk/~mstacey/projects/tell-yourself-a-story.shtml")</f>
        <v>http://www.tech.dmu.ac.uk/~mstacey/projects/tell-yourself-a-story.shtml</v>
      </c>
      <c r="D123" s="3" t="s">
        <v>269</v>
      </c>
      <c r="E123" s="3"/>
      <c r="F123" s="3"/>
      <c r="G123" s="3"/>
      <c r="H123" s="3"/>
      <c r="I123" s="3"/>
      <c r="J123" s="3"/>
      <c r="K123" s="3"/>
      <c r="L123" s="3"/>
      <c r="M123" s="3"/>
      <c r="N123" s="3"/>
      <c r="O123" s="2"/>
      <c r="P123" s="2"/>
      <c r="Q123" s="2"/>
      <c r="R123" s="2"/>
      <c r="S123" s="2"/>
      <c r="T123" s="2"/>
      <c r="U123" s="2"/>
    </row>
    <row r="124" spans="1:21" x14ac:dyDescent="0.25">
      <c r="A124" s="3" t="s">
        <v>175</v>
      </c>
      <c r="B124" s="3" t="s">
        <v>394</v>
      </c>
      <c r="C124" s="7" t="s">
        <v>395</v>
      </c>
      <c r="D124" s="3" t="s">
        <v>396</v>
      </c>
      <c r="E124" s="3"/>
      <c r="F124" s="3"/>
      <c r="G124" s="3"/>
      <c r="H124" s="3"/>
      <c r="I124" s="3"/>
      <c r="J124" s="3"/>
      <c r="K124" s="3"/>
      <c r="L124" s="3"/>
      <c r="M124" s="3"/>
      <c r="N124" s="3"/>
      <c r="O124" s="2"/>
      <c r="P124" s="2"/>
      <c r="Q124" s="2"/>
      <c r="R124" s="2"/>
      <c r="S124" s="2"/>
      <c r="T124" s="2"/>
      <c r="U124" s="2"/>
    </row>
    <row r="125" spans="1:21" x14ac:dyDescent="0.25">
      <c r="A125" s="3" t="s">
        <v>175</v>
      </c>
      <c r="B125" s="3" t="s">
        <v>270</v>
      </c>
      <c r="C125" s="7" t="str">
        <f>HYPERLINK("http://www.tech.dmu.ac.uk/~mstacey/projects/webquiz.shtml","http://www.tech.dmu.ac.uk/~mstacey/projects/webquiz.shtml")</f>
        <v>http://www.tech.dmu.ac.uk/~mstacey/projects/webquiz.shtml</v>
      </c>
      <c r="D125" s="3" t="s">
        <v>271</v>
      </c>
      <c r="E125" s="3"/>
      <c r="F125" s="3"/>
      <c r="G125" s="3"/>
      <c r="H125" s="3"/>
      <c r="I125" s="3"/>
      <c r="J125" s="3"/>
      <c r="K125" s="3"/>
      <c r="L125" s="3"/>
      <c r="M125" s="3"/>
      <c r="N125" s="3"/>
      <c r="O125" s="2"/>
      <c r="P125" s="2"/>
      <c r="Q125" s="2"/>
      <c r="R125" s="2"/>
      <c r="S125" s="2"/>
      <c r="T125" s="2"/>
      <c r="U125" s="2"/>
    </row>
    <row r="126" spans="1:21" x14ac:dyDescent="0.25">
      <c r="A126" s="3" t="s">
        <v>175</v>
      </c>
      <c r="B126" s="3" t="s">
        <v>272</v>
      </c>
      <c r="C126" s="7" t="str">
        <f>HYPERLINK("http://www.tech.dmu.ac.uk/~mstacey/projects/tree-tutor.shtml","http://www.tech.dmu.ac.uk/~mstacey/projects/tree-tutor.shtml")</f>
        <v>http://www.tech.dmu.ac.uk/~mstacey/projects/tree-tutor.shtml</v>
      </c>
      <c r="D126" s="3" t="s">
        <v>273</v>
      </c>
      <c r="E126" s="3"/>
      <c r="F126" s="3"/>
      <c r="G126" s="3"/>
      <c r="H126" s="3"/>
      <c r="I126" s="3"/>
      <c r="J126" s="3"/>
      <c r="K126" s="3"/>
      <c r="L126" s="3"/>
      <c r="M126" s="3"/>
      <c r="N126" s="3"/>
      <c r="O126" s="2"/>
      <c r="P126" s="2"/>
      <c r="Q126" s="2"/>
      <c r="R126" s="2"/>
      <c r="S126" s="2"/>
      <c r="T126" s="2"/>
      <c r="U126" s="2"/>
    </row>
    <row r="127" spans="1:21" x14ac:dyDescent="0.25">
      <c r="A127" s="3" t="s">
        <v>175</v>
      </c>
      <c r="B127" s="8" t="s">
        <v>274</v>
      </c>
      <c r="C127" s="7" t="str">
        <f>HYPERLINK("http://www.tech.dmu.ac.uk/~mstacey/projects/spelling-tutor.shtml","http://www.tech.dmu.ac.uk/~mstacey/projects/spelling-tutor.shtml")</f>
        <v>http://www.tech.dmu.ac.uk/~mstacey/projects/spelling-tutor.shtml</v>
      </c>
      <c r="D127" s="3" t="s">
        <v>273</v>
      </c>
      <c r="E127" s="3"/>
      <c r="F127" s="3"/>
      <c r="G127" s="3"/>
      <c r="H127" s="3"/>
      <c r="I127" s="3"/>
      <c r="J127" s="3"/>
      <c r="K127" s="3"/>
      <c r="L127" s="3"/>
      <c r="M127" s="3"/>
      <c r="N127" s="3"/>
      <c r="O127" s="2"/>
      <c r="P127" s="2"/>
      <c r="Q127" s="2"/>
      <c r="R127" s="2"/>
      <c r="S127" s="2"/>
      <c r="T127" s="2"/>
      <c r="U127" s="2"/>
    </row>
    <row r="128" spans="1:21" x14ac:dyDescent="0.25">
      <c r="A128" s="3" t="s">
        <v>175</v>
      </c>
      <c r="B128" s="3" t="s">
        <v>275</v>
      </c>
      <c r="C128" s="7" t="str">
        <f>HYPERLINK("http://www.tech.dmu.ac.uk/~mstacey/projects/flashcard.shtml","http://www.tech.dmu.ac.uk/~mstacey/projects/flashcard.shtml")</f>
        <v>http://www.tech.dmu.ac.uk/~mstacey/projects/flashcard.shtml</v>
      </c>
      <c r="D128" s="3" t="s">
        <v>276</v>
      </c>
      <c r="E128" s="3"/>
      <c r="F128" s="3"/>
      <c r="G128" s="3"/>
      <c r="H128" s="3"/>
      <c r="I128" s="3"/>
      <c r="J128" s="3"/>
      <c r="K128" s="3"/>
      <c r="L128" s="3"/>
      <c r="M128" s="3"/>
      <c r="N128" s="3"/>
      <c r="O128" s="2"/>
      <c r="P128" s="2"/>
      <c r="Q128" s="2"/>
      <c r="R128" s="2"/>
      <c r="S128" s="2"/>
      <c r="T128" s="2"/>
      <c r="U128" s="2"/>
    </row>
    <row r="129" spans="1:21" x14ac:dyDescent="0.25">
      <c r="A129" s="3" t="s">
        <v>175</v>
      </c>
      <c r="B129" s="3" t="s">
        <v>277</v>
      </c>
      <c r="C129" s="16" t="str">
        <f>HYPERLINK("http://www.tech.dmu.ac.uk/~mstacey/projects/ERD-tutor.shtml","http://www.tech.dmu.ac.uk/~mstacey/projects/ERD-tutor.shtml")</f>
        <v>http://www.tech.dmu.ac.uk/~mstacey/projects/ERD-tutor.shtml</v>
      </c>
      <c r="D129" s="3" t="s">
        <v>278</v>
      </c>
      <c r="E129" s="3"/>
      <c r="F129" s="3"/>
      <c r="G129" s="3"/>
      <c r="H129" s="3"/>
      <c r="I129" s="3"/>
      <c r="J129" s="3"/>
      <c r="K129" s="3"/>
      <c r="L129" s="3"/>
      <c r="M129" s="3"/>
      <c r="N129" s="3"/>
      <c r="O129" s="2"/>
      <c r="P129" s="2"/>
      <c r="Q129" s="2"/>
      <c r="R129" s="2"/>
      <c r="S129" s="2"/>
      <c r="T129" s="2"/>
      <c r="U129" s="2"/>
    </row>
    <row r="130" spans="1:21" x14ac:dyDescent="0.25">
      <c r="A130" s="3" t="s">
        <v>175</v>
      </c>
      <c r="B130" s="3" t="s">
        <v>279</v>
      </c>
      <c r="C130" s="7" t="str">
        <f>HYPERLINK("http://www.tech.dmu.ac.uk/~mstacey/projects/object-tutor.shtml","http://www.tech.dmu.ac.uk/~mstacey/projects/object-tutor.shtml")</f>
        <v>http://www.tech.dmu.ac.uk/~mstacey/projects/object-tutor.shtml</v>
      </c>
      <c r="D130" s="3" t="s">
        <v>273</v>
      </c>
      <c r="E130" s="3"/>
      <c r="F130" s="3"/>
      <c r="G130" s="3"/>
      <c r="H130" s="3"/>
      <c r="I130" s="3"/>
      <c r="J130" s="3"/>
      <c r="K130" s="3"/>
      <c r="L130" s="3"/>
      <c r="M130" s="3"/>
      <c r="N130" s="3"/>
      <c r="O130" s="2"/>
      <c r="P130" s="2"/>
      <c r="Q130" s="2"/>
      <c r="R130" s="2"/>
      <c r="S130" s="2"/>
      <c r="T130" s="2"/>
      <c r="U130" s="2"/>
    </row>
    <row r="131" spans="1:21" x14ac:dyDescent="0.25">
      <c r="A131" s="3" t="s">
        <v>175</v>
      </c>
      <c r="B131" s="3" t="s">
        <v>280</v>
      </c>
      <c r="C131" s="7" t="str">
        <f>HYPERLINK("http://www.tech.dmu.ac.uk/~mstacey/projects/brain.shtml","http://www.tech.dmu.ac.uk/~mstacey/projects/brain.shtml")</f>
        <v>http://www.tech.dmu.ac.uk/~mstacey/projects/brain.shtml</v>
      </c>
      <c r="D131" s="3" t="s">
        <v>281</v>
      </c>
      <c r="E131" s="3"/>
      <c r="F131" s="3"/>
      <c r="G131" s="3"/>
      <c r="H131" s="3"/>
      <c r="I131" s="3"/>
      <c r="J131" s="3"/>
      <c r="K131" s="3"/>
      <c r="L131" s="3"/>
      <c r="M131" s="3"/>
      <c r="N131" s="3"/>
      <c r="O131" s="2"/>
      <c r="P131" s="2"/>
      <c r="Q131" s="2"/>
      <c r="R131" s="2"/>
      <c r="S131" s="2"/>
      <c r="T131" s="2"/>
      <c r="U131" s="2"/>
    </row>
    <row r="132" spans="1:21" x14ac:dyDescent="0.25">
      <c r="A132" s="3" t="s">
        <v>175</v>
      </c>
      <c r="B132" s="3" t="s">
        <v>282</v>
      </c>
      <c r="C132" s="7" t="str">
        <f>HYPERLINK("http://www.tech.dmu.ac.uk/~mstacey/projects/probability-tutor.shtml","http://www.tech.dmu.ac.uk/~mstacey/projects/probability-tutor.shtml")</f>
        <v>http://www.tech.dmu.ac.uk/~mstacey/projects/probability-tutor.shtml</v>
      </c>
      <c r="D132" s="3" t="s">
        <v>283</v>
      </c>
      <c r="E132" s="3"/>
      <c r="F132" s="3"/>
      <c r="G132" s="3"/>
      <c r="H132" s="3"/>
      <c r="I132" s="3"/>
      <c r="J132" s="3"/>
      <c r="K132" s="3"/>
      <c r="L132" s="3"/>
      <c r="M132" s="3"/>
      <c r="N132" s="3"/>
      <c r="O132" s="2"/>
      <c r="P132" s="2"/>
      <c r="Q132" s="2"/>
      <c r="R132" s="2"/>
      <c r="S132" s="2"/>
      <c r="T132" s="2"/>
      <c r="U132" s="2"/>
    </row>
    <row r="133" spans="1:21" x14ac:dyDescent="0.25">
      <c r="A133" s="3" t="s">
        <v>175</v>
      </c>
      <c r="B133" s="3" t="s">
        <v>284</v>
      </c>
      <c r="C133" s="7" t="str">
        <f>HYPERLINK("http://www.tech.dmu.ac.uk/~mstacey/projects/voting-systems.shtml","http://www.tech.dmu.ac.uk/~mstacey/projects/voting-systems.shtml")</f>
        <v>http://www.tech.dmu.ac.uk/~mstacey/projects/voting-systems.shtml</v>
      </c>
      <c r="D133" s="3" t="s">
        <v>285</v>
      </c>
      <c r="E133" s="3"/>
      <c r="F133" s="3"/>
      <c r="G133" s="3"/>
      <c r="H133" s="3"/>
      <c r="I133" s="3"/>
      <c r="J133" s="3"/>
      <c r="K133" s="3"/>
      <c r="L133" s="3"/>
      <c r="M133" s="3"/>
      <c r="N133" s="3"/>
      <c r="O133" s="2"/>
      <c r="P133" s="2"/>
      <c r="Q133" s="2"/>
      <c r="R133" s="2"/>
      <c r="S133" s="2"/>
      <c r="T133" s="2"/>
      <c r="U133" s="2"/>
    </row>
    <row r="134" spans="1:21" x14ac:dyDescent="0.25">
      <c r="A134" s="3" t="s">
        <v>175</v>
      </c>
      <c r="B134" s="3" t="s">
        <v>399</v>
      </c>
      <c r="C134" s="7" t="s">
        <v>397</v>
      </c>
      <c r="D134" s="3" t="s">
        <v>400</v>
      </c>
      <c r="E134" s="3"/>
      <c r="F134" s="3"/>
      <c r="G134" s="3"/>
      <c r="H134" s="3"/>
      <c r="I134" s="3"/>
      <c r="J134" s="3"/>
      <c r="K134" s="3"/>
      <c r="L134" s="3"/>
      <c r="M134" s="3"/>
      <c r="N134" s="3"/>
      <c r="O134" s="2"/>
      <c r="P134" s="2"/>
      <c r="Q134" s="2"/>
      <c r="R134" s="2"/>
      <c r="S134" s="2"/>
      <c r="T134" s="2"/>
      <c r="U134" s="2"/>
    </row>
    <row r="135" spans="1:21" x14ac:dyDescent="0.25">
      <c r="A135" s="3" t="s">
        <v>175</v>
      </c>
      <c r="B135" s="3" t="s">
        <v>286</v>
      </c>
      <c r="C135" s="7" t="str">
        <f>HYPERLINK("http://www.tech.dmu.ac.uk/~mstacey/projects/kitchen-des.shtml","http://www.tech.dmu.ac.uk/~mstacey/projects/kitchen-des.shtml")</f>
        <v>http://www.tech.dmu.ac.uk/~mstacey/projects/kitchen-des.shtml</v>
      </c>
      <c r="D135" s="3" t="s">
        <v>213</v>
      </c>
      <c r="E135" s="3"/>
      <c r="F135" s="3"/>
      <c r="G135" s="3"/>
      <c r="H135" s="3"/>
      <c r="I135" s="3"/>
      <c r="J135" s="3"/>
      <c r="K135" s="3"/>
      <c r="L135" s="3"/>
      <c r="M135" s="3"/>
      <c r="N135" s="3"/>
      <c r="O135" s="2"/>
      <c r="P135" s="2"/>
      <c r="Q135" s="2"/>
      <c r="R135" s="2"/>
      <c r="S135" s="2"/>
      <c r="T135" s="2"/>
      <c r="U135" s="2"/>
    </row>
    <row r="136" spans="1:21" x14ac:dyDescent="0.25">
      <c r="A136" s="3" t="s">
        <v>175</v>
      </c>
      <c r="B136" s="3" t="s">
        <v>287</v>
      </c>
      <c r="C136" s="7" t="str">
        <f>HYPERLINK("http://www.tech.dmu.ac.uk/~mstacey/projects/kitchen-graph.shtml","http://www.tech.dmu.ac.uk/~mstacey/projects/kitchen-graph.shtml")</f>
        <v>http://www.tech.dmu.ac.uk/~mstacey/projects/kitchen-graph.shtml</v>
      </c>
      <c r="D136" s="3" t="s">
        <v>288</v>
      </c>
      <c r="E136" s="3"/>
      <c r="F136" s="3"/>
      <c r="G136" s="3"/>
      <c r="H136" s="3"/>
      <c r="I136" s="3"/>
      <c r="J136" s="3"/>
      <c r="K136" s="3"/>
      <c r="L136" s="3"/>
      <c r="M136" s="3"/>
      <c r="N136" s="3"/>
      <c r="O136" s="2"/>
      <c r="P136" s="2"/>
      <c r="Q136" s="2"/>
      <c r="R136" s="2"/>
      <c r="S136" s="2"/>
      <c r="T136" s="2"/>
      <c r="U136" s="2"/>
    </row>
    <row r="137" spans="1:21" x14ac:dyDescent="0.25">
      <c r="A137" s="3" t="s">
        <v>175</v>
      </c>
      <c r="B137" s="3" t="s">
        <v>289</v>
      </c>
      <c r="C137" s="7" t="str">
        <f>HYPERLINK("http://www.tech.dmu.ac.uk/~mstacey/projects/annotation.shtml","http://www.tech.dmu.ac.uk/~mstacey/projects/annotation.shtml")</f>
        <v>http://www.tech.dmu.ac.uk/~mstacey/projects/annotation.shtml</v>
      </c>
      <c r="D137" s="3" t="s">
        <v>290</v>
      </c>
      <c r="E137" s="3"/>
      <c r="F137" s="3"/>
      <c r="G137" s="3"/>
      <c r="H137" s="3"/>
      <c r="I137" s="3"/>
      <c r="J137" s="3"/>
      <c r="K137" s="3"/>
      <c r="L137" s="3"/>
      <c r="M137" s="3"/>
      <c r="N137" s="3"/>
      <c r="O137" s="2"/>
      <c r="P137" s="2"/>
      <c r="Q137" s="2"/>
      <c r="R137" s="2"/>
      <c r="S137" s="2"/>
      <c r="T137" s="2"/>
      <c r="U137" s="2"/>
    </row>
    <row r="138" spans="1:21" x14ac:dyDescent="0.25">
      <c r="A138" s="3" t="s">
        <v>175</v>
      </c>
      <c r="B138" s="3" t="s">
        <v>291</v>
      </c>
      <c r="C138" s="7" t="str">
        <f>HYPERLINK("http://www.tech.dmu.ac.uk/~mstacey/projects/ripple.shtml","http://www.tech.dmu.ac.uk/~mstacey/projects/ripple.shtml")</f>
        <v>http://www.tech.dmu.ac.uk/~mstacey/projects/ripple.shtml</v>
      </c>
      <c r="D138" s="3" t="s">
        <v>292</v>
      </c>
      <c r="E138" s="3"/>
      <c r="F138" s="3"/>
      <c r="G138" s="3"/>
      <c r="H138" s="3"/>
      <c r="I138" s="3"/>
      <c r="J138" s="3"/>
      <c r="K138" s="3"/>
      <c r="L138" s="3"/>
      <c r="M138" s="3"/>
      <c r="N138" s="3"/>
      <c r="O138" s="2"/>
      <c r="P138" s="2"/>
      <c r="Q138" s="2"/>
      <c r="R138" s="2"/>
      <c r="S138" s="2"/>
      <c r="T138" s="2"/>
      <c r="U138" s="2"/>
    </row>
    <row r="139" spans="1:21" x14ac:dyDescent="0.25">
      <c r="A139" s="3" t="s">
        <v>175</v>
      </c>
      <c r="B139" s="3" t="s">
        <v>293</v>
      </c>
      <c r="C139" s="7" t="str">
        <f>HYPERLINK("http://www.tech.dmu.ac.uk/~mstacey/projects/auto-textile.shtml","http://www.tech.dmu.ac.uk/~mstacey/projects/auto-textile.shtml")</f>
        <v>http://www.tech.dmu.ac.uk/~mstacey/projects/auto-textile.shtml</v>
      </c>
      <c r="D139" s="3" t="s">
        <v>294</v>
      </c>
      <c r="E139" s="3"/>
      <c r="F139" s="3"/>
      <c r="G139" s="3"/>
      <c r="H139" s="3"/>
      <c r="I139" s="3"/>
      <c r="J139" s="3"/>
      <c r="K139" s="3"/>
      <c r="L139" s="3"/>
      <c r="M139" s="3"/>
      <c r="N139" s="3"/>
      <c r="O139" s="2"/>
      <c r="P139" s="2"/>
      <c r="Q139" s="2"/>
      <c r="R139" s="2"/>
      <c r="S139" s="2"/>
      <c r="T139" s="2"/>
      <c r="U139" s="2"/>
    </row>
    <row r="140" spans="1:21" x14ac:dyDescent="0.25">
      <c r="A140" s="3" t="s">
        <v>175</v>
      </c>
      <c r="B140" s="3" t="s">
        <v>401</v>
      </c>
      <c r="C140" s="7" t="s">
        <v>402</v>
      </c>
      <c r="D140" s="3" t="s">
        <v>403</v>
      </c>
      <c r="E140" s="3"/>
      <c r="F140" s="3"/>
      <c r="G140" s="3"/>
      <c r="H140" s="3"/>
      <c r="I140" s="3"/>
      <c r="J140" s="3"/>
      <c r="K140" s="3"/>
      <c r="L140" s="3"/>
      <c r="M140" s="3"/>
      <c r="N140" s="3"/>
      <c r="O140" s="2"/>
      <c r="P140" s="2"/>
      <c r="Q140" s="2"/>
      <c r="R140" s="2"/>
      <c r="S140" s="2"/>
      <c r="T140" s="2"/>
      <c r="U140" s="2"/>
    </row>
    <row r="141" spans="1:21" x14ac:dyDescent="0.25">
      <c r="A141" s="3" t="s">
        <v>175</v>
      </c>
      <c r="B141" s="3" t="s">
        <v>295</v>
      </c>
      <c r="C141" s="7" t="str">
        <f>HYPERLINK("http://www.tech.dmu.ac.uk/~mstacey/projects/qualitative-graph.shtml","http://www.tech.dmu.ac.uk/~mstacey/projects/qualitative-graph.shtml")</f>
        <v>http://www.tech.dmu.ac.uk/~mstacey/projects/qualitative-graph.shtml</v>
      </c>
      <c r="D141" s="3" t="s">
        <v>296</v>
      </c>
      <c r="E141" s="3"/>
      <c r="F141" s="3"/>
      <c r="G141" s="3"/>
      <c r="H141" s="3"/>
      <c r="I141" s="3"/>
      <c r="J141" s="3"/>
      <c r="K141" s="3"/>
      <c r="L141" s="3"/>
      <c r="M141" s="3"/>
      <c r="N141" s="3"/>
      <c r="O141" s="2"/>
      <c r="P141" s="2"/>
      <c r="Q141" s="2"/>
      <c r="R141" s="2"/>
      <c r="S141" s="2"/>
      <c r="T141" s="2"/>
      <c r="U141" s="2"/>
    </row>
    <row r="142" spans="1:21" x14ac:dyDescent="0.25">
      <c r="A142" s="3" t="s">
        <v>175</v>
      </c>
      <c r="B142" s="3" t="s">
        <v>297</v>
      </c>
      <c r="C142" s="7" t="str">
        <f>HYPERLINK("http://www.tech.dmu.ac.uk/~mstacey/projects/recognition.shtml","http://www.tech.dmu.ac.uk/~mstacey/projects/recognition.shtml")</f>
        <v>http://www.tech.dmu.ac.uk/~mstacey/projects/recognition.shtml</v>
      </c>
      <c r="D142" s="8" t="s">
        <v>298</v>
      </c>
      <c r="E142" s="3"/>
      <c r="F142" s="3"/>
      <c r="G142" s="3"/>
      <c r="H142" s="3"/>
      <c r="I142" s="3"/>
      <c r="J142" s="3"/>
      <c r="K142" s="3"/>
      <c r="L142" s="3"/>
      <c r="M142" s="3"/>
      <c r="N142" s="3"/>
      <c r="O142" s="2"/>
      <c r="P142" s="2"/>
      <c r="Q142" s="2"/>
      <c r="R142" s="2"/>
      <c r="S142" s="2"/>
      <c r="T142" s="2"/>
      <c r="U142" s="2"/>
    </row>
    <row r="143" spans="1:21" x14ac:dyDescent="0.25">
      <c r="A143" s="3" t="s">
        <v>175</v>
      </c>
      <c r="B143" s="3" t="s">
        <v>299</v>
      </c>
      <c r="C143" s="7" t="str">
        <f>HYPERLINK("http://www.tech.dmu.ac.uk/~mstacey/projects/blind-diagrams.shtml","http://www.tech.dmu.ac.uk/~mstacey/projects/blind-diagrams.shtml")</f>
        <v>http://www.tech.dmu.ac.uk/~mstacey/projects/blind-diagrams.shtml</v>
      </c>
      <c r="D143" s="3" t="s">
        <v>300</v>
      </c>
      <c r="E143" s="3"/>
      <c r="F143" s="3"/>
      <c r="G143" s="3"/>
      <c r="H143" s="3"/>
      <c r="I143" s="3"/>
      <c r="J143" s="3"/>
      <c r="K143" s="3"/>
      <c r="L143" s="3"/>
      <c r="M143" s="3"/>
      <c r="N143" s="3"/>
      <c r="O143" s="2"/>
      <c r="P143" s="2"/>
      <c r="Q143" s="2"/>
      <c r="R143" s="2"/>
      <c r="S143" s="2"/>
      <c r="T143" s="2"/>
      <c r="U143" s="2"/>
    </row>
    <row r="144" spans="1:21" x14ac:dyDescent="0.25">
      <c r="A144" s="3" t="s">
        <v>175</v>
      </c>
      <c r="B144" s="3" t="s">
        <v>405</v>
      </c>
      <c r="C144" s="7" t="s">
        <v>404</v>
      </c>
      <c r="D144" s="3" t="s">
        <v>406</v>
      </c>
      <c r="E144" s="3"/>
      <c r="F144" s="3"/>
      <c r="G144" s="3"/>
      <c r="H144" s="3"/>
      <c r="I144" s="3"/>
      <c r="J144" s="3"/>
      <c r="K144" s="3"/>
      <c r="L144" s="3"/>
      <c r="M144" s="3"/>
      <c r="N144" s="3"/>
      <c r="O144" s="2"/>
      <c r="P144" s="2"/>
      <c r="Q144" s="2"/>
      <c r="R144" s="2"/>
      <c r="S144" s="2"/>
      <c r="T144" s="2"/>
      <c r="U144" s="2"/>
    </row>
    <row r="145" spans="1:21" x14ac:dyDescent="0.25">
      <c r="A145" s="3" t="s">
        <v>175</v>
      </c>
      <c r="B145" s="3" t="s">
        <v>407</v>
      </c>
      <c r="C145" s="7" t="s">
        <v>408</v>
      </c>
      <c r="D145" s="3" t="s">
        <v>406</v>
      </c>
      <c r="E145" s="3"/>
      <c r="F145" s="3"/>
      <c r="G145" s="3"/>
      <c r="H145" s="3"/>
      <c r="I145" s="3"/>
      <c r="J145" s="3"/>
      <c r="K145" s="3"/>
      <c r="L145" s="3"/>
      <c r="M145" s="3"/>
      <c r="N145" s="3"/>
      <c r="O145" s="2"/>
      <c r="P145" s="2"/>
      <c r="Q145" s="2"/>
      <c r="R145" s="2"/>
      <c r="S145" s="2"/>
      <c r="T145" s="2"/>
      <c r="U145" s="2"/>
    </row>
    <row r="146" spans="1:21" x14ac:dyDescent="0.25">
      <c r="A146" s="3" t="s">
        <v>175</v>
      </c>
      <c r="B146" s="3" t="s">
        <v>311</v>
      </c>
      <c r="C146" s="7" t="str">
        <f>HYPERLINK("http://www.tech.dmu.ac.uk/~mstacey/projects/note.shtml","http://www.tech.dmu.ac.uk/~mstacey/projects/note.shtml")</f>
        <v>http://www.tech.dmu.ac.uk/~mstacey/projects/note.shtml</v>
      </c>
      <c r="D146" s="3" t="s">
        <v>312</v>
      </c>
      <c r="E146" s="3"/>
      <c r="F146" s="3"/>
      <c r="G146" s="3"/>
      <c r="H146" s="3"/>
      <c r="I146" s="3"/>
      <c r="J146" s="3"/>
      <c r="K146" s="3"/>
      <c r="L146" s="3"/>
      <c r="M146" s="3"/>
      <c r="N146" s="3"/>
      <c r="O146" s="2"/>
      <c r="P146" s="2"/>
      <c r="Q146" s="2"/>
      <c r="R146" s="2"/>
      <c r="S146" s="2"/>
      <c r="T146" s="2"/>
      <c r="U146" s="2"/>
    </row>
    <row r="147" spans="1:21" x14ac:dyDescent="0.25">
      <c r="A147" s="3" t="s">
        <v>175</v>
      </c>
      <c r="B147" s="3" t="s">
        <v>409</v>
      </c>
      <c r="C147" s="7" t="s">
        <v>410</v>
      </c>
      <c r="D147" s="3" t="s">
        <v>411</v>
      </c>
      <c r="E147" s="3"/>
      <c r="F147" s="3"/>
      <c r="G147" s="3"/>
      <c r="H147" s="3"/>
      <c r="I147" s="3"/>
      <c r="J147" s="3"/>
      <c r="K147" s="3"/>
      <c r="L147" s="3"/>
      <c r="M147" s="3"/>
      <c r="N147" s="3"/>
      <c r="O147" s="2"/>
      <c r="P147" s="2"/>
      <c r="Q147" s="2"/>
      <c r="R147" s="2"/>
      <c r="S147" s="2"/>
      <c r="T147" s="2"/>
      <c r="U147" s="2"/>
    </row>
    <row r="148" spans="1:21" x14ac:dyDescent="0.25">
      <c r="A148" s="3" t="s">
        <v>175</v>
      </c>
      <c r="B148" s="3" t="s">
        <v>301</v>
      </c>
      <c r="C148" s="7" t="str">
        <f>HYPERLINK("http://www.tech.dmu.ac.uk/~mstacey/projects/statistics-app.shtml","http://www.tech.dmu.ac.uk/~mstacey/projects/statistics-app.shtml")</f>
        <v>http://www.tech.dmu.ac.uk/~mstacey/projects/statistics-app.shtml</v>
      </c>
      <c r="D148" s="3" t="s">
        <v>302</v>
      </c>
      <c r="E148" s="3"/>
      <c r="F148" s="3"/>
      <c r="G148" s="3"/>
      <c r="H148" s="3"/>
      <c r="I148" s="3"/>
      <c r="J148" s="3"/>
      <c r="K148" s="3"/>
      <c r="L148" s="3"/>
      <c r="M148" s="3"/>
      <c r="N148" s="3"/>
      <c r="O148" s="2"/>
      <c r="P148" s="2"/>
      <c r="Q148" s="2"/>
      <c r="R148" s="2"/>
      <c r="S148" s="2"/>
      <c r="T148" s="2"/>
      <c r="U148" s="2"/>
    </row>
    <row r="149" spans="1:21" x14ac:dyDescent="0.25">
      <c r="A149" s="3" t="s">
        <v>175</v>
      </c>
      <c r="B149" s="3" t="s">
        <v>303</v>
      </c>
      <c r="C149" s="7" t="str">
        <f>HYPERLINK("http://www.tech.dmu.ac.uk/~mstacey/projects/html-marking.shtml","http://www.tech.dmu.ac.uk/~mstacey/projects/html-marking.shtml")</f>
        <v>http://www.tech.dmu.ac.uk/~mstacey/projects/html-marking.shtml</v>
      </c>
      <c r="D149" s="3" t="s">
        <v>304</v>
      </c>
      <c r="E149" s="3"/>
      <c r="F149" s="3"/>
      <c r="G149" s="3"/>
      <c r="H149" s="3"/>
      <c r="I149" s="3"/>
      <c r="J149" s="3"/>
      <c r="K149" s="3"/>
      <c r="L149" s="3"/>
      <c r="M149" s="3"/>
      <c r="N149" s="3"/>
      <c r="O149" s="2"/>
      <c r="P149" s="2"/>
      <c r="Q149" s="2"/>
      <c r="R149" s="2"/>
      <c r="S149" s="2"/>
      <c r="T149" s="2"/>
      <c r="U149" s="2"/>
    </row>
    <row r="150" spans="1:21" x14ac:dyDescent="0.25">
      <c r="A150" s="3" t="s">
        <v>175</v>
      </c>
      <c r="B150" s="3" t="s">
        <v>305</v>
      </c>
      <c r="C150" s="7" t="str">
        <f>HYPERLINK("http://www.tech.dmu.ac.uk/~mstacey/projects/art.shtml","http://www.tech.dmu.ac.uk/~mstacey/projects/art.shtml")</f>
        <v>http://www.tech.dmu.ac.uk/~mstacey/projects/art.shtml</v>
      </c>
      <c r="D150" s="3" t="s">
        <v>306</v>
      </c>
      <c r="E150" s="3"/>
      <c r="F150" s="3"/>
      <c r="G150" s="3"/>
      <c r="H150" s="3"/>
      <c r="I150" s="3"/>
      <c r="J150" s="3"/>
      <c r="K150" s="3"/>
      <c r="L150" s="3"/>
      <c r="M150" s="3"/>
      <c r="N150" s="3"/>
      <c r="O150" s="2"/>
      <c r="P150" s="2"/>
      <c r="Q150" s="2"/>
      <c r="R150" s="2"/>
      <c r="S150" s="2"/>
      <c r="T150" s="2"/>
      <c r="U150" s="2"/>
    </row>
    <row r="151" spans="1:21" x14ac:dyDescent="0.25">
      <c r="A151" s="3" t="s">
        <v>175</v>
      </c>
      <c r="B151" s="3" t="s">
        <v>412</v>
      </c>
      <c r="C151" s="7" t="s">
        <v>413</v>
      </c>
      <c r="D151" s="3" t="s">
        <v>414</v>
      </c>
      <c r="E151" s="3"/>
      <c r="F151" s="3"/>
      <c r="G151" s="3"/>
      <c r="H151" s="3"/>
      <c r="I151" s="3"/>
      <c r="J151" s="3"/>
      <c r="K151" s="3"/>
      <c r="L151" s="3"/>
      <c r="M151" s="3"/>
      <c r="N151" s="3"/>
      <c r="O151" s="2"/>
      <c r="P151" s="2"/>
      <c r="Q151" s="2"/>
      <c r="R151" s="2"/>
      <c r="S151" s="2"/>
      <c r="T151" s="2"/>
      <c r="U151" s="2"/>
    </row>
    <row r="152" spans="1:21" x14ac:dyDescent="0.25">
      <c r="A152" s="3" t="s">
        <v>175</v>
      </c>
      <c r="B152" s="3" t="s">
        <v>307</v>
      </c>
      <c r="C152" s="7" t="str">
        <f>HYPERLINK("http://www.tech.dmu.ac.uk/~mstacey/projects/aesthetic-automata.shtml","http://www.tech.dmu.ac.uk/~mstacey/projects/aesthetic-automata.shtml")</f>
        <v>http://www.tech.dmu.ac.uk/~mstacey/projects/aesthetic-automata.shtml</v>
      </c>
      <c r="D152" s="3" t="s">
        <v>308</v>
      </c>
      <c r="E152" s="3"/>
      <c r="F152" s="3"/>
      <c r="G152" s="3"/>
      <c r="H152" s="3"/>
      <c r="I152" s="3"/>
      <c r="J152" s="3"/>
      <c r="K152" s="3"/>
      <c r="L152" s="3"/>
      <c r="M152" s="3"/>
      <c r="N152" s="3"/>
      <c r="O152" s="2"/>
      <c r="P152" s="2"/>
      <c r="Q152" s="2"/>
      <c r="R152" s="2"/>
      <c r="S152" s="2"/>
      <c r="T152" s="2"/>
      <c r="U152" s="2"/>
    </row>
    <row r="153" spans="1:21" x14ac:dyDescent="0.25">
      <c r="A153" s="3" t="s">
        <v>175</v>
      </c>
      <c r="B153" s="3" t="s">
        <v>309</v>
      </c>
      <c r="C153" s="7" t="str">
        <f>HYPERLINK("http://www.tech.dmu.ac.uk/~mstacey/projects/direct-combination.shtml","http://www.tech.dmu.ac.uk/~mstacey/projects/direct-combination.shtml")</f>
        <v>http://www.tech.dmu.ac.uk/~mstacey/projects/direct-combination.shtml</v>
      </c>
      <c r="D153" s="3" t="s">
        <v>310</v>
      </c>
      <c r="E153" s="3"/>
      <c r="F153" s="3"/>
      <c r="G153" s="3"/>
      <c r="H153" s="3"/>
      <c r="I153" s="3"/>
      <c r="J153" s="3"/>
      <c r="K153" s="3"/>
      <c r="L153" s="3"/>
      <c r="M153" s="3"/>
      <c r="N153" s="3"/>
      <c r="O153" s="2"/>
      <c r="P153" s="2"/>
      <c r="Q153" s="2"/>
      <c r="R153" s="2"/>
      <c r="S153" s="2"/>
      <c r="T153" s="2"/>
      <c r="U153" s="2"/>
    </row>
    <row r="154" spans="1:21" x14ac:dyDescent="0.25">
      <c r="A154" s="3" t="s">
        <v>175</v>
      </c>
      <c r="B154" s="3" t="s">
        <v>313</v>
      </c>
      <c r="C154" s="7" t="str">
        <f>HYPERLINK("http://www.tech.dmu.ac.uk/~mstacey/projects/football-tactics.shtml","http://www.tech.dmu.ac.uk/~mstacey/projects/football-tactics.shtml")</f>
        <v>http://www.tech.dmu.ac.uk/~mstacey/projects/football-tactics.shtml</v>
      </c>
      <c r="D154" s="3" t="s">
        <v>314</v>
      </c>
      <c r="E154" s="3"/>
      <c r="F154" s="3"/>
      <c r="G154" s="3"/>
      <c r="H154" s="3"/>
      <c r="I154" s="3"/>
      <c r="J154" s="3"/>
      <c r="K154" s="3"/>
      <c r="L154" s="3"/>
      <c r="M154" s="3"/>
      <c r="N154" s="3"/>
      <c r="O154" s="2"/>
      <c r="P154" s="2"/>
      <c r="Q154" s="2"/>
      <c r="R154" s="2"/>
      <c r="S154" s="2"/>
      <c r="T154" s="2"/>
      <c r="U154" s="2"/>
    </row>
    <row r="155" spans="1:21" x14ac:dyDescent="0.25">
      <c r="A155" s="3" t="s">
        <v>175</v>
      </c>
      <c r="B155" s="3" t="s">
        <v>415</v>
      </c>
      <c r="C155" s="7" t="s">
        <v>416</v>
      </c>
      <c r="D155" s="3" t="s">
        <v>417</v>
      </c>
      <c r="E155" s="3"/>
      <c r="F155" s="3"/>
      <c r="G155" s="3"/>
      <c r="H155" s="3"/>
      <c r="I155" s="3"/>
      <c r="J155" s="3"/>
      <c r="K155" s="3"/>
      <c r="L155" s="3"/>
      <c r="M155" s="3"/>
      <c r="N155" s="3"/>
      <c r="O155" s="2"/>
      <c r="P155" s="2"/>
      <c r="Q155" s="2"/>
      <c r="R155" s="2"/>
      <c r="S155" s="2"/>
      <c r="T155" s="2"/>
      <c r="U155" s="2"/>
    </row>
    <row r="156" spans="1:21" x14ac:dyDescent="0.25">
      <c r="A156" s="3" t="s">
        <v>175</v>
      </c>
      <c r="B156" s="3" t="s">
        <v>315</v>
      </c>
      <c r="C156" s="7" t="str">
        <f>HYPERLINK("http://www.tech.dmu.ac.uk/~mstacey/projects/perception.shtml","http://www.tech.dmu.ac.uk/~mstacey/projects/perception.shtml")</f>
        <v>http://www.tech.dmu.ac.uk/~mstacey/projects/perception.shtml</v>
      </c>
      <c r="D156" s="3" t="s">
        <v>316</v>
      </c>
      <c r="E156" s="3"/>
      <c r="F156" s="3"/>
      <c r="G156" s="3"/>
      <c r="H156" s="3"/>
      <c r="I156" s="3"/>
      <c r="J156" s="3"/>
      <c r="K156" s="3"/>
      <c r="L156" s="3"/>
      <c r="M156" s="3"/>
      <c r="N156" s="3"/>
      <c r="O156" s="2"/>
      <c r="P156" s="2"/>
      <c r="Q156" s="2"/>
      <c r="R156" s="2"/>
      <c r="S156" s="2"/>
      <c r="T156" s="2"/>
      <c r="U156" s="2"/>
    </row>
    <row r="157" spans="1:21" x14ac:dyDescent="0.25">
      <c r="A157" s="3" t="s">
        <v>175</v>
      </c>
      <c r="B157" s="3" t="s">
        <v>317</v>
      </c>
      <c r="C157" s="7" t="str">
        <f>HYPERLINK("http://www.tech.dmu.ac.uk/~mstacey/projects/baby-names.shtml","http://www.tech.dmu.ac.uk/~mstacey/projects/baby-names.shtml")</f>
        <v>http://www.tech.dmu.ac.uk/~mstacey/projects/baby-names.shtml</v>
      </c>
      <c r="D157" s="3" t="s">
        <v>318</v>
      </c>
      <c r="E157" s="3"/>
      <c r="F157" s="3"/>
      <c r="G157" s="3"/>
      <c r="H157" s="3"/>
      <c r="I157" s="3"/>
      <c r="J157" s="3"/>
      <c r="K157" s="3"/>
      <c r="L157" s="3"/>
      <c r="M157" s="3"/>
      <c r="N157" s="3"/>
      <c r="O157" s="2"/>
      <c r="P157" s="2"/>
      <c r="Q157" s="2"/>
      <c r="R157" s="2"/>
      <c r="S157" s="2"/>
      <c r="T157" s="2"/>
      <c r="U157" s="2"/>
    </row>
    <row r="158" spans="1:21" ht="28.5" x14ac:dyDescent="0.25">
      <c r="A158" s="3" t="s">
        <v>71</v>
      </c>
      <c r="B158" s="3" t="s">
        <v>319</v>
      </c>
      <c r="C158" s="9" t="s">
        <v>320</v>
      </c>
      <c r="D158" s="3" t="s">
        <v>321</v>
      </c>
      <c r="E158" s="3"/>
      <c r="F158" s="3"/>
      <c r="G158" s="3"/>
      <c r="H158" s="3"/>
      <c r="I158" s="3"/>
      <c r="J158" s="3"/>
      <c r="K158" s="3"/>
      <c r="L158" s="3"/>
      <c r="M158" s="3"/>
      <c r="N158" s="3"/>
      <c r="O158" s="2"/>
      <c r="P158" s="2"/>
      <c r="Q158" s="2"/>
      <c r="R158" s="2"/>
      <c r="S158" s="2"/>
      <c r="T158" s="2"/>
      <c r="U158" s="2"/>
    </row>
    <row r="159" spans="1:21" x14ac:dyDescent="0.25">
      <c r="A159" s="3" t="s">
        <v>71</v>
      </c>
      <c r="B159" s="3" t="s">
        <v>322</v>
      </c>
      <c r="C159" s="3" t="s">
        <v>323</v>
      </c>
      <c r="D159" s="3" t="s">
        <v>324</v>
      </c>
      <c r="E159" s="3"/>
      <c r="F159" s="3"/>
      <c r="G159" s="3"/>
      <c r="H159" s="3"/>
      <c r="I159" s="3"/>
      <c r="J159" s="3"/>
      <c r="K159" s="3"/>
      <c r="L159" s="3"/>
      <c r="M159" s="3"/>
      <c r="N159" s="3"/>
      <c r="O159" s="2"/>
      <c r="P159" s="2"/>
      <c r="Q159" s="2"/>
      <c r="R159" s="2"/>
      <c r="S159" s="2"/>
      <c r="T159" s="2"/>
      <c r="U159" s="2"/>
    </row>
    <row r="160" spans="1:21" ht="42.75" x14ac:dyDescent="0.25">
      <c r="A160" s="3" t="s">
        <v>325</v>
      </c>
      <c r="B160" s="8" t="s">
        <v>326</v>
      </c>
      <c r="C160" s="8" t="s">
        <v>327</v>
      </c>
      <c r="D160" s="3" t="s">
        <v>328</v>
      </c>
      <c r="E160" s="3"/>
      <c r="F160" s="3"/>
      <c r="G160" s="3"/>
      <c r="H160" s="3"/>
      <c r="I160" s="3"/>
      <c r="J160" s="3"/>
      <c r="K160" s="3"/>
      <c r="L160" s="3"/>
      <c r="M160" s="3"/>
      <c r="N160" s="3"/>
      <c r="O160" s="2"/>
      <c r="P160" s="2"/>
      <c r="Q160" s="2"/>
      <c r="R160" s="2"/>
      <c r="S160" s="2"/>
      <c r="T160" s="2"/>
      <c r="U160" s="2"/>
    </row>
    <row r="161" spans="1:21" ht="57" x14ac:dyDescent="0.25">
      <c r="A161" s="3" t="s">
        <v>329</v>
      </c>
      <c r="B161" s="3" t="s">
        <v>330</v>
      </c>
      <c r="C161" s="3" t="s">
        <v>331</v>
      </c>
      <c r="D161" s="3" t="s">
        <v>332</v>
      </c>
      <c r="E161" s="3"/>
      <c r="F161" s="3"/>
      <c r="G161" s="3"/>
      <c r="H161" s="3"/>
      <c r="I161" s="3"/>
      <c r="J161" s="3"/>
      <c r="K161" s="3"/>
      <c r="L161" s="3"/>
      <c r="M161" s="3"/>
      <c r="N161" s="3"/>
      <c r="O161" s="2"/>
      <c r="P161" s="2"/>
      <c r="Q161" s="2"/>
      <c r="R161" s="2"/>
      <c r="S161" s="2"/>
      <c r="T161" s="2"/>
      <c r="U161" s="2"/>
    </row>
    <row r="162" spans="1:21" ht="57" x14ac:dyDescent="0.25">
      <c r="A162" s="3" t="s">
        <v>329</v>
      </c>
      <c r="B162" s="3" t="s">
        <v>333</v>
      </c>
      <c r="C162" s="3" t="s">
        <v>334</v>
      </c>
      <c r="D162" s="3" t="s">
        <v>244</v>
      </c>
      <c r="E162" s="3"/>
      <c r="F162" s="3"/>
      <c r="G162" s="3"/>
      <c r="H162" s="3"/>
      <c r="I162" s="3"/>
      <c r="J162" s="3"/>
      <c r="K162" s="3"/>
      <c r="L162" s="3"/>
      <c r="M162" s="3"/>
      <c r="N162" s="3"/>
      <c r="O162" s="2"/>
      <c r="P162" s="2"/>
      <c r="Q162" s="2"/>
      <c r="R162" s="2"/>
      <c r="S162" s="2"/>
      <c r="T162" s="2"/>
      <c r="U162" s="2"/>
    </row>
    <row r="163" spans="1:21" ht="28.5" x14ac:dyDescent="0.25">
      <c r="A163" s="3" t="s">
        <v>325</v>
      </c>
      <c r="B163" s="8" t="s">
        <v>335</v>
      </c>
      <c r="C163" s="8" t="s">
        <v>336</v>
      </c>
      <c r="D163" s="3" t="s">
        <v>337</v>
      </c>
      <c r="E163" s="2"/>
      <c r="F163" s="2"/>
      <c r="G163" s="2"/>
      <c r="H163" s="2"/>
      <c r="I163" s="2"/>
      <c r="J163" s="2"/>
      <c r="K163" s="2"/>
      <c r="L163" s="2"/>
      <c r="M163" s="2"/>
      <c r="N163" s="2"/>
      <c r="O163" s="2"/>
      <c r="P163" s="2"/>
      <c r="Q163" s="2"/>
      <c r="R163" s="2"/>
      <c r="S163" s="2"/>
      <c r="T163" s="2"/>
      <c r="U163" s="2"/>
    </row>
    <row r="164" spans="1:21" x14ac:dyDescent="0.25">
      <c r="A164" s="8" t="s">
        <v>137</v>
      </c>
      <c r="B164" s="8" t="s">
        <v>338</v>
      </c>
      <c r="C164" s="8" t="s">
        <v>339</v>
      </c>
      <c r="D164" s="8" t="s">
        <v>340</v>
      </c>
      <c r="E164" s="2"/>
      <c r="F164" s="2"/>
      <c r="G164" s="2"/>
      <c r="H164" s="2"/>
      <c r="I164" s="2"/>
      <c r="J164" s="2"/>
      <c r="K164" s="2"/>
      <c r="L164" s="2"/>
      <c r="M164" s="2"/>
      <c r="N164" s="2"/>
      <c r="O164" s="2"/>
      <c r="P164" s="2"/>
      <c r="Q164" s="2"/>
      <c r="R164" s="2"/>
      <c r="S164" s="2"/>
      <c r="T164" s="2"/>
      <c r="U164" s="2"/>
    </row>
    <row r="165" spans="1:21" ht="85.5" x14ac:dyDescent="0.25">
      <c r="A165" s="8" t="s">
        <v>341</v>
      </c>
      <c r="B165" s="8" t="s">
        <v>342</v>
      </c>
      <c r="C165" s="8" t="s">
        <v>343</v>
      </c>
      <c r="D165" s="8" t="s">
        <v>344</v>
      </c>
      <c r="E165" s="2"/>
      <c r="F165" s="2"/>
      <c r="G165" s="2"/>
      <c r="H165" s="2"/>
      <c r="I165" s="2"/>
      <c r="J165" s="2"/>
      <c r="K165" s="2"/>
      <c r="L165" s="2"/>
      <c r="M165" s="2"/>
      <c r="N165" s="2"/>
      <c r="O165" s="2"/>
      <c r="P165" s="2"/>
      <c r="Q165" s="2"/>
      <c r="R165" s="2"/>
      <c r="S165" s="2"/>
      <c r="T165" s="2"/>
      <c r="U165" s="2"/>
    </row>
    <row r="166" spans="1:21" ht="114" x14ac:dyDescent="0.25">
      <c r="A166" s="8" t="s">
        <v>341</v>
      </c>
      <c r="B166" s="8" t="s">
        <v>345</v>
      </c>
      <c r="C166" s="8" t="s">
        <v>346</v>
      </c>
      <c r="D166" s="8" t="s">
        <v>347</v>
      </c>
      <c r="E166" s="2"/>
      <c r="F166" s="2"/>
      <c r="G166" s="2"/>
      <c r="H166" s="2"/>
      <c r="I166" s="2"/>
      <c r="J166" s="2"/>
      <c r="K166" s="2"/>
      <c r="L166" s="2"/>
      <c r="M166" s="2"/>
      <c r="N166" s="2"/>
      <c r="O166" s="2"/>
      <c r="P166" s="2"/>
      <c r="Q166" s="2"/>
      <c r="R166" s="2"/>
      <c r="S166" s="2"/>
      <c r="T166" s="2"/>
      <c r="U166" s="2"/>
    </row>
    <row r="167" spans="1:21" ht="28.5" x14ac:dyDescent="0.25">
      <c r="A167" s="8" t="s">
        <v>341</v>
      </c>
      <c r="B167" s="8" t="s">
        <v>345</v>
      </c>
      <c r="C167" s="10"/>
      <c r="D167" s="10"/>
      <c r="E167" s="2"/>
      <c r="F167" s="2"/>
      <c r="G167" s="2"/>
      <c r="H167" s="2"/>
      <c r="I167" s="2"/>
      <c r="J167" s="2"/>
      <c r="K167" s="2"/>
      <c r="L167" s="2"/>
      <c r="M167" s="2"/>
      <c r="N167" s="2"/>
      <c r="O167" s="2"/>
      <c r="P167" s="2"/>
      <c r="Q167" s="2"/>
      <c r="R167" s="2"/>
      <c r="S167" s="2"/>
      <c r="T167" s="2"/>
      <c r="U167" s="2"/>
    </row>
    <row r="168" spans="1:21" ht="43.5" x14ac:dyDescent="0.25">
      <c r="A168" s="8" t="s">
        <v>341</v>
      </c>
      <c r="B168" s="8" t="s">
        <v>348</v>
      </c>
      <c r="C168" s="10" t="s">
        <v>349</v>
      </c>
      <c r="D168" s="11" t="s">
        <v>350</v>
      </c>
      <c r="E168" s="2"/>
      <c r="F168" s="2"/>
      <c r="G168" s="2"/>
      <c r="H168" s="2"/>
      <c r="I168" s="2"/>
      <c r="J168" s="2"/>
      <c r="K168" s="2"/>
      <c r="L168" s="2"/>
      <c r="M168" s="2"/>
      <c r="N168" s="2"/>
      <c r="O168" s="2"/>
      <c r="P168" s="2"/>
      <c r="Q168" s="2"/>
      <c r="R168" s="2"/>
      <c r="S168" s="2"/>
      <c r="T168" s="2"/>
      <c r="U168" s="2"/>
    </row>
    <row r="169" spans="1:21" ht="28.5" x14ac:dyDescent="0.25">
      <c r="A169" s="8" t="s">
        <v>341</v>
      </c>
      <c r="B169" s="8" t="s">
        <v>348</v>
      </c>
      <c r="C169" s="10"/>
      <c r="D169" s="10"/>
      <c r="E169" s="2"/>
      <c r="F169" s="2"/>
      <c r="G169" s="2"/>
      <c r="H169" s="2"/>
      <c r="I169" s="2"/>
      <c r="J169" s="2"/>
      <c r="K169" s="2"/>
      <c r="L169" s="2"/>
      <c r="M169" s="2"/>
      <c r="N169" s="2"/>
      <c r="O169" s="2"/>
      <c r="P169" s="2"/>
      <c r="Q169" s="2"/>
      <c r="R169" s="2"/>
      <c r="S169" s="2"/>
      <c r="T169" s="2"/>
      <c r="U169" s="2"/>
    </row>
    <row r="170" spans="1:21" x14ac:dyDescent="0.25">
      <c r="A170" s="3" t="s">
        <v>351</v>
      </c>
      <c r="B170" s="12" t="s">
        <v>352</v>
      </c>
      <c r="C170" s="12" t="s">
        <v>353</v>
      </c>
      <c r="D170" s="3"/>
    </row>
    <row r="171" spans="1:21" ht="60" x14ac:dyDescent="0.25">
      <c r="A171" s="13" t="s">
        <v>354</v>
      </c>
      <c r="B171" s="13" t="s">
        <v>355</v>
      </c>
      <c r="C171" s="15" t="s">
        <v>356</v>
      </c>
      <c r="D171" s="13" t="s">
        <v>357</v>
      </c>
    </row>
    <row r="172" spans="1:21" ht="45" x14ac:dyDescent="0.25">
      <c r="A172" s="13" t="s">
        <v>354</v>
      </c>
      <c r="B172" s="13" t="s">
        <v>358</v>
      </c>
      <c r="C172" s="15" t="s">
        <v>359</v>
      </c>
      <c r="D172" s="13" t="s">
        <v>357</v>
      </c>
    </row>
    <row r="173" spans="1:21" ht="60" x14ac:dyDescent="0.25">
      <c r="A173" s="13" t="s">
        <v>354</v>
      </c>
      <c r="B173" s="14" t="s">
        <v>360</v>
      </c>
      <c r="C173" s="15" t="s">
        <v>361</v>
      </c>
      <c r="D173" s="13" t="s">
        <v>357</v>
      </c>
    </row>
    <row r="174" spans="1:21" ht="45" x14ac:dyDescent="0.25">
      <c r="A174" s="13" t="s">
        <v>354</v>
      </c>
      <c r="B174" s="13" t="s">
        <v>362</v>
      </c>
      <c r="C174" s="15" t="s">
        <v>363</v>
      </c>
      <c r="D174" s="13" t="s">
        <v>357</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Ideas</vt:lpstr>
      <vt:lpstr>'Project Ideas'!_FilterDatabase_0</vt:lpstr>
      <vt:lpstr>'Project Ideas'!_FilterDatabase_0_0</vt:lpstr>
      <vt:lpstr>'Project Ideas'!fsdsfsd</vt:lpstr>
      <vt:lpstr>'Project Ideas'!vxcbxcxcb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Jethro Shell</dc:creator>
  <dc:description/>
  <cp:lastModifiedBy>Lampros Karseras</cp:lastModifiedBy>
  <cp:revision>40</cp:revision>
  <dcterms:created xsi:type="dcterms:W3CDTF">2017-10-02T11:42:44Z</dcterms:created>
  <dcterms:modified xsi:type="dcterms:W3CDTF">2020-10-12T20:34:16Z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