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xr:revisionPtr revIDLastSave="0" documentId="8_{8E0BF3F0-1A4A-4637-929F-FE87834245F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Orçamento" sheetId="1" r:id="rId1"/>
    <sheet name="Anual" sheetId="2" r:id="rId2"/>
    <sheet name="Para Onde" sheetId="3" r:id="rId3"/>
    <sheet name="Gráficos" sheetId="4" r:id="rId4"/>
    <sheet name="Dividas Pendentes" sheetId="5" r:id="rId5"/>
    <sheet name="Sugestões" sheetId="6" r:id="rId6"/>
    <sheet name="Ano" sheetId="7" r:id="rId7"/>
    <sheet name="Necessidades" sheetId="8" r:id="rId8"/>
  </sheets>
  <definedNames>
    <definedName name="DAYINDX">Ano!$Z$87:$AF$87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86yNuJpOdSl7/e3kLNlf4aBEsyQ=="/>
    </ext>
  </extLst>
</workbook>
</file>

<file path=xl/calcChain.xml><?xml version="1.0" encoding="utf-8"?>
<calcChain xmlns="http://schemas.openxmlformats.org/spreadsheetml/2006/main">
  <c r="E4" i="1" l="1"/>
  <c r="F4" i="1"/>
  <c r="G4" i="1"/>
  <c r="I4" i="1"/>
  <c r="J4" i="1"/>
  <c r="K4" i="1"/>
  <c r="L4" i="1"/>
  <c r="M4" i="1"/>
  <c r="O7" i="1"/>
  <c r="A3" i="8"/>
  <c r="Z88" i="7"/>
  <c r="Z75" i="7"/>
  <c r="AE74" i="7"/>
  <c r="K24" i="7"/>
  <c r="B113" i="1"/>
  <c r="B112" i="1"/>
  <c r="B111" i="1"/>
  <c r="G110" i="1"/>
  <c r="J110" i="1" s="1"/>
  <c r="M110" i="1" s="1"/>
  <c r="F110" i="1"/>
  <c r="I110" i="1" s="1"/>
  <c r="L110" i="1" s="1"/>
  <c r="B110" i="1"/>
  <c r="G109" i="1"/>
  <c r="J109" i="1" s="1"/>
  <c r="M109" i="1" s="1"/>
  <c r="F109" i="1"/>
  <c r="I109" i="1" s="1"/>
  <c r="L109" i="1" s="1"/>
  <c r="B109" i="1"/>
  <c r="G108" i="1"/>
  <c r="J108" i="1" s="1"/>
  <c r="M108" i="1" s="1"/>
  <c r="F108" i="1"/>
  <c r="I108" i="1" s="1"/>
  <c r="L108" i="1" s="1"/>
  <c r="B108" i="1"/>
  <c r="G107" i="1"/>
  <c r="J107" i="1" s="1"/>
  <c r="M107" i="1" s="1"/>
  <c r="F107" i="1"/>
  <c r="I107" i="1" s="1"/>
  <c r="L107" i="1" s="1"/>
  <c r="B107" i="1"/>
  <c r="G106" i="1"/>
  <c r="J106" i="1" s="1"/>
  <c r="M106" i="1" s="1"/>
  <c r="F106" i="1"/>
  <c r="B106" i="1"/>
  <c r="B105" i="1"/>
  <c r="O93" i="1"/>
  <c r="O92" i="1"/>
  <c r="O91" i="1"/>
  <c r="O90" i="1"/>
  <c r="O89" i="1"/>
  <c r="O88" i="1"/>
  <c r="O87" i="1"/>
  <c r="O86" i="1"/>
  <c r="O85" i="1"/>
  <c r="N84" i="1"/>
  <c r="M84" i="1"/>
  <c r="L84" i="1"/>
  <c r="K84" i="1"/>
  <c r="J84" i="1"/>
  <c r="I84" i="1"/>
  <c r="H84" i="1"/>
  <c r="G84" i="1"/>
  <c r="F84" i="1"/>
  <c r="E84" i="1"/>
  <c r="D84" i="1"/>
  <c r="C84" i="1"/>
  <c r="O84" i="1" s="1"/>
  <c r="C113" i="1" s="1"/>
  <c r="O82" i="1"/>
  <c r="O81" i="1"/>
  <c r="O80" i="1"/>
  <c r="N79" i="1"/>
  <c r="M79" i="1"/>
  <c r="L79" i="1"/>
  <c r="K79" i="1"/>
  <c r="J79" i="1"/>
  <c r="I79" i="1"/>
  <c r="H79" i="1"/>
  <c r="G79" i="1"/>
  <c r="F79" i="1"/>
  <c r="E79" i="1"/>
  <c r="D79" i="1"/>
  <c r="C79" i="1"/>
  <c r="O79" i="1" s="1"/>
  <c r="C112" i="1" s="1"/>
  <c r="O77" i="1"/>
  <c r="O76" i="1"/>
  <c r="O75" i="1"/>
  <c r="O74" i="1"/>
  <c r="O73" i="1"/>
  <c r="O72" i="1"/>
  <c r="O71" i="1"/>
  <c r="O70" i="1"/>
  <c r="O69" i="1"/>
  <c r="N68" i="1"/>
  <c r="M68" i="1"/>
  <c r="L68" i="1"/>
  <c r="K68" i="1"/>
  <c r="J68" i="1"/>
  <c r="I68" i="1"/>
  <c r="H68" i="1"/>
  <c r="G68" i="1"/>
  <c r="F68" i="1"/>
  <c r="E68" i="1"/>
  <c r="D68" i="1"/>
  <c r="C68" i="1"/>
  <c r="O68" i="1" s="1"/>
  <c r="C111" i="1" s="1"/>
  <c r="O66" i="1"/>
  <c r="O65" i="1"/>
  <c r="O64" i="1"/>
  <c r="O63" i="1"/>
  <c r="O62" i="1"/>
  <c r="O61" i="1"/>
  <c r="O60" i="1"/>
  <c r="O59" i="1"/>
  <c r="O58" i="1"/>
  <c r="O57" i="1"/>
  <c r="N56" i="1"/>
  <c r="M56" i="1"/>
  <c r="L56" i="1"/>
  <c r="K56" i="1"/>
  <c r="J56" i="1"/>
  <c r="I56" i="1"/>
  <c r="H56" i="1"/>
  <c r="G56" i="1"/>
  <c r="F56" i="1"/>
  <c r="E56" i="1"/>
  <c r="D56" i="1"/>
  <c r="C56" i="1"/>
  <c r="O56" i="1" s="1"/>
  <c r="C110" i="1" s="1"/>
  <c r="O54" i="1"/>
  <c r="O53" i="1"/>
  <c r="O52" i="1"/>
  <c r="O51" i="1"/>
  <c r="O50" i="1"/>
  <c r="O49" i="1"/>
  <c r="O48" i="1"/>
  <c r="O47" i="1"/>
  <c r="N46" i="1"/>
  <c r="M46" i="1"/>
  <c r="L46" i="1"/>
  <c r="K46" i="1"/>
  <c r="J46" i="1"/>
  <c r="I46" i="1"/>
  <c r="H46" i="1"/>
  <c r="G46" i="1"/>
  <c r="F46" i="1"/>
  <c r="E46" i="1"/>
  <c r="D46" i="1"/>
  <c r="C46" i="1"/>
  <c r="O46" i="1" s="1"/>
  <c r="C109" i="1" s="1"/>
  <c r="O44" i="1"/>
  <c r="O43" i="1"/>
  <c r="O41" i="1"/>
  <c r="O40" i="1"/>
  <c r="O39" i="1"/>
  <c r="O38" i="1"/>
  <c r="O37" i="1"/>
  <c r="O36" i="1"/>
  <c r="N35" i="1"/>
  <c r="M35" i="1"/>
  <c r="L35" i="1"/>
  <c r="K35" i="1"/>
  <c r="J35" i="1"/>
  <c r="I35" i="1"/>
  <c r="H35" i="1"/>
  <c r="G35" i="1"/>
  <c r="F35" i="1"/>
  <c r="E35" i="1"/>
  <c r="D35" i="1"/>
  <c r="C35" i="1"/>
  <c r="O35" i="1" s="1"/>
  <c r="C108" i="1" s="1"/>
  <c r="O33" i="1"/>
  <c r="O32" i="1"/>
  <c r="O31" i="1"/>
  <c r="O30" i="1"/>
  <c r="O29" i="1"/>
  <c r="O28" i="1"/>
  <c r="O27" i="1"/>
  <c r="C107" i="1" s="1"/>
  <c r="N27" i="1"/>
  <c r="M27" i="1"/>
  <c r="L27" i="1"/>
  <c r="K27" i="1"/>
  <c r="J27" i="1"/>
  <c r="I27" i="1"/>
  <c r="H27" i="1"/>
  <c r="G27" i="1"/>
  <c r="F27" i="1"/>
  <c r="E27" i="1"/>
  <c r="D27" i="1"/>
  <c r="C27" i="1"/>
  <c r="O25" i="1"/>
  <c r="O24" i="1"/>
  <c r="O23" i="1"/>
  <c r="O22" i="1"/>
  <c r="O21" i="1"/>
  <c r="O20" i="1"/>
  <c r="O19" i="1"/>
  <c r="O18" i="1"/>
  <c r="O17" i="1"/>
  <c r="O16" i="1"/>
  <c r="O15" i="1"/>
  <c r="O14" i="1"/>
  <c r="N14" i="1"/>
  <c r="N98" i="1" s="1"/>
  <c r="M14" i="1"/>
  <c r="M98" i="1" s="1"/>
  <c r="L14" i="1"/>
  <c r="L98" i="1" s="1"/>
  <c r="K14" i="1"/>
  <c r="K98" i="1" s="1"/>
  <c r="J14" i="1"/>
  <c r="J98" i="1" s="1"/>
  <c r="I14" i="1"/>
  <c r="I98" i="1" s="1"/>
  <c r="H14" i="1"/>
  <c r="H98" i="1" s="1"/>
  <c r="G14" i="1"/>
  <c r="G98" i="1" s="1"/>
  <c r="F14" i="1"/>
  <c r="F98" i="1" s="1"/>
  <c r="E14" i="1"/>
  <c r="E98" i="1" s="1"/>
  <c r="D14" i="1"/>
  <c r="D98" i="1" s="1"/>
  <c r="C14" i="1"/>
  <c r="C98" i="1" s="1"/>
  <c r="O12" i="1"/>
  <c r="O11" i="1"/>
  <c r="O10" i="1"/>
  <c r="O9" i="1"/>
  <c r="O8" i="1"/>
  <c r="O6" i="1"/>
  <c r="O5" i="1"/>
  <c r="O4" i="1"/>
  <c r="N4" i="1"/>
  <c r="N97" i="1" s="1"/>
  <c r="N99" i="1" s="1"/>
  <c r="M97" i="1"/>
  <c r="M99" i="1" s="1"/>
  <c r="L97" i="1"/>
  <c r="L99" i="1" s="1"/>
  <c r="K97" i="1"/>
  <c r="K99" i="1" s="1"/>
  <c r="J97" i="1"/>
  <c r="J99" i="1" s="1"/>
  <c r="I97" i="1"/>
  <c r="I99" i="1" s="1"/>
  <c r="H4" i="1"/>
  <c r="H97" i="1" s="1"/>
  <c r="H99" i="1" s="1"/>
  <c r="G97" i="1"/>
  <c r="G99" i="1" s="1"/>
  <c r="F97" i="1"/>
  <c r="E97" i="1"/>
  <c r="D4" i="1"/>
  <c r="D97" i="1" s="1"/>
  <c r="D99" i="1" s="1"/>
  <c r="C4" i="1"/>
  <c r="C97" i="1" s="1"/>
  <c r="C99" i="1" s="1"/>
  <c r="C100" i="1" s="1"/>
  <c r="D100" i="1" s="1"/>
  <c r="E99" i="1" l="1"/>
  <c r="E100" i="1" s="1"/>
  <c r="F99" i="1"/>
  <c r="I106" i="1"/>
  <c r="L106" i="1" s="1"/>
  <c r="C105" i="1"/>
  <c r="O97" i="1"/>
  <c r="C106" i="1"/>
  <c r="O98" i="1"/>
  <c r="AE75" i="7"/>
  <c r="AF74" i="7"/>
  <c r="F100" i="1" l="1"/>
  <c r="G100" i="1" s="1"/>
  <c r="H100" i="1" s="1"/>
  <c r="I100" i="1" s="1"/>
  <c r="J100" i="1" s="1"/>
  <c r="K100" i="1" s="1"/>
  <c r="L100" i="1" s="1"/>
  <c r="M100" i="1" s="1"/>
  <c r="N100" i="1" s="1"/>
  <c r="A31" i="7"/>
  <c r="B31" i="7" s="1"/>
  <c r="C31" i="7" s="1"/>
  <c r="D31" i="7" s="1"/>
  <c r="E31" i="7" s="1"/>
  <c r="F31" i="7" s="1"/>
  <c r="G31" i="7" s="1"/>
  <c r="A32" i="7" s="1"/>
  <c r="B32" i="7" s="1"/>
  <c r="C32" i="7" s="1"/>
  <c r="D32" i="7" s="1"/>
  <c r="E32" i="7" s="1"/>
  <c r="F32" i="7" s="1"/>
  <c r="G32" i="7" s="1"/>
  <c r="A33" i="7" s="1"/>
  <c r="B33" i="7" s="1"/>
  <c r="C33" i="7" s="1"/>
  <c r="D33" i="7" s="1"/>
  <c r="E33" i="7" s="1"/>
  <c r="F33" i="7" s="1"/>
  <c r="G33" i="7" s="1"/>
  <c r="A34" i="7" s="1"/>
  <c r="B34" i="7" s="1"/>
  <c r="C34" i="7" s="1"/>
  <c r="D34" i="7" s="1"/>
  <c r="E34" i="7" s="1"/>
  <c r="F34" i="7" s="1"/>
  <c r="G34" i="7" s="1"/>
  <c r="A35" i="7" s="1"/>
  <c r="AE76" i="7"/>
  <c r="AF75" i="7"/>
  <c r="O99" i="1"/>
  <c r="O100" i="1" s="1"/>
  <c r="I31" i="7" l="1"/>
  <c r="J31" i="7" s="1"/>
  <c r="K31" i="7" s="1"/>
  <c r="L31" i="7" s="1"/>
  <c r="M31" i="7" s="1"/>
  <c r="N31" i="7" s="1"/>
  <c r="O31" i="7" s="1"/>
  <c r="I32" i="7" s="1"/>
  <c r="J32" i="7" s="1"/>
  <c r="K32" i="7" s="1"/>
  <c r="L32" i="7" s="1"/>
  <c r="M32" i="7" s="1"/>
  <c r="N32" i="7" s="1"/>
  <c r="O32" i="7" s="1"/>
  <c r="I33" i="7" s="1"/>
  <c r="J33" i="7" s="1"/>
  <c r="K33" i="7" s="1"/>
  <c r="L33" i="7" s="1"/>
  <c r="M33" i="7" s="1"/>
  <c r="N33" i="7" s="1"/>
  <c r="O33" i="7" s="1"/>
  <c r="I34" i="7" s="1"/>
  <c r="J34" i="7" s="1"/>
  <c r="K34" i="7" s="1"/>
  <c r="L34" i="7" s="1"/>
  <c r="M34" i="7" s="1"/>
  <c r="N34" i="7" s="1"/>
  <c r="O34" i="7" s="1"/>
  <c r="I35" i="7" s="1"/>
  <c r="J35" i="7" s="1"/>
  <c r="K35" i="7" s="1"/>
  <c r="L35" i="7" s="1"/>
  <c r="M35" i="7" s="1"/>
  <c r="N35" i="7" s="1"/>
  <c r="O35" i="7" s="1"/>
  <c r="AE77" i="7"/>
  <c r="AF76" i="7"/>
  <c r="B36" i="7"/>
  <c r="B35" i="7"/>
  <c r="C35" i="7" s="1"/>
  <c r="D35" i="7" s="1"/>
  <c r="E35" i="7" s="1"/>
  <c r="F35" i="7" s="1"/>
  <c r="G35" i="7" s="1"/>
  <c r="A36" i="7" s="1"/>
  <c r="Q31" i="7" l="1"/>
  <c r="R31" i="7" s="1"/>
  <c r="S31" i="7" s="1"/>
  <c r="T31" i="7" s="1"/>
  <c r="U31" i="7" s="1"/>
  <c r="V31" i="7" s="1"/>
  <c r="W31" i="7" s="1"/>
  <c r="Q32" i="7" s="1"/>
  <c r="R32" i="7" s="1"/>
  <c r="S32" i="7" s="1"/>
  <c r="T32" i="7" s="1"/>
  <c r="U32" i="7" s="1"/>
  <c r="V32" i="7" s="1"/>
  <c r="W32" i="7" s="1"/>
  <c r="Q33" i="7" s="1"/>
  <c r="R33" i="7" s="1"/>
  <c r="S33" i="7" s="1"/>
  <c r="T33" i="7" s="1"/>
  <c r="U33" i="7" s="1"/>
  <c r="V33" i="7" s="1"/>
  <c r="W33" i="7" s="1"/>
  <c r="Q34" i="7" s="1"/>
  <c r="R34" i="7" s="1"/>
  <c r="S34" i="7" s="1"/>
  <c r="T34" i="7" s="1"/>
  <c r="U34" i="7" s="1"/>
  <c r="V34" i="7" s="1"/>
  <c r="W34" i="7" s="1"/>
  <c r="Q35" i="7" s="1"/>
  <c r="AE78" i="7"/>
  <c r="AF77" i="7"/>
  <c r="A41" i="7" l="1"/>
  <c r="B41" i="7" s="1"/>
  <c r="C41" i="7" s="1"/>
  <c r="D41" i="7" s="1"/>
  <c r="E41" i="7" s="1"/>
  <c r="F41" i="7" s="1"/>
  <c r="G41" i="7" s="1"/>
  <c r="A42" i="7" s="1"/>
  <c r="B42" i="7" s="1"/>
  <c r="C42" i="7" s="1"/>
  <c r="D42" i="7" s="1"/>
  <c r="E42" i="7" s="1"/>
  <c r="F42" i="7" s="1"/>
  <c r="G42" i="7" s="1"/>
  <c r="A43" i="7" s="1"/>
  <c r="B43" i="7" s="1"/>
  <c r="C43" i="7" s="1"/>
  <c r="D43" i="7" s="1"/>
  <c r="E43" i="7" s="1"/>
  <c r="F43" i="7" s="1"/>
  <c r="G43" i="7" s="1"/>
  <c r="A44" i="7" s="1"/>
  <c r="B44" i="7" s="1"/>
  <c r="C44" i="7" s="1"/>
  <c r="D44" i="7" s="1"/>
  <c r="E44" i="7" s="1"/>
  <c r="F44" i="7" s="1"/>
  <c r="G44" i="7" s="1"/>
  <c r="A45" i="7" s="1"/>
  <c r="AE79" i="7"/>
  <c r="AF78" i="7"/>
  <c r="R36" i="7"/>
  <c r="R35" i="7"/>
  <c r="S35" i="7" s="1"/>
  <c r="T35" i="7" s="1"/>
  <c r="U35" i="7" s="1"/>
  <c r="V35" i="7" s="1"/>
  <c r="W35" i="7" s="1"/>
  <c r="Q36" i="7" s="1"/>
  <c r="I41" i="7" l="1"/>
  <c r="J41" i="7" s="1"/>
  <c r="K41" i="7" s="1"/>
  <c r="L41" i="7" s="1"/>
  <c r="M41" i="7" s="1"/>
  <c r="N41" i="7" s="1"/>
  <c r="O41" i="7" s="1"/>
  <c r="I42" i="7" s="1"/>
  <c r="J42" i="7" s="1"/>
  <c r="K42" i="7" s="1"/>
  <c r="L42" i="7" s="1"/>
  <c r="M42" i="7" s="1"/>
  <c r="N42" i="7" s="1"/>
  <c r="O42" i="7" s="1"/>
  <c r="I43" i="7" s="1"/>
  <c r="J43" i="7" s="1"/>
  <c r="K43" i="7" s="1"/>
  <c r="L43" i="7" s="1"/>
  <c r="M43" i="7" s="1"/>
  <c r="N43" i="7" s="1"/>
  <c r="O43" i="7" s="1"/>
  <c r="I44" i="7" s="1"/>
  <c r="J44" i="7" s="1"/>
  <c r="K44" i="7" s="1"/>
  <c r="L44" i="7" s="1"/>
  <c r="M44" i="7" s="1"/>
  <c r="N44" i="7" s="1"/>
  <c r="O44" i="7" s="1"/>
  <c r="I45" i="7" s="1"/>
  <c r="J45" i="7" s="1"/>
  <c r="K45" i="7" s="1"/>
  <c r="L45" i="7" s="1"/>
  <c r="M45" i="7" s="1"/>
  <c r="N45" i="7" s="1"/>
  <c r="O45" i="7" s="1"/>
  <c r="I46" i="7" s="1"/>
  <c r="J46" i="7" s="1"/>
  <c r="AE80" i="7"/>
  <c r="AF79" i="7"/>
  <c r="B46" i="7"/>
  <c r="B45" i="7"/>
  <c r="C45" i="7" s="1"/>
  <c r="D45" i="7" s="1"/>
  <c r="E45" i="7" s="1"/>
  <c r="F45" i="7" s="1"/>
  <c r="G45" i="7" s="1"/>
  <c r="A46" i="7" s="1"/>
  <c r="Q41" i="7" l="1"/>
  <c r="R41" i="7" s="1"/>
  <c r="S41" i="7" s="1"/>
  <c r="T41" i="7" s="1"/>
  <c r="U41" i="7" s="1"/>
  <c r="V41" i="7" s="1"/>
  <c r="W41" i="7" s="1"/>
  <c r="Q42" i="7" s="1"/>
  <c r="R42" i="7" s="1"/>
  <c r="S42" i="7" s="1"/>
  <c r="T42" i="7" s="1"/>
  <c r="U42" i="7" s="1"/>
  <c r="V42" i="7" s="1"/>
  <c r="W42" i="7" s="1"/>
  <c r="Q43" i="7" s="1"/>
  <c r="R43" i="7" s="1"/>
  <c r="S43" i="7" s="1"/>
  <c r="T43" i="7" s="1"/>
  <c r="U43" i="7" s="1"/>
  <c r="V43" i="7" s="1"/>
  <c r="W43" i="7" s="1"/>
  <c r="Q44" i="7" s="1"/>
  <c r="R44" i="7" s="1"/>
  <c r="S44" i="7" s="1"/>
  <c r="T44" i="7" s="1"/>
  <c r="U44" i="7" s="1"/>
  <c r="V44" i="7" s="1"/>
  <c r="W44" i="7" s="1"/>
  <c r="Q45" i="7" s="1"/>
  <c r="AE81" i="7"/>
  <c r="AF80" i="7"/>
  <c r="A51" i="7" l="1"/>
  <c r="B51" i="7" s="1"/>
  <c r="C51" i="7" s="1"/>
  <c r="D51" i="7" s="1"/>
  <c r="E51" i="7" s="1"/>
  <c r="F51" i="7" s="1"/>
  <c r="G51" i="7" s="1"/>
  <c r="A52" i="7" s="1"/>
  <c r="B52" i="7" s="1"/>
  <c r="C52" i="7" s="1"/>
  <c r="D52" i="7" s="1"/>
  <c r="E52" i="7" s="1"/>
  <c r="F52" i="7" s="1"/>
  <c r="G52" i="7" s="1"/>
  <c r="A53" i="7" s="1"/>
  <c r="B53" i="7" s="1"/>
  <c r="C53" i="7" s="1"/>
  <c r="D53" i="7" s="1"/>
  <c r="E53" i="7" s="1"/>
  <c r="F53" i="7" s="1"/>
  <c r="G53" i="7" s="1"/>
  <c r="A54" i="7" s="1"/>
  <c r="B54" i="7" s="1"/>
  <c r="C54" i="7" s="1"/>
  <c r="D54" i="7" s="1"/>
  <c r="E54" i="7" s="1"/>
  <c r="F54" i="7" s="1"/>
  <c r="G54" i="7" s="1"/>
  <c r="A55" i="7" s="1"/>
  <c r="AE82" i="7"/>
  <c r="AF81" i="7"/>
  <c r="R46" i="7"/>
  <c r="R45" i="7"/>
  <c r="S45" i="7" s="1"/>
  <c r="T45" i="7" s="1"/>
  <c r="U45" i="7" s="1"/>
  <c r="V45" i="7" s="1"/>
  <c r="W45" i="7" s="1"/>
  <c r="Q46" i="7" s="1"/>
  <c r="I51" i="7" l="1"/>
  <c r="J51" i="7" s="1"/>
  <c r="K51" i="7" s="1"/>
  <c r="L51" i="7" s="1"/>
  <c r="M51" i="7" s="1"/>
  <c r="N51" i="7" s="1"/>
  <c r="O51" i="7" s="1"/>
  <c r="I52" i="7" s="1"/>
  <c r="J52" i="7" s="1"/>
  <c r="K52" i="7" s="1"/>
  <c r="L52" i="7" s="1"/>
  <c r="M52" i="7" s="1"/>
  <c r="N52" i="7" s="1"/>
  <c r="O52" i="7" s="1"/>
  <c r="I53" i="7" s="1"/>
  <c r="J53" i="7" s="1"/>
  <c r="K53" i="7" s="1"/>
  <c r="L53" i="7" s="1"/>
  <c r="M53" i="7" s="1"/>
  <c r="N53" i="7" s="1"/>
  <c r="O53" i="7" s="1"/>
  <c r="I54" i="7" s="1"/>
  <c r="J54" i="7" s="1"/>
  <c r="K54" i="7" s="1"/>
  <c r="L54" i="7" s="1"/>
  <c r="M54" i="7" s="1"/>
  <c r="N54" i="7" s="1"/>
  <c r="O54" i="7" s="1"/>
  <c r="I55" i="7" s="1"/>
  <c r="J55" i="7" s="1"/>
  <c r="K55" i="7" s="1"/>
  <c r="L55" i="7" s="1"/>
  <c r="M55" i="7" s="1"/>
  <c r="N55" i="7" s="1"/>
  <c r="O55" i="7" s="1"/>
  <c r="I56" i="7" s="1"/>
  <c r="J56" i="7" s="1"/>
  <c r="AE83" i="7"/>
  <c r="AF82" i="7"/>
  <c r="B56" i="7"/>
  <c r="B55" i="7"/>
  <c r="C55" i="7" s="1"/>
  <c r="D55" i="7" s="1"/>
  <c r="E55" i="7" s="1"/>
  <c r="F55" i="7" s="1"/>
  <c r="G55" i="7" s="1"/>
  <c r="A56" i="7" s="1"/>
  <c r="Q51" i="7" l="1"/>
  <c r="R51" i="7" s="1"/>
  <c r="S51" i="7" s="1"/>
  <c r="T51" i="7" s="1"/>
  <c r="U51" i="7" s="1"/>
  <c r="V51" i="7" s="1"/>
  <c r="W51" i="7" s="1"/>
  <c r="Q52" i="7" s="1"/>
  <c r="R52" i="7" s="1"/>
  <c r="S52" i="7" s="1"/>
  <c r="T52" i="7" s="1"/>
  <c r="U52" i="7" s="1"/>
  <c r="V52" i="7" s="1"/>
  <c r="W52" i="7" s="1"/>
  <c r="Q53" i="7" s="1"/>
  <c r="R53" i="7" s="1"/>
  <c r="S53" i="7" s="1"/>
  <c r="T53" i="7" s="1"/>
  <c r="U53" i="7" s="1"/>
  <c r="V53" i="7" s="1"/>
  <c r="W53" i="7" s="1"/>
  <c r="Q54" i="7" s="1"/>
  <c r="R54" i="7" s="1"/>
  <c r="S54" i="7" s="1"/>
  <c r="T54" i="7" s="1"/>
  <c r="U54" i="7" s="1"/>
  <c r="V54" i="7" s="1"/>
  <c r="W54" i="7" s="1"/>
  <c r="Q55" i="7" s="1"/>
  <c r="AE84" i="7"/>
  <c r="AF83" i="7"/>
  <c r="A61" i="7" l="1"/>
  <c r="B61" i="7" s="1"/>
  <c r="C61" i="7" s="1"/>
  <c r="D61" i="7" s="1"/>
  <c r="E61" i="7" s="1"/>
  <c r="F61" i="7" s="1"/>
  <c r="G61" i="7" s="1"/>
  <c r="A62" i="7" s="1"/>
  <c r="B62" i="7" s="1"/>
  <c r="C62" i="7" s="1"/>
  <c r="D62" i="7" s="1"/>
  <c r="E62" i="7" s="1"/>
  <c r="F62" i="7" s="1"/>
  <c r="G62" i="7" s="1"/>
  <c r="A63" i="7" s="1"/>
  <c r="B63" i="7" s="1"/>
  <c r="C63" i="7" s="1"/>
  <c r="D63" i="7" s="1"/>
  <c r="E63" i="7" s="1"/>
  <c r="F63" i="7" s="1"/>
  <c r="G63" i="7" s="1"/>
  <c r="A64" i="7" s="1"/>
  <c r="B64" i="7" s="1"/>
  <c r="C64" i="7" s="1"/>
  <c r="D64" i="7" s="1"/>
  <c r="E64" i="7" s="1"/>
  <c r="F64" i="7" s="1"/>
  <c r="G64" i="7" s="1"/>
  <c r="A65" i="7" s="1"/>
  <c r="AE85" i="7"/>
  <c r="AF85" i="7" s="1"/>
  <c r="AF84" i="7"/>
  <c r="R56" i="7"/>
  <c r="R55" i="7"/>
  <c r="S55" i="7" s="1"/>
  <c r="T55" i="7" s="1"/>
  <c r="U55" i="7" s="1"/>
  <c r="V55" i="7" s="1"/>
  <c r="W55" i="7" s="1"/>
  <c r="Q56" i="7" s="1"/>
  <c r="I61" i="7" l="1"/>
  <c r="J61" i="7" s="1"/>
  <c r="K61" i="7" s="1"/>
  <c r="L61" i="7" s="1"/>
  <c r="M61" i="7" s="1"/>
  <c r="N61" i="7" s="1"/>
  <c r="O61" i="7" s="1"/>
  <c r="I62" i="7" s="1"/>
  <c r="J62" i="7" s="1"/>
  <c r="K62" i="7" s="1"/>
  <c r="L62" i="7" s="1"/>
  <c r="M62" i="7" s="1"/>
  <c r="N62" i="7" s="1"/>
  <c r="O62" i="7" s="1"/>
  <c r="I63" i="7" s="1"/>
  <c r="J63" i="7" s="1"/>
  <c r="K63" i="7" s="1"/>
  <c r="L63" i="7" s="1"/>
  <c r="M63" i="7" s="1"/>
  <c r="N63" i="7" s="1"/>
  <c r="O63" i="7" s="1"/>
  <c r="I64" i="7" s="1"/>
  <c r="J64" i="7" s="1"/>
  <c r="K64" i="7" s="1"/>
  <c r="L64" i="7" s="1"/>
  <c r="M64" i="7" s="1"/>
  <c r="N64" i="7" s="1"/>
  <c r="O64" i="7" s="1"/>
  <c r="I65" i="7" s="1"/>
  <c r="J65" i="7" s="1"/>
  <c r="K65" i="7" s="1"/>
  <c r="L65" i="7" s="1"/>
  <c r="M65" i="7" s="1"/>
  <c r="N65" i="7" s="1"/>
  <c r="O65" i="7" s="1"/>
  <c r="I66" i="7" s="1"/>
  <c r="J66" i="7" s="1"/>
  <c r="Q61" i="7"/>
  <c r="R61" i="7" s="1"/>
  <c r="S61" i="7" s="1"/>
  <c r="T61" i="7" s="1"/>
  <c r="U61" i="7" s="1"/>
  <c r="V61" i="7" s="1"/>
  <c r="W61" i="7" s="1"/>
  <c r="Q62" i="7" s="1"/>
  <c r="R62" i="7" s="1"/>
  <c r="S62" i="7" s="1"/>
  <c r="T62" i="7" s="1"/>
  <c r="U62" i="7" s="1"/>
  <c r="V62" i="7" s="1"/>
  <c r="W62" i="7" s="1"/>
  <c r="Q63" i="7" s="1"/>
  <c r="R63" i="7" s="1"/>
  <c r="S63" i="7" s="1"/>
  <c r="T63" i="7" s="1"/>
  <c r="U63" i="7" s="1"/>
  <c r="V63" i="7" s="1"/>
  <c r="W63" i="7" s="1"/>
  <c r="Q64" i="7" s="1"/>
  <c r="R64" i="7" s="1"/>
  <c r="S64" i="7" s="1"/>
  <c r="T64" i="7" s="1"/>
  <c r="U64" i="7" s="1"/>
  <c r="V64" i="7" s="1"/>
  <c r="W64" i="7" s="1"/>
  <c r="Q65" i="7" s="1"/>
  <c r="B66" i="7"/>
  <c r="B65" i="7"/>
  <c r="C65" i="7" s="1"/>
  <c r="D65" i="7" s="1"/>
  <c r="E65" i="7" s="1"/>
  <c r="F65" i="7" s="1"/>
  <c r="G65" i="7" s="1"/>
  <c r="A66" i="7" s="1"/>
  <c r="R66" i="7" l="1"/>
  <c r="R65" i="7"/>
  <c r="S65" i="7" s="1"/>
  <c r="T65" i="7" s="1"/>
  <c r="U65" i="7" s="1"/>
  <c r="V65" i="7" s="1"/>
  <c r="W65" i="7" s="1"/>
  <c r="Q66" i="7" s="1"/>
</calcChain>
</file>

<file path=xl/sharedStrings.xml><?xml version="1.0" encoding="utf-8"?>
<sst xmlns="http://schemas.openxmlformats.org/spreadsheetml/2006/main" count="262" uniqueCount="152">
  <si>
    <t>Planilha para Orçamento Familiar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</si>
  <si>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</si>
  <si>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</si>
  <si>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</si>
  <si>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</si>
  <si>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</si>
  <si>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</si>
  <si>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</si>
  <si>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</si>
  <si>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</si>
  <si>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</si>
  <si>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</si>
  <si>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</si>
  <si>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</si>
  <si>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RENDA FAMILIAR</t>
  </si>
  <si>
    <t>Salários</t>
  </si>
  <si>
    <t>13º. Salário</t>
  </si>
  <si>
    <t>VR</t>
  </si>
  <si>
    <t>Férias</t>
  </si>
  <si>
    <t>VT</t>
  </si>
  <si>
    <t>Saque Aniversário</t>
  </si>
  <si>
    <t>Investimentos</t>
  </si>
  <si>
    <t>Outros</t>
  </si>
  <si>
    <t>HABITAÇÃO</t>
  </si>
  <si>
    <t>Aluguel/Prestação</t>
  </si>
  <si>
    <t>Água</t>
  </si>
  <si>
    <t>Luz</t>
  </si>
  <si>
    <t>Telefones</t>
  </si>
  <si>
    <t>INTERNET</t>
  </si>
  <si>
    <t>TV por Assinatura</t>
  </si>
  <si>
    <t>Supermercado</t>
  </si>
  <si>
    <t>Empregada</t>
  </si>
  <si>
    <t>parcela</t>
  </si>
  <si>
    <t>total</t>
  </si>
  <si>
    <t>Reformas/Consertos</t>
  </si>
  <si>
    <t>habilitacao</t>
  </si>
  <si>
    <t>cabelo</t>
  </si>
  <si>
    <t>SAÚDE</t>
  </si>
  <si>
    <t>Plano de Saúde</t>
  </si>
  <si>
    <t>Médico</t>
  </si>
  <si>
    <t>Dentista</t>
  </si>
  <si>
    <t>Medicamentos</t>
  </si>
  <si>
    <t>Seguro de Vida</t>
  </si>
  <si>
    <t>CARTÕES</t>
  </si>
  <si>
    <t>NUBANK                       - 06</t>
  </si>
  <si>
    <t xml:space="preserve">PAN                               - 06 </t>
  </si>
  <si>
    <t>SANTANDER                - 11</t>
  </si>
  <si>
    <t>BRADESCO ELO         - 25</t>
  </si>
  <si>
    <t>BRADESCO VISA        - 28</t>
  </si>
  <si>
    <t>PAN MELIUZ                - 22</t>
  </si>
  <si>
    <t>CAIXA                           - 25</t>
  </si>
  <si>
    <t>AUTOMÓVEL</t>
  </si>
  <si>
    <t>Prestação</t>
  </si>
  <si>
    <t>Seguro</t>
  </si>
  <si>
    <t>Combustível</t>
  </si>
  <si>
    <t>Lavagens</t>
  </si>
  <si>
    <t>IPVA</t>
  </si>
  <si>
    <t>Mecânico</t>
  </si>
  <si>
    <t>Multas</t>
  </si>
  <si>
    <t>DESPESAS PESSOAIS</t>
  </si>
  <si>
    <t>Higiene Pessoal</t>
  </si>
  <si>
    <t>Cosméticos</t>
  </si>
  <si>
    <t>Cabeleireiro</t>
  </si>
  <si>
    <t>Vestuário</t>
  </si>
  <si>
    <t>Empréstimo</t>
  </si>
  <si>
    <t>Academia</t>
  </si>
  <si>
    <t>Telefone Celular</t>
  </si>
  <si>
    <t>Cursos</t>
  </si>
  <si>
    <t>LAZER</t>
  </si>
  <si>
    <t>Restaurantes</t>
  </si>
  <si>
    <t>Cafés/Bares/Boates</t>
  </si>
  <si>
    <t>Livraria</t>
  </si>
  <si>
    <t>Locadora de Vídeo</t>
  </si>
  <si>
    <t>CDs, Fitas, acessórios</t>
  </si>
  <si>
    <t>Passagens</t>
  </si>
  <si>
    <t>Hotéis</t>
  </si>
  <si>
    <t>Passeios</t>
  </si>
  <si>
    <t>INVESTIMENTOS</t>
  </si>
  <si>
    <t>Investimento NuBank</t>
  </si>
  <si>
    <t>Investimento Clear</t>
  </si>
  <si>
    <t>Contas extras</t>
  </si>
  <si>
    <t>Emprestimo Caixa</t>
  </si>
  <si>
    <t>Conserto Carro</t>
  </si>
  <si>
    <t>ITAU                              20</t>
  </si>
  <si>
    <t>Fulano</t>
  </si>
  <si>
    <t>CONTA CORRENTE</t>
  </si>
  <si>
    <t>Material Escolar</t>
  </si>
  <si>
    <t>Conciliação de divida</t>
  </si>
  <si>
    <t>TOTAIS</t>
  </si>
  <si>
    <t>Rendimentos</t>
  </si>
  <si>
    <t>Gastos</t>
  </si>
  <si>
    <t xml:space="preserve">Saldo do Mês </t>
  </si>
  <si>
    <t>Saldo Acumulado</t>
  </si>
  <si>
    <t>SALARIO</t>
  </si>
  <si>
    <t>RESUMO PARA O GRÁFICO</t>
  </si>
  <si>
    <t>VALE</t>
  </si>
  <si>
    <t>EMPRESTIMOS</t>
  </si>
  <si>
    <t>PRESTACAO</t>
  </si>
  <si>
    <t>MES</t>
  </si>
  <si>
    <t>DIA 05</t>
  </si>
  <si>
    <t>Dia 20</t>
  </si>
  <si>
    <t>DIA 20</t>
  </si>
  <si>
    <t>AGOSTO</t>
  </si>
  <si>
    <t>SETEMBRO</t>
  </si>
  <si>
    <t>OUTUBRO</t>
  </si>
  <si>
    <t>NOVEMBRO</t>
  </si>
  <si>
    <t>DEZEMBRO</t>
  </si>
  <si>
    <t>NÃO APAGUE ESTA ÁREA</t>
  </si>
  <si>
    <t>Instruções e Sugestões de Utilização</t>
  </si>
  <si>
    <t>Ø</t>
  </si>
  <si>
    <r>
      <rPr>
        <u/>
        <sz val="10"/>
        <color theme="1"/>
        <rFont val="Arial"/>
      </rPr>
      <t>Modifique</t>
    </r>
    <r>
      <rPr>
        <u/>
        <sz val="10"/>
        <color theme="1"/>
        <rFont val="Arial"/>
      </rPr>
      <t xml:space="preserve"> alguma categoria, caso não se aplique a você.</t>
    </r>
  </si>
  <si>
    <r>
      <rPr>
        <sz val="10"/>
        <color theme="1"/>
        <rFont val="Calibri"/>
      </rPr>
      <t xml:space="preserve">Por exemplo, ao invés de </t>
    </r>
    <r>
      <rPr>
        <b/>
        <sz val="10"/>
        <color theme="1"/>
        <rFont val="Arial"/>
      </rPr>
      <t>Prestação</t>
    </r>
    <r>
      <rPr>
        <sz val="10"/>
        <color theme="1"/>
        <rFont val="Arial"/>
      </rPr>
      <t xml:space="preserve"> de sua casa ou apartamento</t>
    </r>
  </si>
  <si>
    <r>
      <rPr>
        <sz val="10"/>
        <color theme="1"/>
        <rFont val="Calibri"/>
      </rPr>
      <t xml:space="preserve">você poderá trocar por </t>
    </r>
    <r>
      <rPr>
        <b/>
        <sz val="10"/>
        <color theme="1"/>
        <rFont val="Arial"/>
      </rPr>
      <t>Aluguel</t>
    </r>
    <r>
      <rPr>
        <sz val="10"/>
        <color theme="1"/>
        <rFont val="Arial"/>
      </rPr>
      <t>.</t>
    </r>
  </si>
  <si>
    <r>
      <rPr>
        <u/>
        <sz val="10"/>
        <color theme="1"/>
        <rFont val="Arial"/>
      </rPr>
      <t>Acrescente</t>
    </r>
    <r>
      <rPr>
        <u/>
        <sz val="10"/>
        <color theme="1"/>
        <rFont val="Arial"/>
      </rPr>
      <t xml:space="preserve"> alguma categoria se tiver necessidade.</t>
    </r>
  </si>
  <si>
    <t>Por exemplo, se você aluga uma linha telefônica, insira uma</t>
  </si>
  <si>
    <r>
      <rPr>
        <sz val="10"/>
        <color theme="1"/>
        <rFont val="Calibri"/>
      </rPr>
      <t xml:space="preserve">linha com o item </t>
    </r>
    <r>
      <rPr>
        <b/>
        <sz val="10"/>
        <color theme="1"/>
        <rFont val="Arial"/>
      </rPr>
      <t>Aluguel de Telefone</t>
    </r>
    <r>
      <rPr>
        <sz val="10"/>
        <color theme="1"/>
        <rFont val="Arial"/>
      </rPr>
      <t>. Sempre que inserir</t>
    </r>
  </si>
  <si>
    <r>
      <rPr>
        <sz val="10"/>
        <color theme="1"/>
        <rFont val="Calibri"/>
      </rPr>
      <t xml:space="preserve">linhas novas, faça-o antes da categoria </t>
    </r>
    <r>
      <rPr>
        <b/>
        <sz val="10"/>
        <color theme="1"/>
        <rFont val="Arial"/>
      </rPr>
      <t>Outros</t>
    </r>
    <r>
      <rPr>
        <sz val="10"/>
        <color theme="1"/>
        <rFont val="Arial"/>
      </rPr>
      <t>.</t>
    </r>
  </si>
  <si>
    <r>
      <rPr>
        <u/>
        <sz val="10"/>
        <color theme="1"/>
        <rFont val="Arial"/>
      </rPr>
      <t>Exclua</t>
    </r>
    <r>
      <rPr>
        <u/>
        <sz val="10"/>
        <color theme="1"/>
        <rFont val="Arial"/>
      </rPr>
      <t xml:space="preserve"> alguma categoria, caso não tenha relevância.</t>
    </r>
  </si>
  <si>
    <r>
      <rPr>
        <sz val="10"/>
        <color theme="1"/>
        <rFont val="Calibri"/>
      </rPr>
      <t xml:space="preserve">Por exemplo, se você não possui </t>
    </r>
    <r>
      <rPr>
        <b/>
        <sz val="10"/>
        <color theme="1"/>
        <rFont val="Arial"/>
      </rPr>
      <t>TV a Cabo</t>
    </r>
    <r>
      <rPr>
        <sz val="10"/>
        <color theme="1"/>
        <rFont val="Arial"/>
      </rPr>
      <t>, marque a linha</t>
    </r>
  </si>
  <si>
    <t>toda na planilha e a exclua. As fórmulas serão reajustadas.</t>
  </si>
  <si>
    <r>
      <rPr>
        <u/>
        <sz val="10"/>
        <color theme="1"/>
        <rFont val="Arial"/>
      </rPr>
      <t>Use</t>
    </r>
    <r>
      <rPr>
        <u/>
        <sz val="10"/>
        <color theme="1"/>
        <rFont val="Arial"/>
      </rPr>
      <t xml:space="preserve"> ou modifique a categoria </t>
    </r>
    <r>
      <rPr>
        <b/>
        <u/>
        <sz val="10"/>
        <color theme="1"/>
        <rFont val="Arial"/>
      </rPr>
      <t>Outros</t>
    </r>
    <r>
      <rPr>
        <u/>
        <sz val="10"/>
        <color theme="1"/>
        <rFont val="Arial"/>
      </rPr>
      <t xml:space="preserve"> para relacionar itens</t>
    </r>
  </si>
  <si>
    <t>temporários, como prestações ou financiamento de bens</t>
  </si>
  <si>
    <t>adquiridos ao longo dos meses.</t>
  </si>
  <si>
    <r>
      <rPr>
        <sz val="10"/>
        <color theme="1"/>
        <rFont val="Arial"/>
      </rPr>
      <t xml:space="preserve">Digite aqui o ano desejado </t>
    </r>
    <r>
      <rPr>
        <sz val="10"/>
        <color theme="1"/>
        <rFont val="Wingdings"/>
      </rPr>
      <t>è</t>
    </r>
  </si>
  <si>
    <t>JANEIRO</t>
  </si>
  <si>
    <t>FEVEREIRO</t>
  </si>
  <si>
    <t>MARÇO</t>
  </si>
  <si>
    <t>D</t>
  </si>
  <si>
    <t>S</t>
  </si>
  <si>
    <t>T</t>
  </si>
  <si>
    <t>Q</t>
  </si>
  <si>
    <t>ABRIL</t>
  </si>
  <si>
    <t>MAIO</t>
  </si>
  <si>
    <t>JUNHO</t>
  </si>
  <si>
    <t>JULHO</t>
  </si>
  <si>
    <t>CALENDAR TABLES AND FORMULAS</t>
  </si>
  <si>
    <t>DO NOT ERASE OR DELETE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</si>
  <si>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</si>
  <si>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</si>
  <si>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</si>
  <si>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</si>
  <si>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</si>
  <si>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</si>
  <si>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</si>
  <si>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</si>
  <si>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</si>
  <si>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</si>
  <si>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</si>
  <si>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</si>
  <si>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DOW TABLE</t>
  </si>
  <si>
    <t>YEAR CALC</t>
  </si>
  <si>
    <t>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</si>
</sst>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_);[Red]_(* \(#,##0.00\);_(* &quot;-&quot;??_);_(@_)"/>
    <numFmt numFmtId="166" formatCode="[$R$ -416]#,##0.00"/>
    <numFmt numFmtId="167" formatCode="mm/dd/yy_)"/>
    <numFmt numFmtId="168" formatCode="General_)"/>
  </numFmts>
  <fonts count="29">
    <font>
      <sz val="10"/>
      <color rgb="FF000000"/>
      <name val="Calibri"/>
      <scheme val="minor"/>
    </font>
    <font>
      <b/>
      <sz val="20"/>
      <color rgb="FFFFFFFF"/>
      <name val="Arial"/>
    </font>
    <font>
      <sz val="10"/>
      <name val="Calibri"/>
    </font>
    <font>
      <b/>
      <i/>
      <sz val="2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2"/>
      <color theme="1"/>
      <name val="Arial"/>
    </font>
    <font>
      <sz val="10"/>
      <color theme="1"/>
      <name val="Calibri"/>
      <scheme val="minor"/>
    </font>
    <font>
      <sz val="10"/>
      <color rgb="FF0000FF"/>
      <name val="Arial"/>
    </font>
    <font>
      <b/>
      <sz val="10"/>
      <color theme="0"/>
      <name val="Arial"/>
    </font>
    <font>
      <sz val="8"/>
      <color theme="1"/>
      <name val="Arial"/>
    </font>
    <font>
      <b/>
      <sz val="10"/>
      <color rgb="FFFFFFFF"/>
      <name val="Arial"/>
    </font>
    <font>
      <b/>
      <sz val="12"/>
      <color rgb="FFFF0000"/>
      <name val="Arial"/>
    </font>
    <font>
      <sz val="10"/>
      <color theme="1"/>
      <name val="Noto Sans Symbols"/>
    </font>
    <font>
      <u/>
      <sz val="10"/>
      <color theme="1"/>
      <name val="Arial"/>
    </font>
    <font>
      <b/>
      <sz val="13"/>
      <color theme="1"/>
      <name val="Arial"/>
    </font>
    <font>
      <sz val="10"/>
      <color theme="1"/>
      <name val="Helvetica Neue"/>
    </font>
    <font>
      <b/>
      <sz val="24"/>
      <color rgb="FFFF0000"/>
      <name val="Arial"/>
    </font>
    <font>
      <sz val="14"/>
      <color rgb="FF0000FF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4"/>
      <color theme="1"/>
      <name val="Arial"/>
    </font>
    <font>
      <b/>
      <sz val="14"/>
      <color rgb="FFFF0000"/>
      <name val="Arial"/>
    </font>
    <font>
      <sz val="10"/>
      <color theme="1"/>
      <name val="Calibri"/>
    </font>
    <font>
      <b/>
      <u/>
      <sz val="10"/>
      <color theme="1"/>
      <name val="Arial"/>
    </font>
    <font>
      <sz val="10"/>
      <color theme="1"/>
      <name val="Wingdings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3" borderId="2" xfId="0" applyNumberFormat="1" applyFont="1" applyFill="1" applyBorder="1"/>
    <xf numFmtId="0" fontId="7" fillId="0" borderId="0" xfId="0" applyFont="1"/>
    <xf numFmtId="0" fontId="4" fillId="0" borderId="3" xfId="0" applyFont="1" applyBorder="1"/>
    <xf numFmtId="164" fontId="4" fillId="0" borderId="2" xfId="0" applyNumberFormat="1" applyFont="1" applyBorder="1"/>
    <xf numFmtId="164" fontId="8" fillId="0" borderId="2" xfId="0" applyNumberFormat="1" applyFont="1" applyBorder="1"/>
    <xf numFmtId="0" fontId="4" fillId="0" borderId="4" xfId="0" applyFont="1" applyBorder="1"/>
    <xf numFmtId="164" fontId="4" fillId="0" borderId="0" xfId="0" applyNumberFormat="1" applyFont="1"/>
    <xf numFmtId="0" fontId="9" fillId="0" borderId="0" xfId="0" applyFont="1"/>
    <xf numFmtId="0" fontId="4" fillId="0" borderId="0" xfId="0" applyFont="1"/>
    <xf numFmtId="0" fontId="4" fillId="3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10" fillId="0" borderId="2" xfId="0" applyNumberFormat="1" applyFont="1" applyBorder="1"/>
    <xf numFmtId="0" fontId="4" fillId="3" borderId="8" xfId="0" applyFont="1" applyFill="1" applyBorder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4" borderId="9" xfId="0" applyFont="1" applyFill="1" applyBorder="1"/>
    <xf numFmtId="0" fontId="7" fillId="3" borderId="10" xfId="0" applyFont="1" applyFill="1" applyBorder="1"/>
    <xf numFmtId="165" fontId="4" fillId="0" borderId="10" xfId="0" applyNumberFormat="1" applyFont="1" applyBorder="1"/>
    <xf numFmtId="165" fontId="5" fillId="3" borderId="11" xfId="0" applyNumberFormat="1" applyFont="1" applyFill="1" applyBorder="1"/>
    <xf numFmtId="0" fontId="7" fillId="4" borderId="12" xfId="0" applyFont="1" applyFill="1" applyBorder="1"/>
    <xf numFmtId="0" fontId="7" fillId="3" borderId="13" xfId="0" applyFont="1" applyFill="1" applyBorder="1"/>
    <xf numFmtId="165" fontId="4" fillId="0" borderId="13" xfId="0" applyNumberFormat="1" applyFont="1" applyBorder="1"/>
    <xf numFmtId="165" fontId="5" fillId="3" borderId="14" xfId="0" applyNumberFormat="1" applyFont="1" applyFill="1" applyBorder="1"/>
    <xf numFmtId="0" fontId="7" fillId="5" borderId="12" xfId="0" applyFont="1" applyFill="1" applyBorder="1"/>
    <xf numFmtId="0" fontId="7" fillId="3" borderId="15" xfId="0" applyFont="1" applyFill="1" applyBorder="1"/>
    <xf numFmtId="0" fontId="7" fillId="3" borderId="16" xfId="0" applyFont="1" applyFill="1" applyBorder="1"/>
    <xf numFmtId="165" fontId="4" fillId="0" borderId="16" xfId="0" applyNumberFormat="1" applyFont="1" applyBorder="1"/>
    <xf numFmtId="165" fontId="5" fillId="3" borderId="17" xfId="0" applyNumberFormat="1" applyFont="1" applyFill="1" applyBorder="1"/>
    <xf numFmtId="0" fontId="9" fillId="0" borderId="2" xfId="0" applyFont="1" applyBorder="1"/>
    <xf numFmtId="166" fontId="9" fillId="0" borderId="2" xfId="0" applyNumberFormat="1" applyFont="1" applyBorder="1"/>
    <xf numFmtId="0" fontId="11" fillId="4" borderId="1" xfId="0" applyFont="1" applyFill="1" applyBorder="1"/>
    <xf numFmtId="0" fontId="9" fillId="0" borderId="2" xfId="0" applyFont="1" applyBorder="1" applyAlignment="1">
      <alignment horizontal="center"/>
    </xf>
    <xf numFmtId="0" fontId="12" fillId="0" borderId="2" xfId="0" applyFont="1" applyBorder="1"/>
    <xf numFmtId="164" fontId="9" fillId="0" borderId="2" xfId="0" applyNumberFormat="1" applyFont="1" applyBorder="1"/>
    <xf numFmtId="166" fontId="9" fillId="0" borderId="2" xfId="0" applyNumberFormat="1" applyFont="1" applyBorder="1" applyAlignment="1">
      <alignment horizontal="center"/>
    </xf>
    <xf numFmtId="0" fontId="13" fillId="4" borderId="1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37" fontId="17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0" xfId="0" applyNumberFormat="1" applyFont="1"/>
    <xf numFmtId="37" fontId="6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left"/>
    </xf>
    <xf numFmtId="37" fontId="18" fillId="0" borderId="0" xfId="0" applyNumberFormat="1" applyFont="1"/>
    <xf numFmtId="37" fontId="4" fillId="6" borderId="1" xfId="0" applyNumberFormat="1" applyFont="1" applyFill="1" applyBorder="1"/>
    <xf numFmtId="37" fontId="4" fillId="6" borderId="1" xfId="0" applyNumberFormat="1" applyFont="1" applyFill="1" applyBorder="1" applyAlignment="1">
      <alignment horizontal="right"/>
    </xf>
    <xf numFmtId="37" fontId="7" fillId="6" borderId="2" xfId="0" applyNumberFormat="1" applyFont="1" applyFill="1" applyBorder="1"/>
    <xf numFmtId="37" fontId="18" fillId="6" borderId="1" xfId="0" applyNumberFormat="1" applyFont="1" applyFill="1" applyBorder="1"/>
    <xf numFmtId="37" fontId="19" fillId="0" borderId="0" xfId="0" applyNumberFormat="1" applyFont="1"/>
    <xf numFmtId="37" fontId="20" fillId="0" borderId="0" xfId="0" applyNumberFormat="1" applyFont="1" applyAlignment="1">
      <alignment horizontal="center"/>
    </xf>
    <xf numFmtId="37" fontId="21" fillId="0" borderId="0" xfId="0" applyNumberFormat="1" applyFont="1"/>
    <xf numFmtId="37" fontId="7" fillId="0" borderId="21" xfId="0" applyNumberFormat="1" applyFont="1" applyBorder="1" applyAlignment="1">
      <alignment horizontal="center"/>
    </xf>
    <xf numFmtId="37" fontId="7" fillId="0" borderId="4" xfId="0" applyNumberFormat="1" applyFont="1" applyBorder="1" applyAlignment="1">
      <alignment horizontal="center"/>
    </xf>
    <xf numFmtId="37" fontId="7" fillId="0" borderId="22" xfId="0" applyNumberFormat="1" applyFont="1" applyBorder="1" applyAlignment="1">
      <alignment horizontal="center"/>
    </xf>
    <xf numFmtId="37" fontId="22" fillId="0" borderId="23" xfId="0" applyNumberFormat="1" applyFont="1" applyBorder="1"/>
    <xf numFmtId="37" fontId="4" fillId="0" borderId="24" xfId="0" applyNumberFormat="1" applyFont="1" applyBorder="1"/>
    <xf numFmtId="37" fontId="22" fillId="0" borderId="25" xfId="0" applyNumberFormat="1" applyFont="1" applyBorder="1"/>
    <xf numFmtId="37" fontId="22" fillId="0" borderId="12" xfId="0" applyNumberFormat="1" applyFont="1" applyBorder="1"/>
    <xf numFmtId="37" fontId="4" fillId="0" borderId="13" xfId="0" applyNumberFormat="1" applyFont="1" applyBorder="1"/>
    <xf numFmtId="37" fontId="22" fillId="0" borderId="14" xfId="0" applyNumberFormat="1" applyFont="1" applyBorder="1"/>
    <xf numFmtId="37" fontId="22" fillId="0" borderId="15" xfId="0" applyNumberFormat="1" applyFont="1" applyBorder="1"/>
    <xf numFmtId="37" fontId="4" fillId="0" borderId="16" xfId="0" applyNumberFormat="1" applyFont="1" applyBorder="1"/>
    <xf numFmtId="37" fontId="22" fillId="0" borderId="17" xfId="0" applyNumberFormat="1" applyFont="1" applyBorder="1"/>
    <xf numFmtId="37" fontId="4" fillId="8" borderId="29" xfId="0" applyNumberFormat="1" applyFont="1" applyFill="1" applyBorder="1"/>
    <xf numFmtId="37" fontId="4" fillId="8" borderId="1" xfId="0" applyNumberFormat="1" applyFont="1" applyFill="1" applyBorder="1"/>
    <xf numFmtId="37" fontId="4" fillId="8" borderId="1" xfId="0" applyNumberFormat="1" applyFont="1" applyFill="1" applyBorder="1" applyAlignment="1">
      <alignment horizontal="left"/>
    </xf>
    <xf numFmtId="167" fontId="4" fillId="8" borderId="1" xfId="0" applyNumberFormat="1" applyFont="1" applyFill="1" applyBorder="1"/>
    <xf numFmtId="37" fontId="4" fillId="8" borderId="30" xfId="0" applyNumberFormat="1" applyFont="1" applyFill="1" applyBorder="1"/>
    <xf numFmtId="37" fontId="4" fillId="8" borderId="29" xfId="0" applyNumberFormat="1" applyFont="1" applyFill="1" applyBorder="1" applyAlignment="1">
      <alignment horizontal="left"/>
    </xf>
    <xf numFmtId="168" fontId="4" fillId="8" borderId="1" xfId="0" applyNumberFormat="1" applyFont="1" applyFill="1" applyBorder="1"/>
    <xf numFmtId="37" fontId="4" fillId="8" borderId="31" xfId="0" applyNumberFormat="1" applyFont="1" applyFill="1" applyBorder="1" applyAlignment="1">
      <alignment horizontal="left"/>
    </xf>
    <xf numFmtId="168" fontId="4" fillId="8" borderId="32" xfId="0" applyNumberFormat="1" applyFont="1" applyFill="1" applyBorder="1"/>
    <xf numFmtId="37" fontId="4" fillId="8" borderId="32" xfId="0" applyNumberFormat="1" applyFont="1" applyFill="1" applyBorder="1"/>
    <xf numFmtId="37" fontId="4" fillId="8" borderId="33" xfId="0" applyNumberFormat="1" applyFont="1" applyFill="1" applyBorder="1"/>
    <xf numFmtId="164" fontId="9" fillId="0" borderId="0" xfId="0" applyNumberFormat="1" applyFont="1"/>
    <xf numFmtId="164" fontId="28" fillId="0" borderId="2" xfId="0" applyNumberFormat="1" applyFont="1" applyBorder="1"/>
    <xf numFmtId="0" fontId="5" fillId="3" borderId="18" xfId="0" applyFont="1" applyFill="1" applyBorder="1"/>
    <xf numFmtId="0" fontId="5" fillId="3" borderId="19" xfId="0" applyFont="1" applyFill="1" applyBorder="1"/>
    <xf numFmtId="0" fontId="4" fillId="3" borderId="21" xfId="0" applyFont="1" applyFill="1" applyBorder="1"/>
    <xf numFmtId="164" fontId="4" fillId="0" borderId="2" xfId="0" applyNumberFormat="1" applyFont="1" applyBorder="1" applyAlignment="1">
      <alignment wrapText="1"/>
    </xf>
    <xf numFmtId="164" fontId="4" fillId="0" borderId="34" xfId="0" applyNumberFormat="1" applyFont="1" applyBorder="1"/>
    <xf numFmtId="0" fontId="0" fillId="0" borderId="1" xfId="0" applyBorder="1"/>
    <xf numFmtId="164" fontId="4" fillId="0" borderId="35" xfId="0" applyNumberFormat="1" applyFont="1" applyBorder="1"/>
    <xf numFmtId="164" fontId="4" fillId="0" borderId="36" xfId="0" applyNumberFormat="1" applyFont="1" applyBorder="1"/>
    <xf numFmtId="0" fontId="4" fillId="0" borderId="37" xfId="0" applyFont="1" applyBorder="1"/>
    <xf numFmtId="164" fontId="16" fillId="0" borderId="2" xfId="0" applyNumberFormat="1" applyFont="1" applyBorder="1"/>
    <xf numFmtId="164" fontId="26" fillId="3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37" fontId="23" fillId="8" borderId="26" xfId="0" applyNumberFormat="1" applyFont="1" applyFill="1" applyBorder="1" applyAlignment="1">
      <alignment horizontal="center"/>
    </xf>
    <xf numFmtId="37" fontId="24" fillId="8" borderId="29" xfId="0" applyNumberFormat="1" applyFont="1" applyFill="1" applyBorder="1" applyAlignment="1">
      <alignment horizontal="center"/>
    </xf>
    <xf numFmtId="37" fontId="13" fillId="7" borderId="18" xfId="0" applyNumberFormat="1" applyFont="1" applyFill="1" applyBorder="1" applyAlignment="1">
      <alignment horizontal="center"/>
    </xf>
    <xf numFmtId="0" fontId="16" fillId="0" borderId="2" xfId="0" applyFont="1" applyBorder="1"/>
    <xf numFmtId="0" fontId="2" fillId="0" borderId="1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  <xf numFmtId="0" fontId="2" fillId="0" borderId="3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r>
              <a:rPr lang="en-US" sz="1800" b="1" i="0">
                <a:solidFill>
                  <a:srgbClr val="000000"/>
                </a:solidFill>
                <a:latin typeface="+mn-lt"/>
              </a:rPr>
              <a:t>Rendimentos e Despesas ao Longo do Ano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Orçamento!$B$97</c:f>
              <c:strCache>
                <c:ptCount val="1"/>
                <c:pt idx="0">
                  <c:v>Rendimentos</c:v>
                </c:pt>
              </c:strCache>
            </c:strRef>
          </c:tx>
          <c:spPr>
            <a:ln w="28575"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Orçamento!$C$96:$N$96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Orçamento!$C$97:$N$97</c:f>
              <c:numCache>
                <c:formatCode>_(* #,##0.00_);[Red]_(* \(#,##0.00\);_(* "-"??_);_(@_)</c:formatCode>
                <c:ptCount val="12"/>
                <c:pt idx="0">
                  <c:v>8022</c:v>
                </c:pt>
                <c:pt idx="1">
                  <c:v>4200</c:v>
                </c:pt>
                <c:pt idx="2">
                  <c:v>5500</c:v>
                </c:pt>
                <c:pt idx="3">
                  <c:v>5500</c:v>
                </c:pt>
                <c:pt idx="4">
                  <c:v>5500</c:v>
                </c:pt>
                <c:pt idx="5">
                  <c:v>8300</c:v>
                </c:pt>
                <c:pt idx="6">
                  <c:v>5500</c:v>
                </c:pt>
                <c:pt idx="7">
                  <c:v>5500</c:v>
                </c:pt>
                <c:pt idx="8">
                  <c:v>5500</c:v>
                </c:pt>
                <c:pt idx="9">
                  <c:v>5500</c:v>
                </c:pt>
                <c:pt idx="10">
                  <c:v>5500</c:v>
                </c:pt>
                <c:pt idx="11">
                  <c:v>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4587-A88E-AD638CEF2521}"/>
            </c:ext>
          </c:extLst>
        </c:ser>
        <c:ser>
          <c:idx val="1"/>
          <c:order val="1"/>
          <c:tx>
            <c:strRef>
              <c:f>Orçamento!$B$98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Orçamento!$C$96:$N$96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Orçamento!$C$98:$N$98</c:f>
              <c:numCache>
                <c:formatCode>_(* #,##0.00_);[Red]_(* \(#,##0.00\);_(* "-"??_);_(@_)</c:formatCode>
                <c:ptCount val="12"/>
                <c:pt idx="0">
                  <c:v>7346</c:v>
                </c:pt>
                <c:pt idx="1">
                  <c:v>5070</c:v>
                </c:pt>
                <c:pt idx="2">
                  <c:v>6442</c:v>
                </c:pt>
                <c:pt idx="3">
                  <c:v>6239</c:v>
                </c:pt>
                <c:pt idx="4">
                  <c:v>6520</c:v>
                </c:pt>
                <c:pt idx="5">
                  <c:v>2580</c:v>
                </c:pt>
                <c:pt idx="6">
                  <c:v>1680</c:v>
                </c:pt>
                <c:pt idx="7">
                  <c:v>1480</c:v>
                </c:pt>
                <c:pt idx="8">
                  <c:v>1480</c:v>
                </c:pt>
                <c:pt idx="9">
                  <c:v>1380</c:v>
                </c:pt>
                <c:pt idx="10">
                  <c:v>1380</c:v>
                </c:pt>
                <c:pt idx="11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4587-A88E-AD638CEF2521}"/>
            </c:ext>
          </c:extLst>
        </c:ser>
        <c:ser>
          <c:idx val="2"/>
          <c:order val="2"/>
          <c:tx>
            <c:strRef>
              <c:f>Orçamento!$B$99</c:f>
              <c:strCache>
                <c:ptCount val="1"/>
                <c:pt idx="0">
                  <c:v>Saldo do Mês </c:v>
                </c:pt>
              </c:strCache>
            </c:strRef>
          </c:tx>
          <c:spPr>
            <a:ln w="28575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Orçamento!$C$96:$N$96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Orçamento!$C$99:$N$99</c:f>
              <c:numCache>
                <c:formatCode>_(* #,##0.00_);[Red]_(* \(#,##0.00\);_(* "-"??_);_(@_)</c:formatCode>
                <c:ptCount val="12"/>
                <c:pt idx="0">
                  <c:v>676</c:v>
                </c:pt>
                <c:pt idx="1">
                  <c:v>-870</c:v>
                </c:pt>
                <c:pt idx="2">
                  <c:v>-942</c:v>
                </c:pt>
                <c:pt idx="3">
                  <c:v>-739</c:v>
                </c:pt>
                <c:pt idx="4">
                  <c:v>-1020</c:v>
                </c:pt>
                <c:pt idx="5">
                  <c:v>5720</c:v>
                </c:pt>
                <c:pt idx="6">
                  <c:v>3820</c:v>
                </c:pt>
                <c:pt idx="7">
                  <c:v>4020</c:v>
                </c:pt>
                <c:pt idx="8">
                  <c:v>4020</c:v>
                </c:pt>
                <c:pt idx="9">
                  <c:v>4120</c:v>
                </c:pt>
                <c:pt idx="10">
                  <c:v>4120</c:v>
                </c:pt>
                <c:pt idx="11">
                  <c:v>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3-4587-A88E-AD638CEF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16414"/>
        <c:axId val="2055576719"/>
      </c:lineChart>
      <c:catAx>
        <c:axId val="157811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5576719"/>
        <c:crosses val="autoZero"/>
        <c:auto val="1"/>
        <c:lblAlgn val="ctr"/>
        <c:lblOffset val="100"/>
        <c:noMultiLvlLbl val="1"/>
      </c:catAx>
      <c:valAx>
        <c:axId val="205557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.00_);[Red]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1164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000000"/>
                </a:solidFill>
                <a:latin typeface="+mn-lt"/>
              </a:defRPr>
            </a:pPr>
            <a:r>
              <a:rPr lang="en-US" sz="2400" b="1" i="0">
                <a:solidFill>
                  <a:srgbClr val="000000"/>
                </a:solidFill>
                <a:latin typeface="+mn-lt"/>
              </a:rPr>
              <a:t>Para onde vai meu dinheiro?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96666"/>
              </a:solidFill>
            </c:spPr>
            <c:extLst>
              <c:ext xmlns:c16="http://schemas.microsoft.com/office/drawing/2014/chart" uri="{C3380CC4-5D6E-409C-BE32-E72D297353CC}">
                <c16:uniqueId val="{00000001-D495-444D-A7C1-BA7B7C88DDC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495-444D-A7C1-BA7B7C88DDC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D495-444D-A7C1-BA7B7C88DDC9}"/>
              </c:ext>
            </c:extLst>
          </c:dPt>
          <c:dPt>
            <c:idx val="3"/>
            <c:bubble3D val="0"/>
            <c:spPr>
              <a:solidFill>
                <a:srgbClr val="333399"/>
              </a:solidFill>
            </c:spPr>
            <c:extLst>
              <c:ext xmlns:c16="http://schemas.microsoft.com/office/drawing/2014/chart" uri="{C3380CC4-5D6E-409C-BE32-E72D297353CC}">
                <c16:uniqueId val="{00000007-D495-444D-A7C1-BA7B7C88DDC9}"/>
              </c:ext>
            </c:extLst>
          </c:dPt>
          <c:dPt>
            <c:idx val="4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09-D495-444D-A7C1-BA7B7C88DDC9}"/>
              </c:ext>
            </c:extLst>
          </c:dPt>
          <c:dPt>
            <c:idx val="5"/>
            <c:bubble3D val="0"/>
            <c:spPr>
              <a:solidFill>
                <a:srgbClr val="3333CC"/>
              </a:solidFill>
            </c:spPr>
            <c:extLst>
              <c:ext xmlns:c16="http://schemas.microsoft.com/office/drawing/2014/chart" uri="{C3380CC4-5D6E-409C-BE32-E72D297353CC}">
                <c16:uniqueId val="{0000000B-D495-444D-A7C1-BA7B7C88DDC9}"/>
              </c:ext>
            </c:extLst>
          </c:dPt>
          <c:dPt>
            <c:idx val="6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D-D495-444D-A7C1-BA7B7C88DDC9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F-D495-444D-A7C1-BA7B7C88DDC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Orçamento!$B$106:$B$113</c:f>
              <c:strCache>
                <c:ptCount val="8"/>
                <c:pt idx="0">
                  <c:v>HABITAÇÃO</c:v>
                </c:pt>
                <c:pt idx="1">
                  <c:v>SAÚDE</c:v>
                </c:pt>
                <c:pt idx="2">
                  <c:v>CARTÕES</c:v>
                </c:pt>
                <c:pt idx="3">
                  <c:v>AUTOMÓVEL</c:v>
                </c:pt>
                <c:pt idx="4">
                  <c:v>DESPESAS PESSOAIS</c:v>
                </c:pt>
                <c:pt idx="5">
                  <c:v>LAZER</c:v>
                </c:pt>
                <c:pt idx="6">
                  <c:v>INVESTIMENTOS</c:v>
                </c:pt>
                <c:pt idx="7">
                  <c:v>Contas extras</c:v>
                </c:pt>
              </c:strCache>
            </c:strRef>
          </c:cat>
          <c:val>
            <c:numRef>
              <c:f>Orçamento!$C$106:$C$113</c:f>
              <c:numCache>
                <c:formatCode>_(* #,##0.00_);_(* \(#,##0.00\);_(* "-"??_);_(@_)</c:formatCode>
                <c:ptCount val="8"/>
                <c:pt idx="0">
                  <c:v>4049</c:v>
                </c:pt>
                <c:pt idx="1">
                  <c:v>420</c:v>
                </c:pt>
                <c:pt idx="2">
                  <c:v>19948</c:v>
                </c:pt>
                <c:pt idx="3">
                  <c:v>7800</c:v>
                </c:pt>
                <c:pt idx="4">
                  <c:v>1850</c:v>
                </c:pt>
                <c:pt idx="5">
                  <c:v>800</c:v>
                </c:pt>
                <c:pt idx="6">
                  <c:v>0</c:v>
                </c:pt>
                <c:pt idx="7">
                  <c:v>7510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95-444D-A7C1-BA7B7C88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8080FF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rPr lang="en-US" sz="1400" b="1" i="0">
                <a:solidFill>
                  <a:srgbClr val="000000"/>
                </a:solidFill>
                <a:latin typeface="+mn-lt"/>
              </a:rPr>
              <a:t>Rendimentos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96666"/>
              </a:solidFill>
            </c:spPr>
            <c:extLst>
              <c:ext xmlns:c16="http://schemas.microsoft.com/office/drawing/2014/chart" uri="{C3380CC4-5D6E-409C-BE32-E72D297353CC}">
                <c16:uniqueId val="{00000001-18E8-49A7-B6FD-42F55B17E9B8}"/>
              </c:ext>
            </c:extLst>
          </c:dPt>
          <c:dPt>
            <c:idx val="1"/>
            <c:bubble3D val="0"/>
            <c:spPr>
              <a:solidFill>
                <a:srgbClr val="69FFFF"/>
              </a:solidFill>
            </c:spPr>
            <c:extLst>
              <c:ext xmlns:c16="http://schemas.microsoft.com/office/drawing/2014/chart" uri="{C3380CC4-5D6E-409C-BE32-E72D297353CC}">
                <c16:uniqueId val="{00000003-18E8-49A7-B6FD-42F55B17E9B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</c:spPr>
            <c:extLst>
              <c:ext xmlns:c16="http://schemas.microsoft.com/office/drawing/2014/chart" uri="{C3380CC4-5D6E-409C-BE32-E72D297353CC}">
                <c16:uniqueId val="{00000005-18E8-49A7-B6FD-42F55B17E9B8}"/>
              </c:ext>
            </c:extLst>
          </c:dPt>
          <c:dPt>
            <c:idx val="3"/>
            <c:bubble3D val="0"/>
            <c:spPr>
              <a:solidFill>
                <a:srgbClr val="C0C0FF"/>
              </a:solidFill>
            </c:spPr>
            <c:extLst>
              <c:ext xmlns:c16="http://schemas.microsoft.com/office/drawing/2014/chart" uri="{C3380CC4-5D6E-409C-BE32-E72D297353CC}">
                <c16:uniqueId val="{00000007-18E8-49A7-B6FD-42F55B17E9B8}"/>
              </c:ext>
            </c:extLst>
          </c:dPt>
          <c:dPt>
            <c:idx val="4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09-18E8-49A7-B6FD-42F55B17E9B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</c:spPr>
            <c:extLst>
              <c:ext xmlns:c16="http://schemas.microsoft.com/office/drawing/2014/chart" uri="{C3380CC4-5D6E-409C-BE32-E72D297353CC}">
                <c16:uniqueId val="{0000000B-18E8-49A7-B6FD-42F55B17E9B8}"/>
              </c:ext>
            </c:extLst>
          </c:dPt>
          <c:dPt>
            <c:idx val="6"/>
            <c:bubble3D val="0"/>
            <c:spPr>
              <a:solidFill>
                <a:srgbClr val="CC9CCC"/>
              </a:solidFill>
            </c:spPr>
            <c:extLst>
              <c:ext xmlns:c16="http://schemas.microsoft.com/office/drawing/2014/chart" uri="{C3380CC4-5D6E-409C-BE32-E72D297353CC}">
                <c16:uniqueId val="{0000000D-18E8-49A7-B6FD-42F55B17E9B8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18E8-49A7-B6FD-42F55B17E9B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Orçamento!$B$5:$B$12</c:f>
              <c:strCache>
                <c:ptCount val="8"/>
                <c:pt idx="0">
                  <c:v>Salários</c:v>
                </c:pt>
                <c:pt idx="1">
                  <c:v>13º. Salário</c:v>
                </c:pt>
                <c:pt idx="2">
                  <c:v>VR</c:v>
                </c:pt>
                <c:pt idx="3">
                  <c:v>Férias</c:v>
                </c:pt>
                <c:pt idx="4">
                  <c:v>VT</c:v>
                </c:pt>
                <c:pt idx="5">
                  <c:v>Saque Aniversário</c:v>
                </c:pt>
                <c:pt idx="6">
                  <c:v>Investimentos</c:v>
                </c:pt>
                <c:pt idx="7">
                  <c:v>Outros</c:v>
                </c:pt>
              </c:strCache>
            </c:strRef>
          </c:cat>
          <c:val>
            <c:numRef>
              <c:f>Orçamento!$O$5:$O$12</c:f>
              <c:numCache>
                <c:formatCode>_(* #,##0.00_);_(* \(#,##0.00\);_(* "-"??_);_(@_)</c:formatCode>
                <c:ptCount val="8"/>
                <c:pt idx="0">
                  <c:v>64548</c:v>
                </c:pt>
                <c:pt idx="1">
                  <c:v>5577</c:v>
                </c:pt>
                <c:pt idx="2">
                  <c:v>0</c:v>
                </c:pt>
                <c:pt idx="3">
                  <c:v>2674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E8-49A7-B6FD-42F55B17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3E3E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lang="en-US" sz="1600" b="0" i="0">
                <a:solidFill>
                  <a:srgbClr val="000000"/>
                </a:solidFill>
                <a:latin typeface="+mn-lt"/>
              </a:rPr>
              <a:t>Gastos Com Dependentes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96666"/>
              </a:solidFill>
            </c:spPr>
            <c:extLst>
              <c:ext xmlns:c16="http://schemas.microsoft.com/office/drawing/2014/chart" uri="{C3380CC4-5D6E-409C-BE32-E72D297353CC}">
                <c16:uniqueId val="{00000001-B2EE-4FDE-9CDE-BF4C8F4300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2EE-4FDE-9CDE-BF4C8F4300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B2EE-4FDE-9CDE-BF4C8F430001}"/>
              </c:ext>
            </c:extLst>
          </c:dPt>
          <c:dPt>
            <c:idx val="3"/>
            <c:bubble3D val="0"/>
            <c:spPr>
              <a:solidFill>
                <a:srgbClr val="3333CC"/>
              </a:solidFill>
            </c:spPr>
            <c:extLst>
              <c:ext xmlns:c16="http://schemas.microsoft.com/office/drawing/2014/chart" uri="{C3380CC4-5D6E-409C-BE32-E72D297353CC}">
                <c16:uniqueId val="{00000007-B2EE-4FDE-9CDE-BF4C8F430001}"/>
              </c:ext>
            </c:extLst>
          </c:dPt>
          <c:dPt>
            <c:idx val="4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09-B2EE-4FDE-9CDE-BF4C8F430001}"/>
              </c:ext>
            </c:extLst>
          </c:dPt>
          <c:dPt>
            <c:idx val="5"/>
            <c:bubble3D val="0"/>
            <c:spPr>
              <a:solidFill>
                <a:srgbClr val="3333CC"/>
              </a:solidFill>
            </c:spPr>
            <c:extLst>
              <c:ext xmlns:c16="http://schemas.microsoft.com/office/drawing/2014/chart" uri="{C3380CC4-5D6E-409C-BE32-E72D297353CC}">
                <c16:uniqueId val="{0000000B-B2EE-4FDE-9CDE-BF4C8F430001}"/>
              </c:ext>
            </c:extLst>
          </c:dPt>
          <c:dPt>
            <c:idx val="6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0D-B2EE-4FDE-9CDE-BF4C8F430001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F-B2EE-4FDE-9CDE-BF4C8F430001}"/>
              </c:ext>
            </c:extLst>
          </c:dPt>
          <c:dPt>
            <c:idx val="8"/>
            <c:bubble3D val="0"/>
            <c:spPr>
              <a:solidFill>
                <a:srgbClr val="333399"/>
              </a:solidFill>
            </c:spPr>
            <c:extLst>
              <c:ext xmlns:c16="http://schemas.microsoft.com/office/drawing/2014/chart" uri="{C3380CC4-5D6E-409C-BE32-E72D297353CC}">
                <c16:uniqueId val="{00000011-B2EE-4FDE-9CDE-BF4C8F43000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Orçamento!$B$85:$B$93</c:f>
              <c:strCache>
                <c:ptCount val="7"/>
                <c:pt idx="0">
                  <c:v>Emprestimo Caixa</c:v>
                </c:pt>
                <c:pt idx="1">
                  <c:v>Conserto Carro</c:v>
                </c:pt>
                <c:pt idx="2">
                  <c:v>ITAU                              20</c:v>
                </c:pt>
                <c:pt idx="3">
                  <c:v>Fulano</c:v>
                </c:pt>
                <c:pt idx="4">
                  <c:v>CONTA CORRENTE</c:v>
                </c:pt>
                <c:pt idx="5">
                  <c:v>Material Escolar</c:v>
                </c:pt>
                <c:pt idx="6">
                  <c:v>Conciliação de divida</c:v>
                </c:pt>
              </c:strCache>
            </c:strRef>
          </c:cat>
          <c:val>
            <c:numRef>
              <c:f>Orçamento!$O$85:$O$93</c:f>
              <c:numCache>
                <c:formatCode>_(* #,##0.00_);_(* \(#,##0.00\);_(* "-"??_);_(@_)</c:formatCode>
                <c:ptCount val="9"/>
                <c:pt idx="0">
                  <c:v>4060</c:v>
                </c:pt>
                <c:pt idx="1">
                  <c:v>1220</c:v>
                </c:pt>
                <c:pt idx="2">
                  <c:v>500</c:v>
                </c:pt>
                <c:pt idx="3">
                  <c:v>580</c:v>
                </c:pt>
                <c:pt idx="4">
                  <c:v>800</c:v>
                </c:pt>
                <c:pt idx="5">
                  <c:v>350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EE-4FDE-9CDE-BF4C8F43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8080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57150</xdr:rowOff>
    </xdr:from>
    <xdr:ext cx="7258050" cy="6315075"/>
    <xdr:graphicFrame macro="">
      <xdr:nvGraphicFramePr>
        <xdr:cNvPr id="46032754" name="Chart 1" descr="Chart 0">
          <a:extLst>
            <a:ext uri="{FF2B5EF4-FFF2-40B4-BE49-F238E27FC236}">
              <a16:creationId xmlns:a16="http://schemas.microsoft.com/office/drawing/2014/main" id="{00000000-0008-0000-0100-00007267B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247984920" name="Chart 2" descr="Chart 0">
          <a:extLst>
            <a:ext uri="{FF2B5EF4-FFF2-40B4-BE49-F238E27FC236}">
              <a16:creationId xmlns:a16="http://schemas.microsoft.com/office/drawing/2014/main" id="{00000000-0008-0000-0200-000018BD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4286250" cy="2752725"/>
    <xdr:graphicFrame macro="">
      <xdr:nvGraphicFramePr>
        <xdr:cNvPr id="52613473" name="Chart 3" descr="Chart 0" title="Gráfico">
          <a:extLst>
            <a:ext uri="{FF2B5EF4-FFF2-40B4-BE49-F238E27FC236}">
              <a16:creationId xmlns:a16="http://schemas.microsoft.com/office/drawing/2014/main" id="{00000000-0008-0000-0300-000061D1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935661327" name="Chart 4" descr="Chart 0">
          <a:extLst>
            <a:ext uri="{FF2B5EF4-FFF2-40B4-BE49-F238E27FC236}">
              <a16:creationId xmlns:a16="http://schemas.microsoft.com/office/drawing/2014/main" id="{00000000-0008-0000-0400-00000FD95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6"/>
  <sheetViews>
    <sheetView showGridLines="0" tabSelected="1" workbookViewId="0">
      <pane ySplit="3" topLeftCell="A4" activePane="bottomLeft" state="frozen"/>
      <selection pane="bottomLeft" activeCell="C10" sqref="C10"/>
    </sheetView>
  </sheetViews>
  <sheetFormatPr defaultColWidth="14.42578125" defaultRowHeight="15" customHeight="1" outlineLevelRow="1"/>
  <cols>
    <col min="1" max="1" width="1.7109375" customWidth="1"/>
    <col min="2" max="2" width="25" customWidth="1"/>
    <col min="3" max="11" width="10.7109375" customWidth="1"/>
    <col min="12" max="12" width="12.7109375" customWidth="1"/>
    <col min="13" max="13" width="10.5703125" customWidth="1"/>
    <col min="14" max="14" width="10.7109375" customWidth="1"/>
    <col min="15" max="15" width="12.85546875" customWidth="1"/>
    <col min="16" max="16" width="2.7109375" customWidth="1"/>
    <col min="17" max="17" width="3.7109375" customWidth="1"/>
    <col min="18" max="36" width="11.42578125" customWidth="1"/>
  </cols>
  <sheetData>
    <row r="1" spans="1:36" ht="32.25" customHeight="1">
      <c r="A1" s="96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36" ht="13.5" customHeight="1">
      <c r="A3" s="3"/>
      <c r="B3" s="3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AG3" s="5"/>
      <c r="AH3" s="5"/>
      <c r="AI3" s="5"/>
      <c r="AJ3" s="5"/>
    </row>
    <row r="4" spans="1:36" ht="12.75" customHeight="1">
      <c r="A4" s="85" t="s">
        <v>14</v>
      </c>
      <c r="B4" s="86"/>
      <c r="C4" s="6">
        <f t="shared" ref="C4:N4" si="0">SUM(C5:C12)</f>
        <v>8022</v>
      </c>
      <c r="D4" s="6">
        <f t="shared" si="0"/>
        <v>4200</v>
      </c>
      <c r="E4" s="6">
        <f t="shared" si="0"/>
        <v>5500</v>
      </c>
      <c r="F4" s="6">
        <f t="shared" si="0"/>
        <v>5500</v>
      </c>
      <c r="G4" s="6">
        <f t="shared" si="0"/>
        <v>5500</v>
      </c>
      <c r="H4" s="6">
        <f t="shared" si="0"/>
        <v>8300</v>
      </c>
      <c r="I4" s="6">
        <f t="shared" si="0"/>
        <v>5500</v>
      </c>
      <c r="J4" s="6">
        <f t="shared" si="0"/>
        <v>5500</v>
      </c>
      <c r="K4" s="6">
        <f t="shared" si="0"/>
        <v>5500</v>
      </c>
      <c r="L4" s="6">
        <f t="shared" si="0"/>
        <v>5500</v>
      </c>
      <c r="M4" s="6">
        <f t="shared" si="0"/>
        <v>5500</v>
      </c>
      <c r="N4" s="6">
        <f t="shared" si="0"/>
        <v>8277</v>
      </c>
      <c r="O4" s="6">
        <f>SUM(O5:O13)</f>
        <v>72799</v>
      </c>
      <c r="AG4" s="7"/>
      <c r="AH4" s="7"/>
      <c r="AI4" s="7"/>
      <c r="AJ4" s="7"/>
    </row>
    <row r="5" spans="1:36" ht="12.75" customHeight="1" outlineLevel="1">
      <c r="A5" s="19"/>
      <c r="B5" s="8" t="s">
        <v>15</v>
      </c>
      <c r="C5" s="9">
        <v>5348</v>
      </c>
      <c r="D5" s="9">
        <v>4200</v>
      </c>
      <c r="E5" s="9">
        <v>5500</v>
      </c>
      <c r="F5" s="9">
        <v>5500</v>
      </c>
      <c r="G5" s="9">
        <v>5500</v>
      </c>
      <c r="H5" s="94">
        <v>5500</v>
      </c>
      <c r="I5" s="94">
        <v>5500</v>
      </c>
      <c r="J5" s="94">
        <v>5500</v>
      </c>
      <c r="K5" s="94">
        <v>5500</v>
      </c>
      <c r="L5" s="94">
        <v>5500</v>
      </c>
      <c r="M5" s="94">
        <v>5500</v>
      </c>
      <c r="N5" s="94">
        <v>5500</v>
      </c>
      <c r="O5" s="6">
        <f t="shared" ref="O5:O6" si="1">SUM(C5:N5)</f>
        <v>64548</v>
      </c>
    </row>
    <row r="6" spans="1:36" ht="12.75" customHeight="1" outlineLevel="1">
      <c r="A6" s="19"/>
      <c r="B6" s="8" t="s">
        <v>16</v>
      </c>
      <c r="C6" s="9"/>
      <c r="D6" s="9"/>
      <c r="E6" s="9"/>
      <c r="F6" s="9"/>
      <c r="G6" s="9"/>
      <c r="H6" s="9">
        <v>2800</v>
      </c>
      <c r="I6" s="9"/>
      <c r="J6" s="9"/>
      <c r="K6" s="9"/>
      <c r="L6" s="9"/>
      <c r="M6" s="9"/>
      <c r="N6" s="9">
        <v>2777</v>
      </c>
      <c r="O6" s="6">
        <f t="shared" si="1"/>
        <v>5577</v>
      </c>
    </row>
    <row r="7" spans="1:36" ht="12.75" customHeight="1" outlineLevel="1">
      <c r="A7" s="19"/>
      <c r="B7" s="8" t="s">
        <v>17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6">
        <f>SUM(C7:N7)</f>
        <v>0</v>
      </c>
    </row>
    <row r="8" spans="1:36" ht="12.75" customHeight="1" outlineLevel="1">
      <c r="A8" s="19"/>
      <c r="B8" s="8" t="s">
        <v>18</v>
      </c>
      <c r="C8" s="9">
        <v>2674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>
        <f t="shared" ref="O8:O12" si="2">SUM(C8:N8)</f>
        <v>2674</v>
      </c>
    </row>
    <row r="9" spans="1:36" ht="12.75" customHeight="1" outlineLevel="1">
      <c r="A9" s="19"/>
      <c r="B9" s="8" t="s">
        <v>19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6">
        <f t="shared" si="2"/>
        <v>0</v>
      </c>
    </row>
    <row r="10" spans="1:36" ht="12.75" customHeight="1" outlineLevel="1">
      <c r="A10" s="19"/>
      <c r="B10" s="8" t="s">
        <v>20</v>
      </c>
      <c r="C10" s="9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6">
        <f t="shared" si="2"/>
        <v>0</v>
      </c>
    </row>
    <row r="11" spans="1:36" ht="12.75" customHeight="1" outlineLevel="1">
      <c r="A11" s="19"/>
      <c r="B11" s="8" t="s">
        <v>21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6">
        <f t="shared" si="2"/>
        <v>0</v>
      </c>
    </row>
    <row r="12" spans="1:36" ht="13.5" customHeight="1" outlineLevel="1">
      <c r="A12" s="87"/>
      <c r="B12" s="11" t="s">
        <v>22</v>
      </c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6">
        <f t="shared" si="2"/>
        <v>0</v>
      </c>
    </row>
    <row r="13" spans="1:36" ht="13.5" customHeight="1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36" ht="12.75" customHeight="1">
      <c r="A14" s="85" t="s">
        <v>23</v>
      </c>
      <c r="B14" s="86"/>
      <c r="C14" s="6">
        <f t="shared" ref="C14:N14" si="3">SUM(C15:C25)</f>
        <v>394</v>
      </c>
      <c r="D14" s="6">
        <f t="shared" si="3"/>
        <v>355</v>
      </c>
      <c r="E14" s="6">
        <f t="shared" si="3"/>
        <v>330</v>
      </c>
      <c r="F14" s="6">
        <f t="shared" si="3"/>
        <v>330</v>
      </c>
      <c r="G14" s="6">
        <f t="shared" si="3"/>
        <v>330</v>
      </c>
      <c r="H14" s="6">
        <f t="shared" si="3"/>
        <v>330</v>
      </c>
      <c r="I14" s="6">
        <f t="shared" si="3"/>
        <v>330</v>
      </c>
      <c r="J14" s="6">
        <f t="shared" si="3"/>
        <v>330</v>
      </c>
      <c r="K14" s="6">
        <f t="shared" si="3"/>
        <v>330</v>
      </c>
      <c r="L14" s="6">
        <f t="shared" si="3"/>
        <v>330</v>
      </c>
      <c r="M14" s="6">
        <f t="shared" si="3"/>
        <v>330</v>
      </c>
      <c r="N14" s="6">
        <f t="shared" si="3"/>
        <v>330</v>
      </c>
      <c r="O14" s="6">
        <f>SUM(O15:O26)</f>
        <v>4049</v>
      </c>
      <c r="AG14" s="7"/>
      <c r="AH14" s="7"/>
      <c r="AI14" s="7"/>
      <c r="AJ14" s="7"/>
    </row>
    <row r="15" spans="1:36" ht="12.75" customHeight="1" outlineLevel="1">
      <c r="A15" s="19"/>
      <c r="B15" s="8" t="s">
        <v>24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6">
        <f t="shared" ref="O15:O25" si="4">SUM(C15:N15)</f>
        <v>0</v>
      </c>
    </row>
    <row r="16" spans="1:36" ht="12.75" customHeight="1" outlineLevel="1">
      <c r="A16" s="19"/>
      <c r="B16" s="8" t="s">
        <v>25</v>
      </c>
      <c r="C16" s="9">
        <v>114</v>
      </c>
      <c r="D16" s="9">
        <v>75</v>
      </c>
      <c r="E16" s="9">
        <v>50</v>
      </c>
      <c r="F16" s="9">
        <v>50</v>
      </c>
      <c r="G16" s="9">
        <v>50</v>
      </c>
      <c r="H16" s="9">
        <v>50</v>
      </c>
      <c r="I16" s="9">
        <v>50</v>
      </c>
      <c r="J16" s="9">
        <v>50</v>
      </c>
      <c r="K16" s="9">
        <v>50</v>
      </c>
      <c r="L16" s="9">
        <v>50</v>
      </c>
      <c r="M16" s="9">
        <v>50</v>
      </c>
      <c r="N16" s="9">
        <v>50</v>
      </c>
      <c r="O16" s="6">
        <f t="shared" si="4"/>
        <v>689</v>
      </c>
    </row>
    <row r="17" spans="1:36" ht="12.75" customHeight="1" outlineLevel="1">
      <c r="A17" s="19"/>
      <c r="B17" s="8"/>
      <c r="C17" s="9">
        <v>20</v>
      </c>
      <c r="D17" s="9">
        <v>20</v>
      </c>
      <c r="E17" s="9">
        <v>20</v>
      </c>
      <c r="F17" s="9">
        <v>20</v>
      </c>
      <c r="G17" s="9">
        <v>20</v>
      </c>
      <c r="H17" s="9">
        <v>20</v>
      </c>
      <c r="I17" s="9">
        <v>20</v>
      </c>
      <c r="J17" s="9">
        <v>20</v>
      </c>
      <c r="K17" s="9">
        <v>20</v>
      </c>
      <c r="L17" s="9">
        <v>20</v>
      </c>
      <c r="M17" s="9">
        <v>20</v>
      </c>
      <c r="N17" s="9">
        <v>20</v>
      </c>
      <c r="O17" s="6">
        <f t="shared" si="4"/>
        <v>240</v>
      </c>
    </row>
    <row r="18" spans="1:36" ht="12.75" customHeight="1" outlineLevel="1">
      <c r="A18" s="19"/>
      <c r="B18" s="8" t="s">
        <v>26</v>
      </c>
      <c r="C18" s="9">
        <v>200</v>
      </c>
      <c r="D18" s="9">
        <v>200</v>
      </c>
      <c r="E18" s="9">
        <v>200</v>
      </c>
      <c r="F18" s="9">
        <v>200</v>
      </c>
      <c r="G18" s="9">
        <v>200</v>
      </c>
      <c r="H18" s="9">
        <v>200</v>
      </c>
      <c r="I18" s="9">
        <v>200</v>
      </c>
      <c r="J18" s="9">
        <v>200</v>
      </c>
      <c r="K18" s="9">
        <v>200</v>
      </c>
      <c r="L18" s="9">
        <v>200</v>
      </c>
      <c r="M18" s="9">
        <v>200</v>
      </c>
      <c r="N18" s="9">
        <v>200</v>
      </c>
      <c r="O18" s="6">
        <f t="shared" si="4"/>
        <v>2400</v>
      </c>
    </row>
    <row r="19" spans="1:36" ht="12.75" customHeight="1" outlineLevel="1">
      <c r="A19" s="19"/>
      <c r="B19" s="8" t="s">
        <v>27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6">
        <f t="shared" si="4"/>
        <v>0</v>
      </c>
    </row>
    <row r="20" spans="1:36" ht="12.75" customHeight="1" outlineLevel="1">
      <c r="A20" s="19"/>
      <c r="B20" s="8" t="s">
        <v>28</v>
      </c>
      <c r="C20" s="9">
        <v>30</v>
      </c>
      <c r="D20" s="9">
        <v>30</v>
      </c>
      <c r="E20" s="9">
        <v>30</v>
      </c>
      <c r="F20" s="9">
        <v>30</v>
      </c>
      <c r="G20" s="9">
        <v>30</v>
      </c>
      <c r="H20" s="9">
        <v>30</v>
      </c>
      <c r="I20" s="9">
        <v>30</v>
      </c>
      <c r="J20" s="9">
        <v>30</v>
      </c>
      <c r="K20" s="9">
        <v>30</v>
      </c>
      <c r="L20" s="9">
        <v>30</v>
      </c>
      <c r="M20" s="9">
        <v>30</v>
      </c>
      <c r="N20" s="9">
        <v>30</v>
      </c>
      <c r="O20" s="6">
        <f t="shared" si="4"/>
        <v>360</v>
      </c>
    </row>
    <row r="21" spans="1:36" ht="12.75" customHeight="1" outlineLevel="1">
      <c r="A21" s="19"/>
      <c r="B21" s="8" t="s">
        <v>29</v>
      </c>
      <c r="C21" s="9">
        <v>30</v>
      </c>
      <c r="D21" s="9">
        <v>30</v>
      </c>
      <c r="E21" s="9">
        <v>30</v>
      </c>
      <c r="F21" s="9">
        <v>30</v>
      </c>
      <c r="G21" s="9">
        <v>30</v>
      </c>
      <c r="H21" s="9">
        <v>30</v>
      </c>
      <c r="I21" s="9">
        <v>30</v>
      </c>
      <c r="J21" s="9">
        <v>30</v>
      </c>
      <c r="K21" s="9">
        <v>30</v>
      </c>
      <c r="L21" s="9">
        <v>30</v>
      </c>
      <c r="M21" s="9">
        <v>30</v>
      </c>
      <c r="N21" s="9">
        <v>30</v>
      </c>
      <c r="O21" s="6">
        <f t="shared" si="4"/>
        <v>360</v>
      </c>
    </row>
    <row r="22" spans="1:36" ht="12.75" customHeight="1" outlineLevel="1">
      <c r="A22" s="19"/>
      <c r="B22" s="8" t="s">
        <v>30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6">
        <f t="shared" si="4"/>
        <v>0</v>
      </c>
    </row>
    <row r="23" spans="1:36" ht="12.75" customHeight="1" outlineLevel="1">
      <c r="A23" s="19"/>
      <c r="B23" s="8" t="s">
        <v>31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6">
        <f t="shared" si="4"/>
        <v>0</v>
      </c>
      <c r="T23" s="13" t="s">
        <v>32</v>
      </c>
      <c r="U23" s="13" t="s">
        <v>33</v>
      </c>
    </row>
    <row r="24" spans="1:36" ht="12.75" customHeight="1" outlineLevel="1">
      <c r="A24" s="19"/>
      <c r="B24" s="8" t="s">
        <v>34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6">
        <f t="shared" si="4"/>
        <v>0</v>
      </c>
      <c r="R24" s="13">
        <v>344</v>
      </c>
      <c r="S24" s="13" t="s">
        <v>35</v>
      </c>
      <c r="T24" s="13">
        <v>1</v>
      </c>
      <c r="U24" s="13">
        <v>3</v>
      </c>
    </row>
    <row r="25" spans="1:36" ht="13.5" customHeight="1" outlineLevel="1">
      <c r="A25" s="87"/>
      <c r="B25" s="11" t="s">
        <v>22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6">
        <f t="shared" si="4"/>
        <v>0</v>
      </c>
      <c r="R25" s="13">
        <v>180</v>
      </c>
      <c r="S25" s="13" t="s">
        <v>36</v>
      </c>
      <c r="T25" s="13">
        <v>1</v>
      </c>
      <c r="U25" s="13">
        <v>2</v>
      </c>
    </row>
    <row r="26" spans="1:36" ht="13.5" customHeight="1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36" ht="12.75" customHeight="1">
      <c r="A27" s="85" t="s">
        <v>37</v>
      </c>
      <c r="B27" s="86"/>
      <c r="C27" s="6">
        <f t="shared" ref="C27:N27" si="5">SUM(C28:C33)</f>
        <v>210</v>
      </c>
      <c r="D27" s="6">
        <f t="shared" si="5"/>
        <v>210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>SUM(O28:O34)</f>
        <v>420</v>
      </c>
      <c r="AG27" s="7"/>
      <c r="AH27" s="7"/>
      <c r="AI27" s="7"/>
      <c r="AJ27" s="7"/>
    </row>
    <row r="28" spans="1:36" ht="12.75" customHeight="1" outlineLevel="1">
      <c r="A28" s="19"/>
      <c r="B28" s="8" t="s">
        <v>38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6">
        <f t="shared" ref="O28:O33" si="6">SUM(C28:N28)</f>
        <v>0</v>
      </c>
    </row>
    <row r="29" spans="1:36" ht="12.75" customHeight="1" outlineLevel="1">
      <c r="A29" s="19"/>
      <c r="B29" s="8" t="s">
        <v>39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6">
        <f t="shared" si="6"/>
        <v>0</v>
      </c>
    </row>
    <row r="30" spans="1:36" ht="12.75" customHeight="1" outlineLevel="1">
      <c r="A30" s="19"/>
      <c r="B30" s="8" t="s">
        <v>40</v>
      </c>
      <c r="C30" s="9">
        <v>210</v>
      </c>
      <c r="D30" s="9">
        <v>210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6">
        <f t="shared" si="6"/>
        <v>420</v>
      </c>
    </row>
    <row r="31" spans="1:36" ht="12.75" customHeight="1" outlineLevel="1">
      <c r="A31" s="19"/>
      <c r="B31" s="8" t="s">
        <v>41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6">
        <f t="shared" si="6"/>
        <v>0</v>
      </c>
    </row>
    <row r="32" spans="1:36" ht="12.75" customHeight="1" outlineLevel="1">
      <c r="A32" s="19"/>
      <c r="B32" s="14" t="s">
        <v>42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6">
        <f t="shared" si="6"/>
        <v>0</v>
      </c>
    </row>
    <row r="33" spans="1:36" ht="13.5" customHeight="1" outlineLevel="1">
      <c r="A33" s="15"/>
      <c r="B33" s="16" t="s">
        <v>22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6">
        <f t="shared" si="6"/>
        <v>0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ht="13.5" customHeight="1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36" ht="12.75" customHeight="1">
      <c r="A35" s="85" t="s">
        <v>43</v>
      </c>
      <c r="B35" s="86"/>
      <c r="C35" s="6">
        <f t="shared" ref="C35:N35" si="7">SUM(C36:C44)</f>
        <v>2592</v>
      </c>
      <c r="D35" s="6">
        <f t="shared" si="7"/>
        <v>2845</v>
      </c>
      <c r="E35" s="6">
        <f t="shared" si="7"/>
        <v>4442</v>
      </c>
      <c r="F35" s="6">
        <f t="shared" si="7"/>
        <v>4319</v>
      </c>
      <c r="G35" s="95">
        <f t="shared" si="7"/>
        <v>4450</v>
      </c>
      <c r="H35" s="6">
        <f t="shared" si="7"/>
        <v>1100</v>
      </c>
      <c r="I35" s="6">
        <f t="shared" si="7"/>
        <v>200</v>
      </c>
      <c r="J35" s="6">
        <f t="shared" si="7"/>
        <v>0</v>
      </c>
      <c r="K35" s="6">
        <f t="shared" si="7"/>
        <v>0</v>
      </c>
      <c r="L35" s="6">
        <f t="shared" si="7"/>
        <v>0</v>
      </c>
      <c r="M35" s="6">
        <f t="shared" si="7"/>
        <v>0</v>
      </c>
      <c r="N35" s="6">
        <f t="shared" si="7"/>
        <v>0</v>
      </c>
      <c r="O35" s="6">
        <f t="shared" ref="O35:O44" si="8">SUM(C35:N35)</f>
        <v>19948</v>
      </c>
      <c r="AG35" s="7"/>
      <c r="AH35" s="7"/>
      <c r="AI35" s="7"/>
      <c r="AJ35" s="7"/>
    </row>
    <row r="36" spans="1:36" ht="12.75" customHeight="1" outlineLevel="1">
      <c r="A36" s="19"/>
      <c r="B36" s="20" t="s">
        <v>44</v>
      </c>
      <c r="C36" s="89">
        <v>500</v>
      </c>
      <c r="D36" s="9">
        <v>744</v>
      </c>
      <c r="E36" s="9">
        <v>1200</v>
      </c>
      <c r="F36" s="9">
        <v>858</v>
      </c>
      <c r="G36" s="9">
        <v>1260</v>
      </c>
      <c r="H36" s="94">
        <v>350</v>
      </c>
      <c r="I36" s="9">
        <v>200</v>
      </c>
      <c r="J36" s="9"/>
      <c r="K36" s="9"/>
      <c r="L36" s="9"/>
      <c r="M36" s="9"/>
      <c r="N36" s="9"/>
      <c r="O36" s="6">
        <f t="shared" si="8"/>
        <v>5112</v>
      </c>
    </row>
    <row r="37" spans="1:36" ht="12.75" customHeight="1" outlineLevel="1">
      <c r="A37" s="19"/>
      <c r="B37" s="20" t="s">
        <v>45</v>
      </c>
      <c r="C37" s="89">
        <v>40</v>
      </c>
      <c r="D37" s="9">
        <v>85</v>
      </c>
      <c r="E37" s="9">
        <v>75</v>
      </c>
      <c r="F37" s="9">
        <v>120</v>
      </c>
      <c r="G37" s="9">
        <v>120</v>
      </c>
      <c r="H37" s="9"/>
      <c r="I37" s="88"/>
      <c r="J37" s="9"/>
      <c r="K37" s="9"/>
      <c r="L37" s="9"/>
      <c r="M37" s="9"/>
      <c r="N37" s="9"/>
      <c r="O37" s="6">
        <f t="shared" si="8"/>
        <v>440</v>
      </c>
    </row>
    <row r="38" spans="1:36" ht="12.75" customHeight="1" outlineLevel="1">
      <c r="A38" s="19"/>
      <c r="B38" s="20" t="s">
        <v>46</v>
      </c>
      <c r="C38" s="91">
        <v>220</v>
      </c>
      <c r="D38" s="9">
        <v>244</v>
      </c>
      <c r="E38" s="9">
        <v>222</v>
      </c>
      <c r="F38" s="84">
        <v>221</v>
      </c>
      <c r="G38" s="9">
        <v>120</v>
      </c>
      <c r="H38" s="9">
        <v>50</v>
      </c>
      <c r="I38" s="9"/>
      <c r="J38" s="9"/>
      <c r="K38" s="9"/>
      <c r="L38" s="9"/>
      <c r="M38" s="9"/>
      <c r="N38" s="9"/>
      <c r="O38" s="6">
        <f t="shared" si="8"/>
        <v>1077</v>
      </c>
    </row>
    <row r="39" spans="1:36" ht="12.75" customHeight="1" outlineLevel="1">
      <c r="A39" s="19"/>
      <c r="B39" s="93" t="s">
        <v>47</v>
      </c>
      <c r="C39" s="9">
        <v>160</v>
      </c>
      <c r="D39" s="89">
        <v>390</v>
      </c>
      <c r="E39" s="9">
        <v>530</v>
      </c>
      <c r="F39" s="9">
        <v>330</v>
      </c>
      <c r="G39" s="18">
        <v>700</v>
      </c>
      <c r="H39" s="9"/>
      <c r="I39" s="9"/>
      <c r="J39" s="9"/>
      <c r="K39" s="9"/>
      <c r="L39" s="9"/>
      <c r="M39" s="9"/>
      <c r="N39" s="9"/>
      <c r="O39" s="6">
        <f t="shared" si="8"/>
        <v>2110</v>
      </c>
    </row>
    <row r="40" spans="1:36" ht="12.75" customHeight="1" outlineLevel="1">
      <c r="A40" s="19"/>
      <c r="B40" s="20" t="s">
        <v>48</v>
      </c>
      <c r="C40" s="92">
        <v>582</v>
      </c>
      <c r="D40" s="9">
        <v>230</v>
      </c>
      <c r="E40" s="9">
        <v>825</v>
      </c>
      <c r="F40" s="9">
        <v>800</v>
      </c>
      <c r="G40" s="9">
        <v>400</v>
      </c>
      <c r="H40" s="9"/>
      <c r="I40" s="9"/>
      <c r="J40" s="9"/>
      <c r="K40" s="9"/>
      <c r="L40" s="9"/>
      <c r="M40" s="9"/>
      <c r="N40" s="9"/>
      <c r="O40" s="6">
        <f t="shared" si="8"/>
        <v>2837</v>
      </c>
    </row>
    <row r="41" spans="1:36" ht="12.75" customHeight="1" outlineLevel="1">
      <c r="A41" s="19"/>
      <c r="B41" s="20" t="s">
        <v>49</v>
      </c>
      <c r="C41" s="89">
        <v>640</v>
      </c>
      <c r="D41" s="9">
        <v>715</v>
      </c>
      <c r="E41" s="9">
        <v>1210</v>
      </c>
      <c r="F41" s="9">
        <v>1410</v>
      </c>
      <c r="G41" s="9">
        <v>1400</v>
      </c>
      <c r="H41" s="9">
        <v>500</v>
      </c>
      <c r="I41" s="9"/>
      <c r="J41" s="9"/>
      <c r="K41" s="9"/>
      <c r="L41" s="9"/>
      <c r="M41" s="9"/>
      <c r="N41" s="9"/>
      <c r="O41" s="6">
        <f t="shared" si="8"/>
        <v>5875</v>
      </c>
    </row>
    <row r="42" spans="1:36" ht="12.75" customHeight="1" outlineLevel="1">
      <c r="A42" s="19"/>
      <c r="B42" s="20" t="s">
        <v>50</v>
      </c>
      <c r="C42" s="89">
        <v>450</v>
      </c>
      <c r="D42" s="9">
        <v>437</v>
      </c>
      <c r="E42" s="9">
        <v>380</v>
      </c>
      <c r="F42" s="9">
        <v>580</v>
      </c>
      <c r="G42" s="9">
        <v>450</v>
      </c>
      <c r="H42" s="9">
        <v>200</v>
      </c>
      <c r="I42" s="9"/>
      <c r="J42" s="9"/>
      <c r="K42" s="9"/>
      <c r="L42" s="9"/>
      <c r="M42" s="9"/>
      <c r="N42" s="9"/>
      <c r="O42" s="6"/>
    </row>
    <row r="43" spans="1:36" ht="12.75" customHeight="1" outlineLevel="1">
      <c r="A43" s="19"/>
      <c r="B43" s="20"/>
      <c r="C43" s="8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6">
        <f t="shared" si="8"/>
        <v>0</v>
      </c>
    </row>
    <row r="44" spans="1:36" ht="13.5" customHeight="1" outlineLevel="1">
      <c r="A44" s="87"/>
      <c r="B44" s="20"/>
      <c r="C44" s="89"/>
      <c r="D44" s="9"/>
      <c r="E44" s="9"/>
      <c r="F44" s="9"/>
      <c r="G44" s="84"/>
      <c r="H44" s="84"/>
      <c r="I44" s="9"/>
      <c r="J44" s="9"/>
      <c r="K44" s="9"/>
      <c r="L44" s="9"/>
      <c r="M44" s="9"/>
      <c r="N44" s="9"/>
      <c r="O44" s="6">
        <f t="shared" si="8"/>
        <v>0</v>
      </c>
    </row>
    <row r="45" spans="1:36" ht="13.5" customHeight="1">
      <c r="B45" s="9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36" ht="12.75" customHeight="1">
      <c r="A46" s="85" t="s">
        <v>51</v>
      </c>
      <c r="B46" s="86"/>
      <c r="C46" s="6">
        <f t="shared" ref="C46:N46" si="9">SUM(C47:C54)</f>
        <v>840</v>
      </c>
      <c r="D46" s="6">
        <f t="shared" si="9"/>
        <v>840</v>
      </c>
      <c r="E46" s="6">
        <f t="shared" si="9"/>
        <v>840</v>
      </c>
      <c r="F46" s="6">
        <f t="shared" si="9"/>
        <v>840</v>
      </c>
      <c r="G46" s="6">
        <f t="shared" si="9"/>
        <v>840</v>
      </c>
      <c r="H46" s="6">
        <f t="shared" si="9"/>
        <v>600</v>
      </c>
      <c r="I46" s="6">
        <f t="shared" si="9"/>
        <v>600</v>
      </c>
      <c r="J46" s="6">
        <f t="shared" si="9"/>
        <v>600</v>
      </c>
      <c r="K46" s="6">
        <f t="shared" si="9"/>
        <v>600</v>
      </c>
      <c r="L46" s="6">
        <f t="shared" si="9"/>
        <v>600</v>
      </c>
      <c r="M46" s="6">
        <f t="shared" si="9"/>
        <v>600</v>
      </c>
      <c r="N46" s="6">
        <f t="shared" si="9"/>
        <v>0</v>
      </c>
      <c r="O46" s="6">
        <f t="shared" ref="O46:O54" si="10">SUM(C46:N46)</f>
        <v>7800</v>
      </c>
      <c r="AG46" s="7"/>
      <c r="AH46" s="7"/>
      <c r="AI46" s="7"/>
      <c r="AJ46" s="7"/>
    </row>
    <row r="47" spans="1:36" ht="12.75" customHeight="1" outlineLevel="1">
      <c r="A47" s="19"/>
      <c r="B47" s="8" t="s">
        <v>52</v>
      </c>
      <c r="C47" s="9">
        <v>600</v>
      </c>
      <c r="D47" s="9">
        <v>600</v>
      </c>
      <c r="E47" s="9">
        <v>600</v>
      </c>
      <c r="F47" s="9">
        <v>600</v>
      </c>
      <c r="G47" s="9">
        <v>600</v>
      </c>
      <c r="H47" s="9">
        <v>600</v>
      </c>
      <c r="I47" s="9">
        <v>600</v>
      </c>
      <c r="J47" s="9">
        <v>600</v>
      </c>
      <c r="K47" s="9">
        <v>600</v>
      </c>
      <c r="L47" s="9">
        <v>600</v>
      </c>
      <c r="M47" s="9">
        <v>600</v>
      </c>
      <c r="N47" s="9"/>
      <c r="O47" s="6">
        <f t="shared" si="10"/>
        <v>6600</v>
      </c>
    </row>
    <row r="48" spans="1:36" ht="12.75" customHeight="1" outlineLevel="1">
      <c r="A48" s="19"/>
      <c r="B48" s="8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6">
        <f t="shared" si="10"/>
        <v>0</v>
      </c>
    </row>
    <row r="49" spans="1:15" ht="12.75" customHeight="1" outlineLevel="1">
      <c r="A49" s="19"/>
      <c r="B49" s="8" t="s">
        <v>54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6">
        <f t="shared" si="10"/>
        <v>0</v>
      </c>
    </row>
    <row r="50" spans="1:15" ht="12.75" customHeight="1" outlineLevel="1">
      <c r="A50" s="19"/>
      <c r="B50" s="8" t="s">
        <v>55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6">
        <f t="shared" si="10"/>
        <v>0</v>
      </c>
    </row>
    <row r="51" spans="1:15" ht="12.75" customHeight="1" outlineLevel="1">
      <c r="A51" s="19"/>
      <c r="B51" s="8" t="s">
        <v>56</v>
      </c>
      <c r="C51" s="9">
        <v>240</v>
      </c>
      <c r="D51" s="9">
        <v>240</v>
      </c>
      <c r="E51" s="9">
        <v>240</v>
      </c>
      <c r="F51" s="9">
        <v>240</v>
      </c>
      <c r="G51" s="9">
        <v>240</v>
      </c>
      <c r="H51" s="9"/>
      <c r="I51" s="9"/>
      <c r="J51" s="9"/>
      <c r="K51" s="9"/>
      <c r="L51" s="9"/>
      <c r="M51" s="9"/>
      <c r="N51" s="9"/>
      <c r="O51" s="6">
        <f t="shared" si="10"/>
        <v>1200</v>
      </c>
    </row>
    <row r="52" spans="1:15" ht="12.75" customHeight="1" outlineLevel="1">
      <c r="A52" s="19"/>
      <c r="B52" s="8" t="s">
        <v>57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6">
        <f t="shared" si="10"/>
        <v>0</v>
      </c>
    </row>
    <row r="53" spans="1:15" ht="12.75" customHeight="1" outlineLevel="1">
      <c r="A53" s="19"/>
      <c r="B53" s="8" t="s">
        <v>58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6">
        <f t="shared" si="10"/>
        <v>0</v>
      </c>
    </row>
    <row r="54" spans="1:15" ht="13.5" customHeight="1" outlineLevel="1">
      <c r="A54" s="87"/>
      <c r="B54" s="11" t="s">
        <v>22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6">
        <f t="shared" si="10"/>
        <v>0</v>
      </c>
    </row>
    <row r="55" spans="1:15" ht="13.5" customHeight="1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2.75" customHeight="1">
      <c r="A56" s="85" t="s">
        <v>59</v>
      </c>
      <c r="B56" s="86"/>
      <c r="C56" s="6">
        <f t="shared" ref="C56:N56" si="11">SUM(C57:C66)</f>
        <v>340</v>
      </c>
      <c r="D56" s="6">
        <f t="shared" si="11"/>
        <v>230</v>
      </c>
      <c r="E56" s="6">
        <f t="shared" si="11"/>
        <v>230</v>
      </c>
      <c r="F56" s="6">
        <f t="shared" si="11"/>
        <v>150</v>
      </c>
      <c r="G56" s="6">
        <f t="shared" si="11"/>
        <v>150</v>
      </c>
      <c r="H56" s="6">
        <f t="shared" si="11"/>
        <v>150</v>
      </c>
      <c r="I56" s="6">
        <f t="shared" si="11"/>
        <v>150</v>
      </c>
      <c r="J56" s="6">
        <f t="shared" si="11"/>
        <v>150</v>
      </c>
      <c r="K56" s="6">
        <f t="shared" si="11"/>
        <v>150</v>
      </c>
      <c r="L56" s="6">
        <f t="shared" si="11"/>
        <v>50</v>
      </c>
      <c r="M56" s="6">
        <f t="shared" si="11"/>
        <v>50</v>
      </c>
      <c r="N56" s="6">
        <f t="shared" si="11"/>
        <v>50</v>
      </c>
      <c r="O56" s="6">
        <f t="shared" ref="O56:O66" si="12">SUM(C56:N56)</f>
        <v>1850</v>
      </c>
    </row>
    <row r="57" spans="1:15" ht="12.75" customHeight="1" outlineLevel="1">
      <c r="A57" s="19"/>
      <c r="B57" s="8" t="s">
        <v>60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6">
        <f t="shared" si="12"/>
        <v>0</v>
      </c>
    </row>
    <row r="58" spans="1:15" ht="12.75" customHeight="1" outlineLevel="1">
      <c r="A58" s="19"/>
      <c r="B58" s="8" t="s">
        <v>61</v>
      </c>
      <c r="C58" s="9">
        <v>160</v>
      </c>
      <c r="D58" s="9">
        <v>80</v>
      </c>
      <c r="E58" s="9">
        <v>80</v>
      </c>
      <c r="F58" s="9"/>
      <c r="G58" s="9"/>
      <c r="H58" s="9"/>
      <c r="I58" s="9"/>
      <c r="J58" s="9"/>
      <c r="K58" s="9"/>
      <c r="L58" s="9"/>
      <c r="M58" s="9"/>
      <c r="N58" s="9"/>
      <c r="O58" s="6">
        <f t="shared" si="12"/>
        <v>320</v>
      </c>
    </row>
    <row r="59" spans="1:15" ht="12.75" customHeight="1" outlineLevel="1">
      <c r="A59" s="19"/>
      <c r="B59" s="8" t="s">
        <v>62</v>
      </c>
      <c r="C59" s="9">
        <v>30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6">
        <f t="shared" si="12"/>
        <v>30</v>
      </c>
    </row>
    <row r="60" spans="1:15" ht="12.75" customHeight="1" outlineLevel="1">
      <c r="A60" s="19"/>
      <c r="B60" s="8" t="s">
        <v>63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6">
        <f t="shared" si="12"/>
        <v>0</v>
      </c>
    </row>
    <row r="61" spans="1:15" ht="12.75" customHeight="1" outlineLevel="1">
      <c r="A61" s="19"/>
      <c r="B61" s="8" t="s">
        <v>64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6">
        <f t="shared" si="12"/>
        <v>0</v>
      </c>
    </row>
    <row r="62" spans="1:15" ht="12.75" customHeight="1" outlineLevel="1">
      <c r="A62" s="19"/>
      <c r="B62" s="8" t="s">
        <v>65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6">
        <f t="shared" si="12"/>
        <v>0</v>
      </c>
    </row>
    <row r="63" spans="1:15" ht="12.75" customHeight="1" outlineLevel="1">
      <c r="A63" s="19"/>
      <c r="B63" s="8" t="s">
        <v>66</v>
      </c>
      <c r="C63" s="88">
        <v>50</v>
      </c>
      <c r="D63" s="88">
        <v>50</v>
      </c>
      <c r="E63" s="88">
        <v>50</v>
      </c>
      <c r="F63" s="88">
        <v>50</v>
      </c>
      <c r="G63" s="88">
        <v>50</v>
      </c>
      <c r="H63" s="88">
        <v>50</v>
      </c>
      <c r="I63" s="88">
        <v>50</v>
      </c>
      <c r="J63" s="88">
        <v>50</v>
      </c>
      <c r="K63" s="88">
        <v>50</v>
      </c>
      <c r="L63" s="88">
        <v>50</v>
      </c>
      <c r="M63" s="88">
        <v>50</v>
      </c>
      <c r="N63" s="88">
        <v>50</v>
      </c>
      <c r="O63" s="6">
        <f t="shared" si="12"/>
        <v>600</v>
      </c>
    </row>
    <row r="64" spans="1:15" ht="12.75" customHeight="1" outlineLevel="1">
      <c r="A64" s="19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6">
        <f t="shared" si="12"/>
        <v>0</v>
      </c>
    </row>
    <row r="65" spans="1:15" ht="12.75" customHeight="1" outlineLevel="1">
      <c r="A65" s="19"/>
      <c r="B65" s="8" t="s">
        <v>67</v>
      </c>
      <c r="C65" s="9">
        <v>100</v>
      </c>
      <c r="D65" s="9">
        <v>100</v>
      </c>
      <c r="E65" s="9">
        <v>100</v>
      </c>
      <c r="F65" s="9">
        <v>100</v>
      </c>
      <c r="G65" s="9">
        <v>100</v>
      </c>
      <c r="H65" s="9">
        <v>100</v>
      </c>
      <c r="I65" s="9">
        <v>100</v>
      </c>
      <c r="J65" s="9">
        <v>100</v>
      </c>
      <c r="K65" s="9">
        <v>100</v>
      </c>
      <c r="L65" s="9"/>
      <c r="M65" s="9"/>
      <c r="N65" s="9"/>
      <c r="O65" s="6">
        <f t="shared" si="12"/>
        <v>900</v>
      </c>
    </row>
    <row r="66" spans="1:15" ht="13.5" customHeight="1" outlineLevel="1">
      <c r="A66" s="87"/>
      <c r="B66" s="11" t="s">
        <v>22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6">
        <f t="shared" si="12"/>
        <v>0</v>
      </c>
    </row>
    <row r="67" spans="1:15" ht="13.5" customHeight="1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2.75" customHeight="1">
      <c r="A68" s="85" t="s">
        <v>68</v>
      </c>
      <c r="B68" s="86"/>
      <c r="C68" s="6">
        <f t="shared" ref="C68:N68" si="13">SUM(C69:C77)</f>
        <v>800</v>
      </c>
      <c r="D68" s="6">
        <f t="shared" si="13"/>
        <v>0</v>
      </c>
      <c r="E68" s="6">
        <f t="shared" si="13"/>
        <v>0</v>
      </c>
      <c r="F68" s="6">
        <f t="shared" si="13"/>
        <v>0</v>
      </c>
      <c r="G68" s="6">
        <f t="shared" si="13"/>
        <v>0</v>
      </c>
      <c r="H68" s="6">
        <f t="shared" si="13"/>
        <v>0</v>
      </c>
      <c r="I68" s="6">
        <f t="shared" si="13"/>
        <v>0</v>
      </c>
      <c r="J68" s="6">
        <f t="shared" si="13"/>
        <v>0</v>
      </c>
      <c r="K68" s="6">
        <f t="shared" si="13"/>
        <v>0</v>
      </c>
      <c r="L68" s="6">
        <f t="shared" si="13"/>
        <v>0</v>
      </c>
      <c r="M68" s="6">
        <f t="shared" si="13"/>
        <v>0</v>
      </c>
      <c r="N68" s="6">
        <f t="shared" si="13"/>
        <v>0</v>
      </c>
      <c r="O68" s="6">
        <f t="shared" ref="O68:O77" si="14">SUM(C68:N68)</f>
        <v>800</v>
      </c>
    </row>
    <row r="69" spans="1:15" ht="12.75" customHeight="1" outlineLevel="1">
      <c r="A69" s="19"/>
      <c r="B69" s="8" t="s">
        <v>69</v>
      </c>
      <c r="C69" s="9">
        <v>500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6">
        <f t="shared" si="14"/>
        <v>500</v>
      </c>
    </row>
    <row r="70" spans="1:15" ht="12.75" customHeight="1" outlineLevel="1">
      <c r="A70" s="19"/>
      <c r="B70" s="8" t="s">
        <v>70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6">
        <f t="shared" si="14"/>
        <v>0</v>
      </c>
    </row>
    <row r="71" spans="1:15" ht="12.75" customHeight="1" outlineLevel="1">
      <c r="A71" s="19"/>
      <c r="B71" s="8" t="s">
        <v>71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6">
        <f t="shared" si="14"/>
        <v>0</v>
      </c>
    </row>
    <row r="72" spans="1:15" ht="12.75" customHeight="1" outlineLevel="1">
      <c r="A72" s="19"/>
      <c r="B72" s="8" t="s">
        <v>72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6">
        <f t="shared" si="14"/>
        <v>0</v>
      </c>
    </row>
    <row r="73" spans="1:15" ht="12.75" customHeight="1" outlineLevel="1">
      <c r="A73" s="19"/>
      <c r="B73" s="8" t="s">
        <v>73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6">
        <f t="shared" si="14"/>
        <v>0</v>
      </c>
    </row>
    <row r="74" spans="1:15" ht="12.75" customHeight="1" outlineLevel="1">
      <c r="A74" s="19"/>
      <c r="B74" s="8" t="s">
        <v>74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6">
        <f t="shared" si="14"/>
        <v>0</v>
      </c>
    </row>
    <row r="75" spans="1:15" ht="12.75" customHeight="1" outlineLevel="1">
      <c r="A75" s="19"/>
      <c r="B75" s="8" t="s">
        <v>75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6">
        <f t="shared" si="14"/>
        <v>0</v>
      </c>
    </row>
    <row r="76" spans="1:15" ht="12.75" customHeight="1" outlineLevel="1">
      <c r="A76" s="19"/>
      <c r="B76" s="8" t="s">
        <v>76</v>
      </c>
      <c r="C76" s="9">
        <v>300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6">
        <f t="shared" si="14"/>
        <v>300</v>
      </c>
    </row>
    <row r="77" spans="1:15" ht="13.5" customHeight="1" outlineLevel="1">
      <c r="A77" s="87"/>
      <c r="B77" s="11" t="s">
        <v>22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6">
        <f t="shared" si="14"/>
        <v>0</v>
      </c>
    </row>
    <row r="78" spans="1:15" ht="13.5" customHeight="1">
      <c r="A78" s="14"/>
      <c r="B78" s="14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2.75" customHeight="1">
      <c r="A79" s="85" t="s">
        <v>77</v>
      </c>
      <c r="B79" s="86"/>
      <c r="C79" s="6">
        <f t="shared" ref="C79:N79" si="15">SUM(C80:C82)</f>
        <v>0</v>
      </c>
      <c r="D79" s="6">
        <f t="shared" si="15"/>
        <v>0</v>
      </c>
      <c r="E79" s="6">
        <f t="shared" si="15"/>
        <v>0</v>
      </c>
      <c r="F79" s="6">
        <f t="shared" si="15"/>
        <v>0</v>
      </c>
      <c r="G79" s="6">
        <f t="shared" si="15"/>
        <v>0</v>
      </c>
      <c r="H79" s="6">
        <f t="shared" si="15"/>
        <v>0</v>
      </c>
      <c r="I79" s="6">
        <f t="shared" si="15"/>
        <v>0</v>
      </c>
      <c r="J79" s="6">
        <f t="shared" si="15"/>
        <v>0</v>
      </c>
      <c r="K79" s="6">
        <f t="shared" si="15"/>
        <v>0</v>
      </c>
      <c r="L79" s="6">
        <f t="shared" si="15"/>
        <v>0</v>
      </c>
      <c r="M79" s="6">
        <f t="shared" si="15"/>
        <v>0</v>
      </c>
      <c r="N79" s="6">
        <f t="shared" si="15"/>
        <v>0</v>
      </c>
      <c r="O79" s="6">
        <f t="shared" ref="O79:O82" si="16">SUM(C79:N79)</f>
        <v>0</v>
      </c>
    </row>
    <row r="80" spans="1:15" ht="12.75" customHeight="1" outlineLevel="1">
      <c r="A80" s="19"/>
      <c r="B80" s="8" t="s">
        <v>78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6">
        <f t="shared" si="16"/>
        <v>0</v>
      </c>
    </row>
    <row r="81" spans="1:15" ht="12.75" customHeight="1" outlineLevel="1">
      <c r="A81" s="19"/>
      <c r="B81" s="8" t="s">
        <v>79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6">
        <f t="shared" si="16"/>
        <v>0</v>
      </c>
    </row>
    <row r="82" spans="1:15" ht="13.5" customHeight="1" outlineLevel="1">
      <c r="A82" s="87"/>
      <c r="B82" s="11" t="s">
        <v>22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6">
        <f t="shared" si="16"/>
        <v>0</v>
      </c>
    </row>
    <row r="83" spans="1:15" ht="13.5" customHeight="1">
      <c r="C83" s="20"/>
      <c r="D83" s="20"/>
      <c r="E83" s="20"/>
      <c r="F83" s="100"/>
      <c r="G83" s="20"/>
      <c r="H83" s="20"/>
      <c r="I83" s="20"/>
      <c r="J83" s="20"/>
      <c r="K83" s="20"/>
      <c r="L83" s="20"/>
      <c r="M83" s="20"/>
      <c r="N83" s="20"/>
      <c r="O83" s="20"/>
    </row>
    <row r="84" spans="1:15" ht="12.75" customHeight="1">
      <c r="A84" s="85" t="s">
        <v>80</v>
      </c>
      <c r="B84" s="86"/>
      <c r="C84" s="6">
        <f t="shared" ref="C84:N84" si="17">SUM(C85:C93)</f>
        <v>2170</v>
      </c>
      <c r="D84" s="6">
        <f t="shared" si="17"/>
        <v>590</v>
      </c>
      <c r="E84" s="6">
        <f t="shared" si="17"/>
        <v>600</v>
      </c>
      <c r="F84" s="6">
        <f t="shared" si="17"/>
        <v>600</v>
      </c>
      <c r="G84" s="6">
        <f t="shared" si="17"/>
        <v>750</v>
      </c>
      <c r="H84" s="6">
        <f t="shared" si="17"/>
        <v>400</v>
      </c>
      <c r="I84" s="6">
        <f t="shared" si="17"/>
        <v>400</v>
      </c>
      <c r="J84" s="6">
        <f t="shared" si="17"/>
        <v>400</v>
      </c>
      <c r="K84" s="6">
        <f t="shared" si="17"/>
        <v>400</v>
      </c>
      <c r="L84" s="6">
        <f t="shared" si="17"/>
        <v>400</v>
      </c>
      <c r="M84" s="6">
        <f t="shared" si="17"/>
        <v>400</v>
      </c>
      <c r="N84" s="6">
        <f t="shared" si="17"/>
        <v>400</v>
      </c>
      <c r="O84" s="6">
        <f t="shared" ref="O84:O93" si="18">SUM(C84:N84)</f>
        <v>7510</v>
      </c>
    </row>
    <row r="85" spans="1:15" ht="12.75" customHeight="1" outlineLevel="1">
      <c r="A85" s="19"/>
      <c r="B85" s="8" t="s">
        <v>81</v>
      </c>
      <c r="C85" s="9">
        <v>60</v>
      </c>
      <c r="D85" s="9"/>
      <c r="E85" s="9">
        <v>400</v>
      </c>
      <c r="F85" s="9">
        <v>400</v>
      </c>
      <c r="G85" s="9">
        <v>400</v>
      </c>
      <c r="H85" s="9">
        <v>400</v>
      </c>
      <c r="I85" s="9">
        <v>400</v>
      </c>
      <c r="J85" s="9">
        <v>400</v>
      </c>
      <c r="K85" s="9">
        <v>400</v>
      </c>
      <c r="L85" s="9">
        <v>400</v>
      </c>
      <c r="M85" s="9">
        <v>400</v>
      </c>
      <c r="N85" s="9">
        <v>400</v>
      </c>
      <c r="O85" s="6">
        <f t="shared" si="18"/>
        <v>4060</v>
      </c>
    </row>
    <row r="86" spans="1:15" ht="12.75" customHeight="1" outlineLevel="1">
      <c r="A86" s="19"/>
      <c r="B86" s="8" t="s">
        <v>82</v>
      </c>
      <c r="C86" s="9">
        <v>680</v>
      </c>
      <c r="D86" s="9">
        <v>340</v>
      </c>
      <c r="E86" s="9"/>
      <c r="F86" s="9"/>
      <c r="G86" s="9">
        <v>200</v>
      </c>
      <c r="H86" s="9"/>
      <c r="I86" s="9"/>
      <c r="J86" s="9"/>
      <c r="K86" s="9"/>
      <c r="L86" s="9"/>
      <c r="M86" s="9"/>
      <c r="N86" s="9"/>
      <c r="O86" s="6">
        <f t="shared" si="18"/>
        <v>1220</v>
      </c>
    </row>
    <row r="87" spans="1:15" ht="12.75" customHeight="1" outlineLevel="1">
      <c r="A87" s="19"/>
      <c r="B87" s="8" t="s">
        <v>83</v>
      </c>
      <c r="C87" s="9">
        <v>100</v>
      </c>
      <c r="D87" s="9">
        <v>100</v>
      </c>
      <c r="E87" s="9">
        <v>100</v>
      </c>
      <c r="F87" s="9">
        <v>100</v>
      </c>
      <c r="G87" s="9">
        <v>100</v>
      </c>
      <c r="H87" s="9"/>
      <c r="I87" s="9"/>
      <c r="J87" s="9"/>
      <c r="K87" s="9"/>
      <c r="L87" s="9"/>
      <c r="M87" s="9"/>
      <c r="N87" s="9"/>
      <c r="O87" s="6">
        <f t="shared" si="18"/>
        <v>500</v>
      </c>
    </row>
    <row r="88" spans="1:15" ht="12.75" customHeight="1" outlineLevel="1">
      <c r="A88" s="19"/>
      <c r="B88" s="8" t="s">
        <v>84</v>
      </c>
      <c r="C88" s="9">
        <v>180</v>
      </c>
      <c r="D88" s="9">
        <v>150</v>
      </c>
      <c r="E88" s="9">
        <v>100</v>
      </c>
      <c r="F88" s="9">
        <v>100</v>
      </c>
      <c r="G88" s="9">
        <v>50</v>
      </c>
      <c r="H88" s="9"/>
      <c r="I88" s="9"/>
      <c r="J88" s="9"/>
      <c r="K88" s="9"/>
      <c r="L88" s="9"/>
      <c r="M88" s="9"/>
      <c r="N88" s="9"/>
      <c r="O88" s="6">
        <f t="shared" si="18"/>
        <v>580</v>
      </c>
    </row>
    <row r="89" spans="1:15" ht="12.75" customHeight="1" outlineLevel="1">
      <c r="A89" s="19"/>
      <c r="B89" s="8" t="s">
        <v>85</v>
      </c>
      <c r="C89" s="9">
        <v>800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6">
        <f t="shared" si="18"/>
        <v>800</v>
      </c>
    </row>
    <row r="90" spans="1:15" ht="12.75" customHeight="1" outlineLevel="1">
      <c r="A90" s="19"/>
      <c r="B90" s="8" t="s">
        <v>86</v>
      </c>
      <c r="C90" s="9">
        <v>350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6">
        <f t="shared" si="18"/>
        <v>350</v>
      </c>
    </row>
    <row r="91" spans="1:15" ht="12.75" customHeight="1" outlineLevel="1">
      <c r="A91" s="19"/>
      <c r="B91" s="8" t="s">
        <v>87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6">
        <f t="shared" si="18"/>
        <v>0</v>
      </c>
    </row>
    <row r="92" spans="1:15" ht="12.75" customHeight="1" outlineLevel="1">
      <c r="A92" s="19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6">
        <f t="shared" si="18"/>
        <v>0</v>
      </c>
    </row>
    <row r="93" spans="1:15" ht="13.5" customHeight="1" outlineLevel="1">
      <c r="A93" s="87"/>
      <c r="B93" s="1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6">
        <f t="shared" si="18"/>
        <v>0</v>
      </c>
    </row>
    <row r="94" spans="1:15" ht="12.75" customHeight="1"/>
    <row r="95" spans="1:15" ht="12.75" customHeight="1"/>
    <row r="96" spans="1:15" ht="13.5" customHeight="1">
      <c r="A96" s="21"/>
      <c r="B96" s="21" t="s">
        <v>88</v>
      </c>
      <c r="C96" s="22" t="s">
        <v>1</v>
      </c>
      <c r="D96" s="22" t="s">
        <v>2</v>
      </c>
      <c r="E96" s="22" t="s">
        <v>3</v>
      </c>
      <c r="F96" s="22" t="s">
        <v>4</v>
      </c>
      <c r="G96" s="22" t="s">
        <v>5</v>
      </c>
      <c r="H96" s="22" t="s">
        <v>6</v>
      </c>
      <c r="I96" s="22" t="s">
        <v>7</v>
      </c>
      <c r="J96" s="22" t="s">
        <v>8</v>
      </c>
      <c r="K96" s="22" t="s">
        <v>9</v>
      </c>
      <c r="L96" s="22" t="s">
        <v>10</v>
      </c>
      <c r="M96" s="22" t="s">
        <v>11</v>
      </c>
      <c r="N96" s="22" t="s">
        <v>12</v>
      </c>
      <c r="O96" s="22" t="s">
        <v>13</v>
      </c>
    </row>
    <row r="97" spans="1:15" ht="12.75" customHeight="1">
      <c r="A97" s="23"/>
      <c r="B97" s="24" t="s">
        <v>89</v>
      </c>
      <c r="C97" s="25">
        <f t="shared" ref="C97:O97" si="19">C4</f>
        <v>8022</v>
      </c>
      <c r="D97" s="25">
        <f t="shared" si="19"/>
        <v>4200</v>
      </c>
      <c r="E97" s="25">
        <f t="shared" si="19"/>
        <v>5500</v>
      </c>
      <c r="F97" s="25">
        <f t="shared" si="19"/>
        <v>5500</v>
      </c>
      <c r="G97" s="25">
        <f t="shared" si="19"/>
        <v>5500</v>
      </c>
      <c r="H97" s="25">
        <f t="shared" si="19"/>
        <v>8300</v>
      </c>
      <c r="I97" s="25">
        <f t="shared" si="19"/>
        <v>5500</v>
      </c>
      <c r="J97" s="25">
        <f t="shared" si="19"/>
        <v>5500</v>
      </c>
      <c r="K97" s="25">
        <f t="shared" si="19"/>
        <v>5500</v>
      </c>
      <c r="L97" s="25">
        <f t="shared" si="19"/>
        <v>5500</v>
      </c>
      <c r="M97" s="25">
        <f t="shared" si="19"/>
        <v>5500</v>
      </c>
      <c r="N97" s="25">
        <f t="shared" si="19"/>
        <v>8277</v>
      </c>
      <c r="O97" s="26">
        <f t="shared" si="19"/>
        <v>72799</v>
      </c>
    </row>
    <row r="98" spans="1:15" ht="12.75" customHeight="1">
      <c r="A98" s="27"/>
      <c r="B98" s="28" t="s">
        <v>90</v>
      </c>
      <c r="C98" s="29">
        <f t="shared" ref="C98:N98" si="20">C14+C27+C35+C46+C56+C68+C79+C84</f>
        <v>7346</v>
      </c>
      <c r="D98" s="29">
        <f t="shared" si="20"/>
        <v>5070</v>
      </c>
      <c r="E98" s="29">
        <f t="shared" si="20"/>
        <v>6442</v>
      </c>
      <c r="F98" s="29">
        <f t="shared" si="20"/>
        <v>6239</v>
      </c>
      <c r="G98" s="29">
        <f t="shared" si="20"/>
        <v>6520</v>
      </c>
      <c r="H98" s="29">
        <f t="shared" si="20"/>
        <v>2580</v>
      </c>
      <c r="I98" s="29">
        <f t="shared" si="20"/>
        <v>1680</v>
      </c>
      <c r="J98" s="29">
        <f t="shared" si="20"/>
        <v>1480</v>
      </c>
      <c r="K98" s="29">
        <f t="shared" si="20"/>
        <v>1480</v>
      </c>
      <c r="L98" s="29">
        <f t="shared" si="20"/>
        <v>1380</v>
      </c>
      <c r="M98" s="29">
        <f t="shared" si="20"/>
        <v>1380</v>
      </c>
      <c r="N98" s="29">
        <f t="shared" si="20"/>
        <v>780</v>
      </c>
      <c r="O98" s="30">
        <f>O14+O27+O35+O46+O56+O68</f>
        <v>34867</v>
      </c>
    </row>
    <row r="99" spans="1:15" ht="12.75" customHeight="1">
      <c r="A99" s="31"/>
      <c r="B99" s="28" t="s">
        <v>91</v>
      </c>
      <c r="C99" s="29">
        <f t="shared" ref="C99:O99" si="21">C97-C98</f>
        <v>676</v>
      </c>
      <c r="D99" s="29">
        <f t="shared" si="21"/>
        <v>-870</v>
      </c>
      <c r="E99" s="29">
        <f>E97-E98</f>
        <v>-942</v>
      </c>
      <c r="F99" s="29">
        <f>F97-F98</f>
        <v>-739</v>
      </c>
      <c r="G99" s="29">
        <f t="shared" si="21"/>
        <v>-1020</v>
      </c>
      <c r="H99" s="29">
        <f t="shared" si="21"/>
        <v>5720</v>
      </c>
      <c r="I99" s="29">
        <f t="shared" si="21"/>
        <v>3820</v>
      </c>
      <c r="J99" s="29">
        <f t="shared" si="21"/>
        <v>4020</v>
      </c>
      <c r="K99" s="29">
        <f t="shared" si="21"/>
        <v>4020</v>
      </c>
      <c r="L99" s="29">
        <f t="shared" si="21"/>
        <v>4120</v>
      </c>
      <c r="M99" s="29">
        <f t="shared" si="21"/>
        <v>4120</v>
      </c>
      <c r="N99" s="29">
        <f t="shared" si="21"/>
        <v>7497</v>
      </c>
      <c r="O99" s="30">
        <f t="shared" si="21"/>
        <v>37932</v>
      </c>
    </row>
    <row r="100" spans="1:15" ht="13.5" customHeight="1">
      <c r="A100" s="32"/>
      <c r="B100" s="33" t="s">
        <v>92</v>
      </c>
      <c r="C100" s="34">
        <f>C99</f>
        <v>676</v>
      </c>
      <c r="D100" s="34">
        <f t="shared" ref="D100:O100" si="22">C100+D99</f>
        <v>-194</v>
      </c>
      <c r="E100" s="34">
        <f t="shared" si="22"/>
        <v>-1136</v>
      </c>
      <c r="F100" s="34">
        <f t="shared" si="22"/>
        <v>-1875</v>
      </c>
      <c r="G100" s="34">
        <f t="shared" si="22"/>
        <v>-2895</v>
      </c>
      <c r="H100" s="34">
        <f t="shared" si="22"/>
        <v>2825</v>
      </c>
      <c r="I100" s="34">
        <f t="shared" si="22"/>
        <v>6645</v>
      </c>
      <c r="J100" s="34">
        <f t="shared" si="22"/>
        <v>10665</v>
      </c>
      <c r="K100" s="34">
        <f t="shared" si="22"/>
        <v>14685</v>
      </c>
      <c r="L100" s="34">
        <f t="shared" si="22"/>
        <v>18805</v>
      </c>
      <c r="M100" s="34">
        <f t="shared" si="22"/>
        <v>22925</v>
      </c>
      <c r="N100" s="34">
        <f t="shared" si="22"/>
        <v>30422</v>
      </c>
      <c r="O100" s="35">
        <f t="shared" si="22"/>
        <v>68354</v>
      </c>
    </row>
    <row r="101" spans="1:15" ht="12.75" customHeight="1"/>
    <row r="102" spans="1:15" ht="12.75" customHeight="1">
      <c r="I102" s="36" t="s">
        <v>93</v>
      </c>
      <c r="J102" s="37">
        <v>2000</v>
      </c>
    </row>
    <row r="103" spans="1:15" ht="12.75" customHeight="1">
      <c r="B103" s="38" t="s">
        <v>94</v>
      </c>
      <c r="C103" s="38"/>
      <c r="I103" s="36" t="s">
        <v>95</v>
      </c>
      <c r="J103" s="37">
        <v>1720</v>
      </c>
    </row>
    <row r="104" spans="1:15" ht="12.75" customHeight="1">
      <c r="L104" s="39" t="s">
        <v>96</v>
      </c>
      <c r="M104" s="39" t="s">
        <v>97</v>
      </c>
    </row>
    <row r="105" spans="1:15" ht="12.75" customHeight="1">
      <c r="B105" s="40" t="str">
        <f>A4</f>
        <v>RENDA FAMILIAR</v>
      </c>
      <c r="C105" s="9">
        <f>O4</f>
        <v>72799</v>
      </c>
      <c r="E105" s="40" t="s">
        <v>98</v>
      </c>
      <c r="F105" s="40" t="s">
        <v>99</v>
      </c>
      <c r="G105" s="9" t="s">
        <v>100</v>
      </c>
      <c r="I105" s="39" t="s">
        <v>99</v>
      </c>
      <c r="J105" s="39" t="s">
        <v>101</v>
      </c>
      <c r="L105" s="39" t="s">
        <v>99</v>
      </c>
      <c r="M105" s="39" t="s">
        <v>101</v>
      </c>
    </row>
    <row r="106" spans="1:15" ht="12.75" customHeight="1">
      <c r="B106" s="40" t="str">
        <f>A14</f>
        <v>HABITAÇÃO</v>
      </c>
      <c r="C106" s="9">
        <f>O14</f>
        <v>4049</v>
      </c>
      <c r="E106" s="40" t="s">
        <v>102</v>
      </c>
      <c r="F106" s="9">
        <f>SUM(J36+J39+J40+J43+J44)</f>
        <v>0</v>
      </c>
      <c r="G106" s="41">
        <f>SUM(J37+J38+J41)</f>
        <v>0</v>
      </c>
      <c r="I106" s="37">
        <f>$J102-F106</f>
        <v>2000</v>
      </c>
      <c r="J106" s="37">
        <f>J103-G106</f>
        <v>1720</v>
      </c>
      <c r="L106" s="42">
        <f>I106-J86</f>
        <v>2000</v>
      </c>
      <c r="M106" s="42">
        <f>J106-J47-J87</f>
        <v>1120</v>
      </c>
    </row>
    <row r="107" spans="1:15" ht="12.75" customHeight="1">
      <c r="B107" s="40" t="str">
        <f>A27</f>
        <v>SAÚDE</v>
      </c>
      <c r="C107" s="9">
        <f>O27</f>
        <v>420</v>
      </c>
      <c r="E107" s="40" t="s">
        <v>103</v>
      </c>
      <c r="F107" s="9">
        <f>SUM(K36+K39+K40+K43+K44)</f>
        <v>0</v>
      </c>
      <c r="G107" s="41">
        <f>SUM(K37+K38+K41)</f>
        <v>0</v>
      </c>
      <c r="I107" s="37">
        <f>J102-F107</f>
        <v>2000</v>
      </c>
      <c r="J107" s="37">
        <f>J103-G107</f>
        <v>1720</v>
      </c>
      <c r="L107" s="42">
        <f>I107-K86</f>
        <v>2000</v>
      </c>
      <c r="M107" s="42">
        <f>J107-K47-K87</f>
        <v>1120</v>
      </c>
    </row>
    <row r="108" spans="1:15" ht="12.75" customHeight="1">
      <c r="B108" s="40" t="str">
        <f>A35</f>
        <v>CARTÕES</v>
      </c>
      <c r="C108" s="9">
        <f>O35</f>
        <v>19948</v>
      </c>
      <c r="E108" s="40" t="s">
        <v>104</v>
      </c>
      <c r="F108" s="9">
        <f>SUM(L36+L39+L40+L43+L44)</f>
        <v>0</v>
      </c>
      <c r="G108" s="41">
        <f>SUM(L37+L38+L41)</f>
        <v>0</v>
      </c>
      <c r="I108" s="37">
        <f>J102-F108</f>
        <v>2000</v>
      </c>
      <c r="J108" s="37">
        <f>J103-G108</f>
        <v>1720</v>
      </c>
      <c r="L108" s="42">
        <f>I108-L86</f>
        <v>2000</v>
      </c>
      <c r="M108" s="42">
        <f>J108-L87-L47</f>
        <v>1120</v>
      </c>
    </row>
    <row r="109" spans="1:15" ht="12.75" customHeight="1">
      <c r="B109" s="40" t="str">
        <f>A46</f>
        <v>AUTOMÓVEL</v>
      </c>
      <c r="C109" s="9">
        <f>O46</f>
        <v>7800</v>
      </c>
      <c r="E109" s="40" t="s">
        <v>105</v>
      </c>
      <c r="F109" s="9">
        <f>SUM(L36+L39+L40+L43+L44)</f>
        <v>0</v>
      </c>
      <c r="G109" s="41">
        <f>SUM(M37+M38+M41)</f>
        <v>0</v>
      </c>
      <c r="I109" s="37">
        <f>SUM(J102-F109)</f>
        <v>2000</v>
      </c>
      <c r="J109" s="37">
        <f>J103-G109</f>
        <v>1720</v>
      </c>
      <c r="L109" s="42">
        <f>I109-M86-M89</f>
        <v>2000</v>
      </c>
      <c r="M109" s="42">
        <f>J109-M87-M47</f>
        <v>1120</v>
      </c>
    </row>
    <row r="110" spans="1:15" ht="12.75" customHeight="1">
      <c r="B110" s="40" t="str">
        <f>A56</f>
        <v>DESPESAS PESSOAIS</v>
      </c>
      <c r="C110" s="9">
        <f>O56</f>
        <v>1850</v>
      </c>
      <c r="E110" s="40" t="s">
        <v>106</v>
      </c>
      <c r="F110" s="9">
        <f>SUM(N36+N39+N40+N43+N44)</f>
        <v>0</v>
      </c>
      <c r="G110" s="41">
        <f>SUM(N37+N38+N41)</f>
        <v>0</v>
      </c>
      <c r="I110" s="37">
        <f>SUM(J102-F110)</f>
        <v>2000</v>
      </c>
      <c r="J110" s="37">
        <f>J103-G110</f>
        <v>1720</v>
      </c>
      <c r="L110" s="42">
        <f>I110-N86-N89</f>
        <v>2000</v>
      </c>
      <c r="M110" s="42">
        <f>J110-N87-N47</f>
        <v>1720</v>
      </c>
    </row>
    <row r="111" spans="1:15" ht="12.75" customHeight="1">
      <c r="B111" s="40" t="str">
        <f>A68</f>
        <v>LAZER</v>
      </c>
      <c r="C111" s="9">
        <f>O68</f>
        <v>800</v>
      </c>
      <c r="E111" s="40"/>
      <c r="F111" s="9"/>
      <c r="G111" s="36"/>
      <c r="I111" s="36"/>
      <c r="J111" s="36"/>
      <c r="L111" s="36"/>
      <c r="M111" s="36"/>
    </row>
    <row r="112" spans="1:15" ht="12.75" customHeight="1">
      <c r="B112" s="40" t="str">
        <f>A79</f>
        <v>INVESTIMENTOS</v>
      </c>
      <c r="C112" s="9">
        <f>O79</f>
        <v>0</v>
      </c>
      <c r="E112" s="40"/>
      <c r="F112" s="9"/>
      <c r="G112" s="36"/>
      <c r="I112" s="36"/>
      <c r="J112" s="36"/>
      <c r="L112" s="36"/>
      <c r="M112" s="36"/>
    </row>
    <row r="113" spans="2:13" ht="12.75" customHeight="1">
      <c r="B113" s="40" t="str">
        <f>A84</f>
        <v>Contas extras</v>
      </c>
      <c r="C113" s="9">
        <f>O84</f>
        <v>7510</v>
      </c>
      <c r="E113" s="40"/>
      <c r="F113" s="9"/>
      <c r="G113" s="36"/>
      <c r="I113" s="36"/>
      <c r="J113" s="36"/>
      <c r="L113" s="36"/>
      <c r="M113" s="36"/>
    </row>
    <row r="114" spans="2:13" ht="12.75" customHeight="1"/>
    <row r="115" spans="2:13" ht="12.75" customHeight="1">
      <c r="B115" s="43" t="s">
        <v>107</v>
      </c>
      <c r="C115" s="38"/>
    </row>
    <row r="116" spans="2:13" ht="12.75" customHeight="1"/>
    <row r="117" spans="2:13" ht="12.75" customHeight="1"/>
    <row r="118" spans="2:13" ht="12.75" customHeight="1"/>
    <row r="119" spans="2:13" ht="12.75" customHeight="1"/>
    <row r="120" spans="2:13" ht="12.75" customHeight="1"/>
    <row r="121" spans="2:13" ht="12.75" customHeight="1"/>
    <row r="122" spans="2:13" ht="12.75" customHeight="1"/>
    <row r="123" spans="2:13" ht="12.75" customHeight="1"/>
    <row r="124" spans="2:13" ht="12.75" customHeight="1"/>
    <row r="125" spans="2:13" ht="12.75" customHeight="1"/>
    <row r="126" spans="2:13" ht="12.75" customHeight="1"/>
    <row r="127" spans="2:13" ht="12.75" customHeight="1"/>
    <row r="128" spans="2:13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mergeCells count="1">
    <mergeCell ref="A1:O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7" workbookViewId="0">
      <selection activeCell="U20" sqref="U20"/>
    </sheetView>
  </sheetViews>
  <sheetFormatPr defaultColWidth="14.42578125" defaultRowHeight="15" customHeight="1"/>
  <cols>
    <col min="1" max="6" width="8.85546875" customWidth="1"/>
    <col min="7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6" width="6.7109375" customWidth="1"/>
    <col min="7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headerFooter>
    <oddHeader>&amp;CGráficos de Categorias de Rendimentos e Despesas</oddHeader>
    <oddFooter>&amp;L&amp;D, às &amp;T&amp;RPágina &amp;P de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showGridLines="0" workbookViewId="0"/>
  </sheetViews>
  <sheetFormatPr defaultColWidth="14.42578125" defaultRowHeight="15" customHeight="1"/>
  <cols>
    <col min="1" max="1" width="3.42578125" customWidth="1"/>
    <col min="2" max="6" width="8.85546875" customWidth="1"/>
    <col min="7" max="26" width="8" customWidth="1"/>
  </cols>
  <sheetData>
    <row r="1" spans="1:2" ht="15.75" customHeight="1">
      <c r="A1" s="44" t="s">
        <v>108</v>
      </c>
    </row>
    <row r="2" spans="1:2" ht="12.75" customHeight="1"/>
    <row r="3" spans="1:2" ht="12.75" customHeight="1">
      <c r="A3" s="45" t="s">
        <v>109</v>
      </c>
      <c r="B3" s="46" t="s">
        <v>110</v>
      </c>
    </row>
    <row r="4" spans="1:2" ht="12.75" customHeight="1">
      <c r="B4" s="13" t="s">
        <v>111</v>
      </c>
    </row>
    <row r="5" spans="1:2" ht="12.75" customHeight="1">
      <c r="B5" s="13" t="s">
        <v>112</v>
      </c>
    </row>
    <row r="6" spans="1:2" ht="12.75" customHeight="1"/>
    <row r="7" spans="1:2" ht="12.75" customHeight="1">
      <c r="A7" s="45" t="s">
        <v>109</v>
      </c>
      <c r="B7" s="46" t="s">
        <v>113</v>
      </c>
    </row>
    <row r="8" spans="1:2" ht="12.75" customHeight="1">
      <c r="B8" s="13" t="s">
        <v>114</v>
      </c>
    </row>
    <row r="9" spans="1:2" ht="12.75" customHeight="1">
      <c r="B9" s="13" t="s">
        <v>115</v>
      </c>
    </row>
    <row r="10" spans="1:2" ht="12.75" customHeight="1">
      <c r="B10" s="13" t="s">
        <v>116</v>
      </c>
    </row>
    <row r="11" spans="1:2" ht="12.75" customHeight="1"/>
    <row r="12" spans="1:2" ht="12.75" customHeight="1">
      <c r="A12" s="45" t="s">
        <v>109</v>
      </c>
      <c r="B12" s="46" t="s">
        <v>117</v>
      </c>
    </row>
    <row r="13" spans="1:2" ht="12.75" customHeight="1">
      <c r="B13" s="13" t="s">
        <v>118</v>
      </c>
    </row>
    <row r="14" spans="1:2" ht="12.75" customHeight="1">
      <c r="B14" s="13" t="s">
        <v>119</v>
      </c>
    </row>
    <row r="15" spans="1:2" ht="12.75" customHeight="1"/>
    <row r="16" spans="1:2" ht="12.75" customHeight="1">
      <c r="A16" s="45" t="s">
        <v>109</v>
      </c>
      <c r="B16" s="46" t="s">
        <v>120</v>
      </c>
    </row>
    <row r="17" spans="2:2" ht="12.75" customHeight="1">
      <c r="B17" s="13" t="s">
        <v>121</v>
      </c>
    </row>
    <row r="18" spans="2:2" ht="12.75" customHeight="1">
      <c r="B18" s="13" t="s">
        <v>122</v>
      </c>
    </row>
    <row r="19" spans="2:2" ht="12.75" customHeight="1"/>
    <row r="20" spans="2:2" ht="12.75" customHeight="1"/>
    <row r="21" spans="2:2" ht="12.75" customHeight="1"/>
    <row r="22" spans="2:2" ht="12.75" customHeight="1"/>
    <row r="23" spans="2:2" ht="12.75" customHeight="1"/>
    <row r="24" spans="2:2" ht="12.75" customHeight="1"/>
    <row r="25" spans="2:2" ht="12.75" customHeight="1"/>
    <row r="26" spans="2:2" ht="12.75" customHeight="1"/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000"/>
  <sheetViews>
    <sheetView showGridLines="0" workbookViewId="0">
      <pane ySplit="1" topLeftCell="B3" activePane="bottomLeft" state="frozen"/>
      <selection pane="bottomLeft" activeCell="B3" sqref="B3"/>
    </sheetView>
  </sheetViews>
  <sheetFormatPr defaultColWidth="14.42578125" defaultRowHeight="15" customHeight="1"/>
  <cols>
    <col min="1" max="24" width="3.7109375" customWidth="1"/>
    <col min="25" max="25" width="13" hidden="1" customWidth="1"/>
    <col min="26" max="30" width="8" hidden="1" customWidth="1"/>
    <col min="31" max="31" width="8.42578125" hidden="1" customWidth="1"/>
    <col min="32" max="33" width="8" hidden="1" customWidth="1"/>
    <col min="34" max="37" width="5.7109375" customWidth="1"/>
  </cols>
  <sheetData>
    <row r="1" spans="1:37" ht="16.5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ht="13.5" customHeight="1">
      <c r="A2" s="50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7" ht="13.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</row>
    <row r="4" spans="1:37" ht="13.5" customHeight="1">
      <c r="A4" s="51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</row>
    <row r="5" spans="1:37" ht="13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37" ht="12.75" customHeight="1">
      <c r="A6" s="51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spans="1:37" ht="12.75" customHeight="1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spans="1:37" ht="12.7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spans="1:37" ht="12.75" customHeight="1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</row>
    <row r="10" spans="1:37" ht="12.75" customHeight="1">
      <c r="A10" s="51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spans="1:37" ht="12.75" customHeight="1">
      <c r="A11" s="5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spans="1:37" ht="12.75" customHeight="1">
      <c r="A12" s="51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</row>
    <row r="13" spans="1:37" ht="12.7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spans="1:37" ht="12.75" customHeight="1">
      <c r="A14" s="5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spans="1:37" ht="12.75" customHeight="1">
      <c r="A15" s="5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spans="1:37" ht="12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spans="1:37" ht="12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spans="1:37" ht="12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spans="1:37" ht="13.5" customHeight="1">
      <c r="A19" s="48"/>
      <c r="B19" s="48"/>
      <c r="C19" s="48"/>
      <c r="D19" s="48"/>
      <c r="E19" s="52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spans="1:37" ht="0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37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4" t="s">
        <v>123</v>
      </c>
      <c r="N21" s="53"/>
      <c r="O21" s="55">
        <v>2022</v>
      </c>
      <c r="P21" s="56"/>
      <c r="Q21" s="53"/>
      <c r="R21" s="53"/>
      <c r="S21" s="53"/>
      <c r="T21" s="53"/>
      <c r="U21" s="53"/>
      <c r="V21" s="53"/>
      <c r="W21" s="53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37" ht="12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ht="12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ht="30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57" t="str">
        <f>FIXED(O21+IF(O21&gt;199,0,1900),0,TRUE)</f>
        <v>2022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ht="12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ht="18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ht="12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ht="13.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ht="12.75" customHeight="1">
      <c r="A29" s="99" t="s">
        <v>124</v>
      </c>
      <c r="B29" s="102"/>
      <c r="C29" s="102"/>
      <c r="D29" s="102"/>
      <c r="E29" s="102"/>
      <c r="F29" s="102"/>
      <c r="G29" s="103"/>
      <c r="H29" s="59"/>
      <c r="I29" s="99" t="s">
        <v>125</v>
      </c>
      <c r="J29" s="102"/>
      <c r="K29" s="102"/>
      <c r="L29" s="102"/>
      <c r="M29" s="102"/>
      <c r="N29" s="102"/>
      <c r="O29" s="103"/>
      <c r="P29" s="59"/>
      <c r="Q29" s="99" t="s">
        <v>126</v>
      </c>
      <c r="R29" s="102"/>
      <c r="S29" s="102"/>
      <c r="T29" s="102"/>
      <c r="U29" s="102"/>
      <c r="V29" s="102"/>
      <c r="W29" s="103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ht="13.5" customHeight="1">
      <c r="A30" s="60" t="s">
        <v>127</v>
      </c>
      <c r="B30" s="61" t="s">
        <v>128</v>
      </c>
      <c r="C30" s="61" t="s">
        <v>129</v>
      </c>
      <c r="D30" s="61" t="s">
        <v>130</v>
      </c>
      <c r="E30" s="61" t="s">
        <v>130</v>
      </c>
      <c r="F30" s="61" t="s">
        <v>128</v>
      </c>
      <c r="G30" s="62" t="s">
        <v>128</v>
      </c>
      <c r="H30" s="49"/>
      <c r="I30" s="60" t="s">
        <v>127</v>
      </c>
      <c r="J30" s="61" t="s">
        <v>128</v>
      </c>
      <c r="K30" s="61" t="s">
        <v>129</v>
      </c>
      <c r="L30" s="61" t="s">
        <v>130</v>
      </c>
      <c r="M30" s="61" t="s">
        <v>130</v>
      </c>
      <c r="N30" s="61" t="s">
        <v>128</v>
      </c>
      <c r="O30" s="62" t="s">
        <v>128</v>
      </c>
      <c r="P30" s="49"/>
      <c r="Q30" s="60" t="s">
        <v>127</v>
      </c>
      <c r="R30" s="61" t="s">
        <v>128</v>
      </c>
      <c r="S30" s="61" t="s">
        <v>129</v>
      </c>
      <c r="T30" s="61" t="s">
        <v>130</v>
      </c>
      <c r="U30" s="61" t="s">
        <v>130</v>
      </c>
      <c r="V30" s="61" t="s">
        <v>128</v>
      </c>
      <c r="W30" s="62" t="s">
        <v>128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ht="13.5" customHeight="1">
      <c r="A31" s="63" t="str">
        <f>IF($AF$74=Z87,1,"")</f>
        <v/>
      </c>
      <c r="B31" s="64" t="e">
        <f t="shared" ref="B31:G31" si="0">IF(OR($AF$74=AA87,A31&gt;=1),1+A31,"")</f>
        <v>#VALUE!</v>
      </c>
      <c r="C31" s="64" t="e">
        <f t="shared" si="0"/>
        <v>#VALUE!</v>
      </c>
      <c r="D31" s="64" t="e">
        <f t="shared" si="0"/>
        <v>#VALUE!</v>
      </c>
      <c r="E31" s="64" t="e">
        <f t="shared" si="0"/>
        <v>#VALUE!</v>
      </c>
      <c r="F31" s="64" t="e">
        <f t="shared" si="0"/>
        <v>#VALUE!</v>
      </c>
      <c r="G31" s="65" t="e">
        <f t="shared" si="0"/>
        <v>#VALUE!</v>
      </c>
      <c r="H31" s="49"/>
      <c r="I31" s="63" t="str">
        <f>IF($AF$75=Z87,1,"")</f>
        <v/>
      </c>
      <c r="J31" s="64" t="e">
        <f t="shared" ref="J31:O31" si="1">IF(OR($AF$75=AA87,I31&gt;=1),1+I31,"")</f>
        <v>#VALUE!</v>
      </c>
      <c r="K31" s="64" t="e">
        <f t="shared" si="1"/>
        <v>#VALUE!</v>
      </c>
      <c r="L31" s="64" t="e">
        <f t="shared" si="1"/>
        <v>#VALUE!</v>
      </c>
      <c r="M31" s="64" t="e">
        <f t="shared" si="1"/>
        <v>#VALUE!</v>
      </c>
      <c r="N31" s="64" t="e">
        <f t="shared" si="1"/>
        <v>#VALUE!</v>
      </c>
      <c r="O31" s="65" t="e">
        <f t="shared" si="1"/>
        <v>#VALUE!</v>
      </c>
      <c r="P31" s="49"/>
      <c r="Q31" s="63" t="str">
        <f>IF($AF$76=Z87,1,"")</f>
        <v/>
      </c>
      <c r="R31" s="64" t="e">
        <f t="shared" ref="R31:W31" si="2">IF(OR($AF$76=AA87,Q31&gt;=1),1+Q31,"")</f>
        <v>#VALUE!</v>
      </c>
      <c r="S31" s="64" t="e">
        <f t="shared" si="2"/>
        <v>#VALUE!</v>
      </c>
      <c r="T31" s="64" t="e">
        <f t="shared" si="2"/>
        <v>#VALUE!</v>
      </c>
      <c r="U31" s="64" t="e">
        <f t="shared" si="2"/>
        <v>#VALUE!</v>
      </c>
      <c r="V31" s="64" t="e">
        <f t="shared" si="2"/>
        <v>#VALUE!</v>
      </c>
      <c r="W31" s="65" t="e">
        <f t="shared" si="2"/>
        <v>#VALUE!</v>
      </c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ht="13.5" customHeight="1">
      <c r="A32" s="66" t="e">
        <f t="shared" ref="A32:A34" si="3">1+G31</f>
        <v>#VALUE!</v>
      </c>
      <c r="B32" s="67" t="e">
        <f t="shared" ref="B32:F32" si="4">1+A32</f>
        <v>#VALUE!</v>
      </c>
      <c r="C32" s="67" t="e">
        <f t="shared" si="4"/>
        <v>#VALUE!</v>
      </c>
      <c r="D32" s="67" t="e">
        <f t="shared" si="4"/>
        <v>#VALUE!</v>
      </c>
      <c r="E32" s="67" t="e">
        <f t="shared" si="4"/>
        <v>#VALUE!</v>
      </c>
      <c r="F32" s="67" t="e">
        <f t="shared" si="4"/>
        <v>#VALUE!</v>
      </c>
      <c r="G32" s="68" t="e">
        <f t="shared" ref="G32:G33" si="5">F32+1</f>
        <v>#VALUE!</v>
      </c>
      <c r="H32" s="49"/>
      <c r="I32" s="66" t="e">
        <f t="shared" ref="I32:I34" si="6">1+O31</f>
        <v>#VALUE!</v>
      </c>
      <c r="J32" s="67" t="e">
        <f t="shared" ref="J32:N32" si="7">1+I32</f>
        <v>#VALUE!</v>
      </c>
      <c r="K32" s="67" t="e">
        <f t="shared" si="7"/>
        <v>#VALUE!</v>
      </c>
      <c r="L32" s="67" t="e">
        <f t="shared" si="7"/>
        <v>#VALUE!</v>
      </c>
      <c r="M32" s="67" t="e">
        <f t="shared" si="7"/>
        <v>#VALUE!</v>
      </c>
      <c r="N32" s="67" t="e">
        <f t="shared" si="7"/>
        <v>#VALUE!</v>
      </c>
      <c r="O32" s="68" t="e">
        <f t="shared" ref="O32:O33" si="8">N32+1</f>
        <v>#VALUE!</v>
      </c>
      <c r="P32" s="49"/>
      <c r="Q32" s="66" t="e">
        <f t="shared" ref="Q32:Q34" si="9">1+W31</f>
        <v>#VALUE!</v>
      </c>
      <c r="R32" s="67" t="e">
        <f t="shared" ref="R32:V32" si="10">1+Q32</f>
        <v>#VALUE!</v>
      </c>
      <c r="S32" s="67" t="e">
        <f t="shared" si="10"/>
        <v>#VALUE!</v>
      </c>
      <c r="T32" s="67" t="e">
        <f t="shared" si="10"/>
        <v>#VALUE!</v>
      </c>
      <c r="U32" s="67" t="e">
        <f t="shared" si="10"/>
        <v>#VALUE!</v>
      </c>
      <c r="V32" s="67" t="e">
        <f t="shared" si="10"/>
        <v>#VALUE!</v>
      </c>
      <c r="W32" s="68" t="e">
        <f t="shared" ref="W32:W33" si="11">V32+1</f>
        <v>#VALUE!</v>
      </c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ht="13.5" customHeight="1">
      <c r="A33" s="66" t="e">
        <f t="shared" si="3"/>
        <v>#VALUE!</v>
      </c>
      <c r="B33" s="67" t="e">
        <f t="shared" ref="B33:F33" si="12">1+A33</f>
        <v>#VALUE!</v>
      </c>
      <c r="C33" s="67" t="e">
        <f t="shared" si="12"/>
        <v>#VALUE!</v>
      </c>
      <c r="D33" s="67" t="e">
        <f t="shared" si="12"/>
        <v>#VALUE!</v>
      </c>
      <c r="E33" s="67" t="e">
        <f t="shared" si="12"/>
        <v>#VALUE!</v>
      </c>
      <c r="F33" s="67" t="e">
        <f t="shared" si="12"/>
        <v>#VALUE!</v>
      </c>
      <c r="G33" s="68" t="e">
        <f t="shared" si="5"/>
        <v>#VALUE!</v>
      </c>
      <c r="H33" s="49"/>
      <c r="I33" s="66" t="e">
        <f t="shared" si="6"/>
        <v>#VALUE!</v>
      </c>
      <c r="J33" s="67" t="e">
        <f t="shared" ref="J33:N33" si="13">1+I33</f>
        <v>#VALUE!</v>
      </c>
      <c r="K33" s="67" t="e">
        <f t="shared" si="13"/>
        <v>#VALUE!</v>
      </c>
      <c r="L33" s="67" t="e">
        <f t="shared" si="13"/>
        <v>#VALUE!</v>
      </c>
      <c r="M33" s="67" t="e">
        <f t="shared" si="13"/>
        <v>#VALUE!</v>
      </c>
      <c r="N33" s="67" t="e">
        <f t="shared" si="13"/>
        <v>#VALUE!</v>
      </c>
      <c r="O33" s="68" t="e">
        <f t="shared" si="8"/>
        <v>#VALUE!</v>
      </c>
      <c r="P33" s="49"/>
      <c r="Q33" s="66" t="e">
        <f t="shared" si="9"/>
        <v>#VALUE!</v>
      </c>
      <c r="R33" s="67" t="e">
        <f t="shared" ref="R33:V33" si="14">1+Q33</f>
        <v>#VALUE!</v>
      </c>
      <c r="S33" s="67" t="e">
        <f t="shared" si="14"/>
        <v>#VALUE!</v>
      </c>
      <c r="T33" s="67" t="e">
        <f t="shared" si="14"/>
        <v>#VALUE!</v>
      </c>
      <c r="U33" s="67" t="e">
        <f t="shared" si="14"/>
        <v>#VALUE!</v>
      </c>
      <c r="V33" s="67" t="e">
        <f t="shared" si="14"/>
        <v>#VALUE!</v>
      </c>
      <c r="W33" s="68" t="e">
        <f t="shared" si="11"/>
        <v>#VALUE!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ht="13.5" customHeight="1">
      <c r="A34" s="66" t="e">
        <f t="shared" si="3"/>
        <v>#VALUE!</v>
      </c>
      <c r="B34" s="67" t="e">
        <f t="shared" ref="B34:G34" si="15">1+A34</f>
        <v>#VALUE!</v>
      </c>
      <c r="C34" s="67" t="e">
        <f t="shared" si="15"/>
        <v>#VALUE!</v>
      </c>
      <c r="D34" s="67" t="e">
        <f t="shared" si="15"/>
        <v>#VALUE!</v>
      </c>
      <c r="E34" s="67" t="e">
        <f t="shared" si="15"/>
        <v>#VALUE!</v>
      </c>
      <c r="F34" s="67" t="e">
        <f t="shared" si="15"/>
        <v>#VALUE!</v>
      </c>
      <c r="G34" s="68" t="e">
        <f t="shared" si="15"/>
        <v>#VALUE!</v>
      </c>
      <c r="H34" s="49"/>
      <c r="I34" s="66" t="e">
        <f t="shared" si="6"/>
        <v>#VALUE!</v>
      </c>
      <c r="J34" s="67" t="e">
        <f t="shared" ref="J34:O34" si="16">1+I34</f>
        <v>#VALUE!</v>
      </c>
      <c r="K34" s="67" t="e">
        <f t="shared" si="16"/>
        <v>#VALUE!</v>
      </c>
      <c r="L34" s="67" t="e">
        <f t="shared" si="16"/>
        <v>#VALUE!</v>
      </c>
      <c r="M34" s="67" t="e">
        <f t="shared" si="16"/>
        <v>#VALUE!</v>
      </c>
      <c r="N34" s="67" t="e">
        <f t="shared" si="16"/>
        <v>#VALUE!</v>
      </c>
      <c r="O34" s="68" t="e">
        <f t="shared" si="16"/>
        <v>#VALUE!</v>
      </c>
      <c r="P34" s="49"/>
      <c r="Q34" s="66" t="e">
        <f t="shared" si="9"/>
        <v>#VALUE!</v>
      </c>
      <c r="R34" s="67" t="e">
        <f t="shared" ref="R34:W34" si="17">1+Q34</f>
        <v>#VALUE!</v>
      </c>
      <c r="S34" s="67" t="e">
        <f t="shared" si="17"/>
        <v>#VALUE!</v>
      </c>
      <c r="T34" s="67" t="e">
        <f t="shared" si="17"/>
        <v>#VALUE!</v>
      </c>
      <c r="U34" s="67" t="e">
        <f t="shared" si="17"/>
        <v>#VALUE!</v>
      </c>
      <c r="V34" s="67" t="e">
        <f t="shared" si="17"/>
        <v>#VALUE!</v>
      </c>
      <c r="W34" s="68" t="e">
        <f t="shared" si="17"/>
        <v>#VALUE!</v>
      </c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ht="13.5" customHeight="1">
      <c r="A35" s="66" t="e">
        <f>IF((1+G34)&gt;=VLOOKUP($AA74+1,$Y$74:$Z$85,2),"",1+G34)</f>
        <v>#VALUE!</v>
      </c>
      <c r="B35" s="67" t="e">
        <f>IF(OR(A35=0,MAXA(A35)&gt;=VLOOKUP($AA74+1,$Y$74:$Z$85,2)),"",1+A35)</f>
        <v>#VALUE!</v>
      </c>
      <c r="C35" s="67" t="e">
        <f t="shared" ref="C35:G35" si="18">IF(OR(B35=0,MAXA($A35:B35)&gt;=VLOOKUP($AA74+1,$Y$74:$Z$85,2)),"",1+B35)</f>
        <v>#VALUE!</v>
      </c>
      <c r="D35" s="67" t="e">
        <f t="shared" si="18"/>
        <v>#VALUE!</v>
      </c>
      <c r="E35" s="67" t="e">
        <f t="shared" si="18"/>
        <v>#VALUE!</v>
      </c>
      <c r="F35" s="67" t="e">
        <f t="shared" si="18"/>
        <v>#VALUE!</v>
      </c>
      <c r="G35" s="68" t="e">
        <f t="shared" si="18"/>
        <v>#VALUE!</v>
      </c>
      <c r="H35" s="49"/>
      <c r="I35" s="66" t="e">
        <f>IF((1+O34)&gt;VLOOKUP($AA75+1,$Y$74:$Z$85,2),"",1+O34)</f>
        <v>#VALUE!</v>
      </c>
      <c r="J35" s="67" t="e">
        <f t="shared" ref="J35:O35" si="19">IF(OR(I35=0,MAXA($H35:I35)&gt;=VLOOKUP($AA75+1,$Y$74:$Z$85,2)),"",1+I35)</f>
        <v>#VALUE!</v>
      </c>
      <c r="K35" s="67" t="e">
        <f t="shared" si="19"/>
        <v>#VALUE!</v>
      </c>
      <c r="L35" s="67" t="e">
        <f t="shared" si="19"/>
        <v>#VALUE!</v>
      </c>
      <c r="M35" s="67" t="e">
        <f t="shared" si="19"/>
        <v>#VALUE!</v>
      </c>
      <c r="N35" s="67" t="e">
        <f t="shared" si="19"/>
        <v>#VALUE!</v>
      </c>
      <c r="O35" s="68" t="e">
        <f t="shared" si="19"/>
        <v>#VALUE!</v>
      </c>
      <c r="P35" s="49"/>
      <c r="Q35" s="66" t="e">
        <f>IF((1+W34)&gt;=VLOOKUP($AA76+1,$Y$74:$Z$85,2),"",1+W34)</f>
        <v>#VALUE!</v>
      </c>
      <c r="R35" s="67" t="e">
        <f>IF(OR(Q35=0,MAXA(Q35)&gt;=VLOOKUP($AA76+1,$Y$74:$Z$85,2)),"",1+Q35)</f>
        <v>#VALUE!</v>
      </c>
      <c r="S35" s="67" t="e">
        <f t="shared" ref="S35:W35" si="20">IF(OR(R35=0,MAXA($Q35:R35)&gt;=VLOOKUP($AA76+1,$Y$74:$Z$85,2)),"",1+R35)</f>
        <v>#VALUE!</v>
      </c>
      <c r="T35" s="67" t="e">
        <f t="shared" si="20"/>
        <v>#VALUE!</v>
      </c>
      <c r="U35" s="67" t="e">
        <f t="shared" si="20"/>
        <v>#VALUE!</v>
      </c>
      <c r="V35" s="67" t="e">
        <f t="shared" si="20"/>
        <v>#VALUE!</v>
      </c>
      <c r="W35" s="68" t="e">
        <f t="shared" si="20"/>
        <v>#VALUE!</v>
      </c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ht="13.5" customHeight="1">
      <c r="A36" s="69" t="e">
        <f>IF(OR(G35=0,(1+MAXA($A35:$G35))&gt;VLOOKUP($AA74+1,$Y$74:$Z$85,2)),"",1+G35)</f>
        <v>#VALUE!</v>
      </c>
      <c r="B36" s="70" t="e">
        <f>IF(OR(A35=0,(1+MAXA($A35:$G35))&gt;=VLOOKUP($AA74+1,$Y$74:$Z$85,2)),"",1+A36)</f>
        <v>#VALUE!</v>
      </c>
      <c r="C36" s="70"/>
      <c r="D36" s="70"/>
      <c r="E36" s="70"/>
      <c r="F36" s="70"/>
      <c r="G36" s="71"/>
      <c r="H36" s="49"/>
      <c r="I36" s="69"/>
      <c r="J36" s="70"/>
      <c r="K36" s="70"/>
      <c r="L36" s="70"/>
      <c r="M36" s="70"/>
      <c r="N36" s="70"/>
      <c r="O36" s="71"/>
      <c r="P36" s="49"/>
      <c r="Q36" s="69" t="e">
        <f>IF(OR(W35=0,(1+MAXA($Q35:$W35))&gt;VLOOKUP($AA76+1,$Y$74:$Z$85,2)),"",1+W35)</f>
        <v>#VALUE!</v>
      </c>
      <c r="R36" s="70" t="e">
        <f>IF(OR(Q35=0,(1+MAXA($Q35:$W35))&gt;=VLOOKUP($AA76+1,$Y$74:$Z$85,2)),"",1+Q36)</f>
        <v>#VALUE!</v>
      </c>
      <c r="S36" s="70"/>
      <c r="T36" s="70"/>
      <c r="U36" s="70"/>
      <c r="V36" s="70"/>
      <c r="W36" s="71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1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spans="1:37" ht="1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spans="1:37" ht="12.75" customHeight="1">
      <c r="A39" s="99" t="s">
        <v>131</v>
      </c>
      <c r="B39" s="102"/>
      <c r="C39" s="102"/>
      <c r="D39" s="102"/>
      <c r="E39" s="102"/>
      <c r="F39" s="102"/>
      <c r="G39" s="103"/>
      <c r="H39" s="59"/>
      <c r="I39" s="99" t="s">
        <v>132</v>
      </c>
      <c r="J39" s="102"/>
      <c r="K39" s="102"/>
      <c r="L39" s="102"/>
      <c r="M39" s="102"/>
      <c r="N39" s="102"/>
      <c r="O39" s="103"/>
      <c r="P39" s="59"/>
      <c r="Q39" s="99" t="s">
        <v>133</v>
      </c>
      <c r="R39" s="102"/>
      <c r="S39" s="102"/>
      <c r="T39" s="102"/>
      <c r="U39" s="102"/>
      <c r="V39" s="102"/>
      <c r="W39" s="103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spans="1:37" ht="13.5" customHeight="1">
      <c r="A40" s="60" t="s">
        <v>127</v>
      </c>
      <c r="B40" s="61" t="s">
        <v>128</v>
      </c>
      <c r="C40" s="61" t="s">
        <v>129</v>
      </c>
      <c r="D40" s="61" t="s">
        <v>130</v>
      </c>
      <c r="E40" s="61" t="s">
        <v>130</v>
      </c>
      <c r="F40" s="61" t="s">
        <v>128</v>
      </c>
      <c r="G40" s="62" t="s">
        <v>128</v>
      </c>
      <c r="H40" s="49"/>
      <c r="I40" s="60" t="s">
        <v>127</v>
      </c>
      <c r="J40" s="61" t="s">
        <v>128</v>
      </c>
      <c r="K40" s="61" t="s">
        <v>129</v>
      </c>
      <c r="L40" s="61" t="s">
        <v>130</v>
      </c>
      <c r="M40" s="61" t="s">
        <v>130</v>
      </c>
      <c r="N40" s="61" t="s">
        <v>128</v>
      </c>
      <c r="O40" s="62" t="s">
        <v>128</v>
      </c>
      <c r="P40" s="49"/>
      <c r="Q40" s="60" t="s">
        <v>127</v>
      </c>
      <c r="R40" s="61" t="s">
        <v>128</v>
      </c>
      <c r="S40" s="61" t="s">
        <v>129</v>
      </c>
      <c r="T40" s="61" t="s">
        <v>130</v>
      </c>
      <c r="U40" s="61" t="s">
        <v>130</v>
      </c>
      <c r="V40" s="61" t="s">
        <v>128</v>
      </c>
      <c r="W40" s="62" t="s">
        <v>128</v>
      </c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spans="1:37" ht="13.5" customHeight="1">
      <c r="A41" s="63" t="str">
        <f>IF($AF$77=Z87,1,"")</f>
        <v/>
      </c>
      <c r="B41" s="64" t="e">
        <f t="shared" ref="B41:G41" si="21">IF(OR($AF$77=AA87,A41&gt;=1),1+A41,"")</f>
        <v>#VALUE!</v>
      </c>
      <c r="C41" s="64" t="e">
        <f t="shared" si="21"/>
        <v>#VALUE!</v>
      </c>
      <c r="D41" s="64" t="e">
        <f t="shared" si="21"/>
        <v>#VALUE!</v>
      </c>
      <c r="E41" s="64" t="e">
        <f t="shared" si="21"/>
        <v>#VALUE!</v>
      </c>
      <c r="F41" s="64" t="e">
        <f t="shared" si="21"/>
        <v>#VALUE!</v>
      </c>
      <c r="G41" s="65" t="e">
        <f t="shared" si="21"/>
        <v>#VALUE!</v>
      </c>
      <c r="H41" s="49"/>
      <c r="I41" s="63">
        <f>IF($AF$78=Z87,1,"")</f>
        <v>1</v>
      </c>
      <c r="J41" s="64">
        <f t="shared" ref="J41:O41" si="22">IF(OR($AF$78=AA87,I41&gt;=1),1+I41,"")</f>
        <v>2</v>
      </c>
      <c r="K41" s="64">
        <f t="shared" si="22"/>
        <v>3</v>
      </c>
      <c r="L41" s="64">
        <f t="shared" si="22"/>
        <v>4</v>
      </c>
      <c r="M41" s="64">
        <f t="shared" si="22"/>
        <v>5</v>
      </c>
      <c r="N41" s="64">
        <f t="shared" si="22"/>
        <v>6</v>
      </c>
      <c r="O41" s="65">
        <f t="shared" si="22"/>
        <v>7</v>
      </c>
      <c r="P41" s="49"/>
      <c r="Q41" s="63" t="str">
        <f>IF($AF$79=Z87,1,"")</f>
        <v/>
      </c>
      <c r="R41" s="64" t="e">
        <f t="shared" ref="R41:W41" si="23">IF(OR($AF$79=AA87,Q41&gt;=1),1+Q41,"")</f>
        <v>#VALUE!</v>
      </c>
      <c r="S41" s="64" t="e">
        <f t="shared" si="23"/>
        <v>#VALUE!</v>
      </c>
      <c r="T41" s="64" t="e">
        <f t="shared" si="23"/>
        <v>#VALUE!</v>
      </c>
      <c r="U41" s="64" t="e">
        <f t="shared" si="23"/>
        <v>#VALUE!</v>
      </c>
      <c r="V41" s="64" t="e">
        <f t="shared" si="23"/>
        <v>#VALUE!</v>
      </c>
      <c r="W41" s="65" t="e">
        <f t="shared" si="23"/>
        <v>#VALUE!</v>
      </c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spans="1:37" ht="13.5" customHeight="1">
      <c r="A42" s="66" t="e">
        <f t="shared" ref="A42:A44" si="24">1+G41</f>
        <v>#VALUE!</v>
      </c>
      <c r="B42" s="67" t="e">
        <f t="shared" ref="B42:F42" si="25">1+A42</f>
        <v>#VALUE!</v>
      </c>
      <c r="C42" s="67" t="e">
        <f t="shared" si="25"/>
        <v>#VALUE!</v>
      </c>
      <c r="D42" s="67" t="e">
        <f t="shared" si="25"/>
        <v>#VALUE!</v>
      </c>
      <c r="E42" s="67" t="e">
        <f t="shared" si="25"/>
        <v>#VALUE!</v>
      </c>
      <c r="F42" s="67" t="e">
        <f t="shared" si="25"/>
        <v>#VALUE!</v>
      </c>
      <c r="G42" s="68" t="e">
        <f t="shared" ref="G42:G43" si="26">F42+1</f>
        <v>#VALUE!</v>
      </c>
      <c r="H42" s="49"/>
      <c r="I42" s="66">
        <f t="shared" ref="I42:I44" si="27">1+O41</f>
        <v>8</v>
      </c>
      <c r="J42" s="67">
        <f t="shared" ref="J42:N42" si="28">1+I42</f>
        <v>9</v>
      </c>
      <c r="K42" s="67">
        <f t="shared" si="28"/>
        <v>10</v>
      </c>
      <c r="L42" s="67">
        <f t="shared" si="28"/>
        <v>11</v>
      </c>
      <c r="M42" s="67">
        <f t="shared" si="28"/>
        <v>12</v>
      </c>
      <c r="N42" s="67">
        <f t="shared" si="28"/>
        <v>13</v>
      </c>
      <c r="O42" s="68">
        <f t="shared" ref="O42:O43" si="29">N42+1</f>
        <v>14</v>
      </c>
      <c r="P42" s="49"/>
      <c r="Q42" s="66" t="e">
        <f t="shared" ref="Q42:Q44" si="30">1+W41</f>
        <v>#VALUE!</v>
      </c>
      <c r="R42" s="67" t="e">
        <f t="shared" ref="R42:V42" si="31">1+Q42</f>
        <v>#VALUE!</v>
      </c>
      <c r="S42" s="67" t="e">
        <f t="shared" si="31"/>
        <v>#VALUE!</v>
      </c>
      <c r="T42" s="67" t="e">
        <f t="shared" si="31"/>
        <v>#VALUE!</v>
      </c>
      <c r="U42" s="67" t="e">
        <f t="shared" si="31"/>
        <v>#VALUE!</v>
      </c>
      <c r="V42" s="67" t="e">
        <f t="shared" si="31"/>
        <v>#VALUE!</v>
      </c>
      <c r="W42" s="68" t="e">
        <f t="shared" ref="W42:W43" si="32">V42+1</f>
        <v>#VALUE!</v>
      </c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spans="1:37" ht="13.5" customHeight="1">
      <c r="A43" s="66" t="e">
        <f t="shared" si="24"/>
        <v>#VALUE!</v>
      </c>
      <c r="B43" s="67" t="e">
        <f t="shared" ref="B43:F43" si="33">1+A43</f>
        <v>#VALUE!</v>
      </c>
      <c r="C43" s="67" t="e">
        <f t="shared" si="33"/>
        <v>#VALUE!</v>
      </c>
      <c r="D43" s="67" t="e">
        <f t="shared" si="33"/>
        <v>#VALUE!</v>
      </c>
      <c r="E43" s="67" t="e">
        <f t="shared" si="33"/>
        <v>#VALUE!</v>
      </c>
      <c r="F43" s="67" t="e">
        <f t="shared" si="33"/>
        <v>#VALUE!</v>
      </c>
      <c r="G43" s="68" t="e">
        <f t="shared" si="26"/>
        <v>#VALUE!</v>
      </c>
      <c r="H43" s="49"/>
      <c r="I43" s="66">
        <f t="shared" si="27"/>
        <v>15</v>
      </c>
      <c r="J43" s="67">
        <f t="shared" ref="J43:N43" si="34">1+I43</f>
        <v>16</v>
      </c>
      <c r="K43" s="67">
        <f t="shared" si="34"/>
        <v>17</v>
      </c>
      <c r="L43" s="67">
        <f t="shared" si="34"/>
        <v>18</v>
      </c>
      <c r="M43" s="67">
        <f t="shared" si="34"/>
        <v>19</v>
      </c>
      <c r="N43" s="67">
        <f t="shared" si="34"/>
        <v>20</v>
      </c>
      <c r="O43" s="68">
        <f t="shared" si="29"/>
        <v>21</v>
      </c>
      <c r="P43" s="49"/>
      <c r="Q43" s="66" t="e">
        <f t="shared" si="30"/>
        <v>#VALUE!</v>
      </c>
      <c r="R43" s="67" t="e">
        <f t="shared" ref="R43:V43" si="35">1+Q43</f>
        <v>#VALUE!</v>
      </c>
      <c r="S43" s="67" t="e">
        <f t="shared" si="35"/>
        <v>#VALUE!</v>
      </c>
      <c r="T43" s="67" t="e">
        <f t="shared" si="35"/>
        <v>#VALUE!</v>
      </c>
      <c r="U43" s="67" t="e">
        <f t="shared" si="35"/>
        <v>#VALUE!</v>
      </c>
      <c r="V43" s="67" t="e">
        <f t="shared" si="35"/>
        <v>#VALUE!</v>
      </c>
      <c r="W43" s="68" t="e">
        <f t="shared" si="32"/>
        <v>#VALUE!</v>
      </c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spans="1:37" ht="13.5" customHeight="1">
      <c r="A44" s="66" t="e">
        <f t="shared" si="24"/>
        <v>#VALUE!</v>
      </c>
      <c r="B44" s="67" t="e">
        <f t="shared" ref="B44:G44" si="36">1+A44</f>
        <v>#VALUE!</v>
      </c>
      <c r="C44" s="67" t="e">
        <f t="shared" si="36"/>
        <v>#VALUE!</v>
      </c>
      <c r="D44" s="67" t="e">
        <f t="shared" si="36"/>
        <v>#VALUE!</v>
      </c>
      <c r="E44" s="67" t="e">
        <f t="shared" si="36"/>
        <v>#VALUE!</v>
      </c>
      <c r="F44" s="67" t="e">
        <f t="shared" si="36"/>
        <v>#VALUE!</v>
      </c>
      <c r="G44" s="68" t="e">
        <f t="shared" si="36"/>
        <v>#VALUE!</v>
      </c>
      <c r="H44" s="49"/>
      <c r="I44" s="66">
        <f t="shared" si="27"/>
        <v>22</v>
      </c>
      <c r="J44" s="67">
        <f t="shared" ref="J44:O44" si="37">1+I44</f>
        <v>23</v>
      </c>
      <c r="K44" s="67">
        <f t="shared" si="37"/>
        <v>24</v>
      </c>
      <c r="L44" s="67">
        <f t="shared" si="37"/>
        <v>25</v>
      </c>
      <c r="M44" s="67">
        <f t="shared" si="37"/>
        <v>26</v>
      </c>
      <c r="N44" s="67">
        <f t="shared" si="37"/>
        <v>27</v>
      </c>
      <c r="O44" s="68">
        <f t="shared" si="37"/>
        <v>28</v>
      </c>
      <c r="P44" s="49"/>
      <c r="Q44" s="66" t="e">
        <f t="shared" si="30"/>
        <v>#VALUE!</v>
      </c>
      <c r="R44" s="67" t="e">
        <f t="shared" ref="R44:W44" si="38">1+Q44</f>
        <v>#VALUE!</v>
      </c>
      <c r="S44" s="67" t="e">
        <f t="shared" si="38"/>
        <v>#VALUE!</v>
      </c>
      <c r="T44" s="67" t="e">
        <f t="shared" si="38"/>
        <v>#VALUE!</v>
      </c>
      <c r="U44" s="67" t="e">
        <f t="shared" si="38"/>
        <v>#VALUE!</v>
      </c>
      <c r="V44" s="67" t="e">
        <f t="shared" si="38"/>
        <v>#VALUE!</v>
      </c>
      <c r="W44" s="68" t="e">
        <f t="shared" si="38"/>
        <v>#VALUE!</v>
      </c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spans="1:37" ht="13.5" customHeight="1">
      <c r="A45" s="66" t="e">
        <f>IF((1+G44)&gt;=VLOOKUP($AA$77+1,$Y$74:$Z$85,2),"",1+G44)</f>
        <v>#VALUE!</v>
      </c>
      <c r="B45" s="67" t="e">
        <f>IF(OR(A45=0,MAXA(A45)&gt;=VLOOKUP($AA77+1,$Y$74:$Z$85,2)),"",1+A45)</f>
        <v>#VALUE!</v>
      </c>
      <c r="C45" s="67" t="e">
        <f t="shared" ref="C45:G45" si="39">IF(OR(B45=0,MAXA($A45:B45)&gt;=VLOOKUP($AA77+1,$Y$74:$Z$85,2)),"",1+B45)</f>
        <v>#VALUE!</v>
      </c>
      <c r="D45" s="67" t="e">
        <f t="shared" si="39"/>
        <v>#VALUE!</v>
      </c>
      <c r="E45" s="67" t="e">
        <f t="shared" si="39"/>
        <v>#VALUE!</v>
      </c>
      <c r="F45" s="67" t="e">
        <f t="shared" si="39"/>
        <v>#VALUE!</v>
      </c>
      <c r="G45" s="68" t="e">
        <f t="shared" si="39"/>
        <v>#VALUE!</v>
      </c>
      <c r="H45" s="49"/>
      <c r="I45" s="66">
        <f>IF((1+O44)&gt;=VLOOKUP($AA78+1,$Y$74:$Z$85,2),"",1+O44)</f>
        <v>29</v>
      </c>
      <c r="J45" s="67">
        <f t="shared" ref="J45:O45" si="40">IF(OR(I45=0,MAXA($H45:I45)&gt;=VLOOKUP($AA78+1,$Y$74:$Z$85,2)),"",1+I45)</f>
        <v>30</v>
      </c>
      <c r="K45" s="67">
        <f t="shared" si="40"/>
        <v>31</v>
      </c>
      <c r="L45" s="67" t="str">
        <f t="shared" si="40"/>
        <v/>
      </c>
      <c r="M45" s="67" t="str">
        <f t="shared" si="40"/>
        <v/>
      </c>
      <c r="N45" s="67" t="str">
        <f t="shared" si="40"/>
        <v/>
      </c>
      <c r="O45" s="68" t="str">
        <f t="shared" si="40"/>
        <v/>
      </c>
      <c r="P45" s="49"/>
      <c r="Q45" s="66" t="e">
        <f>IF((1+W44)&gt;=VLOOKUP($AA79+1,$Y$74:$Z$85,2),"",1+W44)</f>
        <v>#VALUE!</v>
      </c>
      <c r="R45" s="67" t="e">
        <f>IF(OR(Q45=0,MAXA(Q45)&gt;=VLOOKUP($AA79+1,$Y$74:$Z$85,2)),"",1+Q45)</f>
        <v>#VALUE!</v>
      </c>
      <c r="S45" s="67" t="e">
        <f t="shared" ref="S45:W45" si="41">IF(OR(R45=0,MAXA($Q45:R45)&gt;=VLOOKUP($AA79+1,$Y$74:$Z$85,2)),"",1+R45)</f>
        <v>#VALUE!</v>
      </c>
      <c r="T45" s="67" t="e">
        <f t="shared" si="41"/>
        <v>#VALUE!</v>
      </c>
      <c r="U45" s="67" t="e">
        <f t="shared" si="41"/>
        <v>#VALUE!</v>
      </c>
      <c r="V45" s="67" t="e">
        <f t="shared" si="41"/>
        <v>#VALUE!</v>
      </c>
      <c r="W45" s="68" t="e">
        <f t="shared" si="41"/>
        <v>#VALUE!</v>
      </c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spans="1:37" ht="13.5" customHeight="1">
      <c r="A46" s="69" t="e">
        <f>IF(OR(G45=0,(1+MAXA($A45:$G45))&gt;VLOOKUP($AA77+1,$Y$74:$Z$85,2)),"",1+G45)</f>
        <v>#VALUE!</v>
      </c>
      <c r="B46" s="70" t="e">
        <f>IF(OR(A45=0,(1+MAXA($A45:$G45))&gt;=VLOOKUP($AA77+1,$Y$74:$Z$85,2)),"",1+A46)</f>
        <v>#VALUE!</v>
      </c>
      <c r="C46" s="70"/>
      <c r="D46" s="70"/>
      <c r="E46" s="70"/>
      <c r="F46" s="70"/>
      <c r="G46" s="71"/>
      <c r="H46" s="49"/>
      <c r="I46" s="69" t="str">
        <f>IF(OR(O45=0,(1+MAXA($I45:$O45))&gt;VLOOKUP($AA78+1,$Y$74:$Z$85,2)),"",1+O45)</f>
        <v/>
      </c>
      <c r="J46" s="70" t="str">
        <f>IF(OR(I46=0,(1+MAXA($I45:$O45))&gt;=VLOOKUP(AA78+1,$Y$74:$Z$85,2)),"",1+I46)</f>
        <v/>
      </c>
      <c r="K46" s="70"/>
      <c r="L46" s="70"/>
      <c r="M46" s="70"/>
      <c r="N46" s="70"/>
      <c r="O46" s="71"/>
      <c r="P46" s="49"/>
      <c r="Q46" s="69" t="e">
        <f>IF(OR(W45=0,(1+MAXA($Q45:$W45))&gt;VLOOKUP($AA79+1,$Y$74:$Z$85,2)),"",1+W45)</f>
        <v>#VALUE!</v>
      </c>
      <c r="R46" s="70" t="e">
        <f>IF(OR(Q45=0,(1+MAXA($Q45:$W45))&gt;=VLOOKUP($AA79+1,$Y$74:$Z$85,2)),"",1+Q46)</f>
        <v>#VALUE!</v>
      </c>
      <c r="S46" s="70"/>
      <c r="T46" s="70"/>
      <c r="U46" s="70"/>
      <c r="V46" s="70"/>
      <c r="W46" s="71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spans="1:37" ht="1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</row>
    <row r="48" spans="1:37" ht="1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spans="1:37" ht="12.75" customHeight="1">
      <c r="A49" s="99" t="s">
        <v>134</v>
      </c>
      <c r="B49" s="102"/>
      <c r="C49" s="102"/>
      <c r="D49" s="102"/>
      <c r="E49" s="102"/>
      <c r="F49" s="102"/>
      <c r="G49" s="103"/>
      <c r="H49" s="59"/>
      <c r="I49" s="99" t="s">
        <v>102</v>
      </c>
      <c r="J49" s="102"/>
      <c r="K49" s="102"/>
      <c r="L49" s="102"/>
      <c r="M49" s="102"/>
      <c r="N49" s="102"/>
      <c r="O49" s="103"/>
      <c r="P49" s="59"/>
      <c r="Q49" s="99" t="s">
        <v>103</v>
      </c>
      <c r="R49" s="102"/>
      <c r="S49" s="102"/>
      <c r="T49" s="102"/>
      <c r="U49" s="102"/>
      <c r="V49" s="102"/>
      <c r="W49" s="103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spans="1:37" ht="13.5" customHeight="1">
      <c r="A50" s="60" t="s">
        <v>127</v>
      </c>
      <c r="B50" s="61" t="s">
        <v>128</v>
      </c>
      <c r="C50" s="61" t="s">
        <v>129</v>
      </c>
      <c r="D50" s="61" t="s">
        <v>130</v>
      </c>
      <c r="E50" s="61" t="s">
        <v>130</v>
      </c>
      <c r="F50" s="61" t="s">
        <v>128</v>
      </c>
      <c r="G50" s="62" t="s">
        <v>128</v>
      </c>
      <c r="H50" s="49"/>
      <c r="I50" s="60" t="s">
        <v>127</v>
      </c>
      <c r="J50" s="61" t="s">
        <v>128</v>
      </c>
      <c r="K50" s="61" t="s">
        <v>129</v>
      </c>
      <c r="L50" s="61" t="s">
        <v>130</v>
      </c>
      <c r="M50" s="61" t="s">
        <v>130</v>
      </c>
      <c r="N50" s="61" t="s">
        <v>128</v>
      </c>
      <c r="O50" s="62" t="s">
        <v>128</v>
      </c>
      <c r="P50" s="49"/>
      <c r="Q50" s="60" t="s">
        <v>127</v>
      </c>
      <c r="R50" s="61" t="s">
        <v>128</v>
      </c>
      <c r="S50" s="61" t="s">
        <v>129</v>
      </c>
      <c r="T50" s="61" t="s">
        <v>130</v>
      </c>
      <c r="U50" s="61" t="s">
        <v>130</v>
      </c>
      <c r="V50" s="61" t="s">
        <v>128</v>
      </c>
      <c r="W50" s="62" t="s">
        <v>128</v>
      </c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spans="1:37" ht="13.5" customHeight="1">
      <c r="A51" s="63" t="str">
        <f>IF($AF$80=Z87,1,"")</f>
        <v/>
      </c>
      <c r="B51" s="64" t="e">
        <f t="shared" ref="B51:G51" si="42">IF(OR($AF$80=AA87,A51&gt;=1),1+A51,"")</f>
        <v>#VALUE!</v>
      </c>
      <c r="C51" s="64" t="e">
        <f t="shared" si="42"/>
        <v>#VALUE!</v>
      </c>
      <c r="D51" s="64" t="e">
        <f t="shared" si="42"/>
        <v>#VALUE!</v>
      </c>
      <c r="E51" s="64" t="e">
        <f t="shared" si="42"/>
        <v>#VALUE!</v>
      </c>
      <c r="F51" s="64" t="e">
        <f t="shared" si="42"/>
        <v>#VALUE!</v>
      </c>
      <c r="G51" s="65" t="e">
        <f t="shared" si="42"/>
        <v>#VALUE!</v>
      </c>
      <c r="H51" s="49"/>
      <c r="I51" s="63" t="str">
        <f>IF($AF$81=Z87,1,"")</f>
        <v/>
      </c>
      <c r="J51" s="64" t="e">
        <f t="shared" ref="J51:O51" si="43">IF(OR($AF$81=AA87,I51&gt;=1),1+I51,"")</f>
        <v>#VALUE!</v>
      </c>
      <c r="K51" s="64" t="e">
        <f t="shared" si="43"/>
        <v>#VALUE!</v>
      </c>
      <c r="L51" s="64" t="e">
        <f t="shared" si="43"/>
        <v>#VALUE!</v>
      </c>
      <c r="M51" s="64" t="e">
        <f t="shared" si="43"/>
        <v>#VALUE!</v>
      </c>
      <c r="N51" s="64" t="e">
        <f t="shared" si="43"/>
        <v>#VALUE!</v>
      </c>
      <c r="O51" s="65" t="e">
        <f t="shared" si="43"/>
        <v>#VALUE!</v>
      </c>
      <c r="P51" s="49"/>
      <c r="Q51" s="63" t="str">
        <f>IF($AF$82=Z87,1,"")</f>
        <v/>
      </c>
      <c r="R51" s="64" t="e">
        <f t="shared" ref="R51:W51" si="44">IF(OR($AF$82=AA87,Q51&gt;=1),1+Q51,"")</f>
        <v>#VALUE!</v>
      </c>
      <c r="S51" s="64" t="e">
        <f t="shared" si="44"/>
        <v>#VALUE!</v>
      </c>
      <c r="T51" s="64" t="e">
        <f t="shared" si="44"/>
        <v>#VALUE!</v>
      </c>
      <c r="U51" s="64" t="e">
        <f t="shared" si="44"/>
        <v>#VALUE!</v>
      </c>
      <c r="V51" s="64" t="e">
        <f t="shared" si="44"/>
        <v>#VALUE!</v>
      </c>
      <c r="W51" s="65" t="e">
        <f t="shared" si="44"/>
        <v>#VALUE!</v>
      </c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spans="1:37" ht="13.5" customHeight="1">
      <c r="A52" s="66" t="e">
        <f t="shared" ref="A52:A54" si="45">1+G51</f>
        <v>#VALUE!</v>
      </c>
      <c r="B52" s="67" t="e">
        <f t="shared" ref="B52:F52" si="46">1+A52</f>
        <v>#VALUE!</v>
      </c>
      <c r="C52" s="67" t="e">
        <f t="shared" si="46"/>
        <v>#VALUE!</v>
      </c>
      <c r="D52" s="67" t="e">
        <f t="shared" si="46"/>
        <v>#VALUE!</v>
      </c>
      <c r="E52" s="67" t="e">
        <f t="shared" si="46"/>
        <v>#VALUE!</v>
      </c>
      <c r="F52" s="67" t="e">
        <f t="shared" si="46"/>
        <v>#VALUE!</v>
      </c>
      <c r="G52" s="68" t="e">
        <f t="shared" ref="G52:G53" si="47">F52+1</f>
        <v>#VALUE!</v>
      </c>
      <c r="H52" s="49"/>
      <c r="I52" s="66" t="e">
        <f t="shared" ref="I52:I54" si="48">1+O51</f>
        <v>#VALUE!</v>
      </c>
      <c r="J52" s="67" t="e">
        <f t="shared" ref="J52:N52" si="49">1+I52</f>
        <v>#VALUE!</v>
      </c>
      <c r="K52" s="67" t="e">
        <f t="shared" si="49"/>
        <v>#VALUE!</v>
      </c>
      <c r="L52" s="67" t="e">
        <f t="shared" si="49"/>
        <v>#VALUE!</v>
      </c>
      <c r="M52" s="67" t="e">
        <f t="shared" si="49"/>
        <v>#VALUE!</v>
      </c>
      <c r="N52" s="67" t="e">
        <f t="shared" si="49"/>
        <v>#VALUE!</v>
      </c>
      <c r="O52" s="68" t="e">
        <f t="shared" ref="O52:O53" si="50">N52+1</f>
        <v>#VALUE!</v>
      </c>
      <c r="P52" s="49"/>
      <c r="Q52" s="66" t="e">
        <f t="shared" ref="Q52:Q54" si="51">1+W51</f>
        <v>#VALUE!</v>
      </c>
      <c r="R52" s="67" t="e">
        <f t="shared" ref="R52:V52" si="52">1+Q52</f>
        <v>#VALUE!</v>
      </c>
      <c r="S52" s="67" t="e">
        <f t="shared" si="52"/>
        <v>#VALUE!</v>
      </c>
      <c r="T52" s="67" t="e">
        <f t="shared" si="52"/>
        <v>#VALUE!</v>
      </c>
      <c r="U52" s="67" t="e">
        <f t="shared" si="52"/>
        <v>#VALUE!</v>
      </c>
      <c r="V52" s="67" t="e">
        <f t="shared" si="52"/>
        <v>#VALUE!</v>
      </c>
      <c r="W52" s="68" t="e">
        <f t="shared" ref="W52:W53" si="53">V52+1</f>
        <v>#VALUE!</v>
      </c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spans="1:37" ht="13.5" customHeight="1">
      <c r="A53" s="66" t="e">
        <f t="shared" si="45"/>
        <v>#VALUE!</v>
      </c>
      <c r="B53" s="67" t="e">
        <f t="shared" ref="B53:F53" si="54">1+A53</f>
        <v>#VALUE!</v>
      </c>
      <c r="C53" s="67" t="e">
        <f t="shared" si="54"/>
        <v>#VALUE!</v>
      </c>
      <c r="D53" s="67" t="e">
        <f t="shared" si="54"/>
        <v>#VALUE!</v>
      </c>
      <c r="E53" s="67" t="e">
        <f t="shared" si="54"/>
        <v>#VALUE!</v>
      </c>
      <c r="F53" s="67" t="e">
        <f t="shared" si="54"/>
        <v>#VALUE!</v>
      </c>
      <c r="G53" s="68" t="e">
        <f t="shared" si="47"/>
        <v>#VALUE!</v>
      </c>
      <c r="H53" s="49"/>
      <c r="I53" s="66" t="e">
        <f t="shared" si="48"/>
        <v>#VALUE!</v>
      </c>
      <c r="J53" s="67" t="e">
        <f t="shared" ref="J53:N53" si="55">1+I53</f>
        <v>#VALUE!</v>
      </c>
      <c r="K53" s="67" t="e">
        <f t="shared" si="55"/>
        <v>#VALUE!</v>
      </c>
      <c r="L53" s="67" t="e">
        <f t="shared" si="55"/>
        <v>#VALUE!</v>
      </c>
      <c r="M53" s="67" t="e">
        <f t="shared" si="55"/>
        <v>#VALUE!</v>
      </c>
      <c r="N53" s="67" t="e">
        <f t="shared" si="55"/>
        <v>#VALUE!</v>
      </c>
      <c r="O53" s="68" t="e">
        <f t="shared" si="50"/>
        <v>#VALUE!</v>
      </c>
      <c r="P53" s="49"/>
      <c r="Q53" s="66" t="e">
        <f t="shared" si="51"/>
        <v>#VALUE!</v>
      </c>
      <c r="R53" s="67" t="e">
        <f t="shared" ref="R53:V53" si="56">1+Q53</f>
        <v>#VALUE!</v>
      </c>
      <c r="S53" s="67" t="e">
        <f t="shared" si="56"/>
        <v>#VALUE!</v>
      </c>
      <c r="T53" s="67" t="e">
        <f t="shared" si="56"/>
        <v>#VALUE!</v>
      </c>
      <c r="U53" s="67" t="e">
        <f t="shared" si="56"/>
        <v>#VALUE!</v>
      </c>
      <c r="V53" s="67" t="e">
        <f t="shared" si="56"/>
        <v>#VALUE!</v>
      </c>
      <c r="W53" s="68" t="e">
        <f t="shared" si="53"/>
        <v>#VALUE!</v>
      </c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</row>
    <row r="54" spans="1:37" ht="13.5" customHeight="1">
      <c r="A54" s="66" t="e">
        <f t="shared" si="45"/>
        <v>#VALUE!</v>
      </c>
      <c r="B54" s="67" t="e">
        <f t="shared" ref="B54:G54" si="57">1+A54</f>
        <v>#VALUE!</v>
      </c>
      <c r="C54" s="67" t="e">
        <f t="shared" si="57"/>
        <v>#VALUE!</v>
      </c>
      <c r="D54" s="67" t="e">
        <f t="shared" si="57"/>
        <v>#VALUE!</v>
      </c>
      <c r="E54" s="67" t="e">
        <f t="shared" si="57"/>
        <v>#VALUE!</v>
      </c>
      <c r="F54" s="67" t="e">
        <f t="shared" si="57"/>
        <v>#VALUE!</v>
      </c>
      <c r="G54" s="68" t="e">
        <f t="shared" si="57"/>
        <v>#VALUE!</v>
      </c>
      <c r="H54" s="49"/>
      <c r="I54" s="66" t="e">
        <f t="shared" si="48"/>
        <v>#VALUE!</v>
      </c>
      <c r="J54" s="67" t="e">
        <f t="shared" ref="J54:O54" si="58">1+I54</f>
        <v>#VALUE!</v>
      </c>
      <c r="K54" s="67" t="e">
        <f t="shared" si="58"/>
        <v>#VALUE!</v>
      </c>
      <c r="L54" s="67" t="e">
        <f t="shared" si="58"/>
        <v>#VALUE!</v>
      </c>
      <c r="M54" s="67" t="e">
        <f t="shared" si="58"/>
        <v>#VALUE!</v>
      </c>
      <c r="N54" s="67" t="e">
        <f t="shared" si="58"/>
        <v>#VALUE!</v>
      </c>
      <c r="O54" s="68" t="e">
        <f t="shared" si="58"/>
        <v>#VALUE!</v>
      </c>
      <c r="P54" s="49"/>
      <c r="Q54" s="66" t="e">
        <f t="shared" si="51"/>
        <v>#VALUE!</v>
      </c>
      <c r="R54" s="67" t="e">
        <f t="shared" ref="R54:W54" si="59">1+Q54</f>
        <v>#VALUE!</v>
      </c>
      <c r="S54" s="67" t="e">
        <f t="shared" si="59"/>
        <v>#VALUE!</v>
      </c>
      <c r="T54" s="67" t="e">
        <f t="shared" si="59"/>
        <v>#VALUE!</v>
      </c>
      <c r="U54" s="67" t="e">
        <f t="shared" si="59"/>
        <v>#VALUE!</v>
      </c>
      <c r="V54" s="67" t="e">
        <f t="shared" si="59"/>
        <v>#VALUE!</v>
      </c>
      <c r="W54" s="68" t="e">
        <f t="shared" si="59"/>
        <v>#VALUE!</v>
      </c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</row>
    <row r="55" spans="1:37" ht="13.5" customHeight="1">
      <c r="A55" s="66" t="e">
        <f>IF((1+G54)&gt;=VLOOKUP($AA$80+1,$Y$74:$Z$85,2),"",1+G54)</f>
        <v>#VALUE!</v>
      </c>
      <c r="B55" s="67" t="e">
        <f>IF(OR(A55=0,MAXA(A55)&gt;=VLOOKUP($AA80+1,$Y$74:$Z$85,2)),"",1+A55)</f>
        <v>#VALUE!</v>
      </c>
      <c r="C55" s="67" t="e">
        <f t="shared" ref="C55:G55" si="60">IF(OR(B55=0,MAXA($A55:B55)&gt;=VLOOKUP($AA80+1,$Y$74:$Z$85,2)),"",1+B55)</f>
        <v>#VALUE!</v>
      </c>
      <c r="D55" s="67" t="e">
        <f t="shared" si="60"/>
        <v>#VALUE!</v>
      </c>
      <c r="E55" s="67" t="e">
        <f t="shared" si="60"/>
        <v>#VALUE!</v>
      </c>
      <c r="F55" s="67" t="e">
        <f t="shared" si="60"/>
        <v>#VALUE!</v>
      </c>
      <c r="G55" s="68" t="e">
        <f t="shared" si="60"/>
        <v>#VALUE!</v>
      </c>
      <c r="H55" s="49"/>
      <c r="I55" s="66" t="e">
        <f>IF((1+O54)&gt;=VLOOKUP($AA81+1,$Y$74:$Z$85,2),"",1+O54)</f>
        <v>#VALUE!</v>
      </c>
      <c r="J55" s="67" t="e">
        <f t="shared" ref="J55:O55" si="61">IF(OR(I55=0,MAXA($H55:I55)&gt;=VLOOKUP($AA81+1,$Y$74:$Z$85,2)),"",1+I55)</f>
        <v>#VALUE!</v>
      </c>
      <c r="K55" s="67" t="e">
        <f t="shared" si="61"/>
        <v>#VALUE!</v>
      </c>
      <c r="L55" s="67" t="e">
        <f t="shared" si="61"/>
        <v>#VALUE!</v>
      </c>
      <c r="M55" s="67" t="e">
        <f t="shared" si="61"/>
        <v>#VALUE!</v>
      </c>
      <c r="N55" s="67" t="e">
        <f t="shared" si="61"/>
        <v>#VALUE!</v>
      </c>
      <c r="O55" s="68" t="e">
        <f t="shared" si="61"/>
        <v>#VALUE!</v>
      </c>
      <c r="P55" s="49"/>
      <c r="Q55" s="66" t="e">
        <f>IF((1+W54)&gt;=VLOOKUP($AA82+1,$Y$74:$Z$85,2),"",1+W54)</f>
        <v>#VALUE!</v>
      </c>
      <c r="R55" s="67" t="e">
        <f>IF(OR(Q55=0,MAXA(Q55)&gt;=VLOOKUP($AA82+1,$Y$74:$Z$85,2)),"",1+Q55)</f>
        <v>#VALUE!</v>
      </c>
      <c r="S55" s="67" t="e">
        <f t="shared" ref="S55:W55" si="62">IF(OR(R55=0,MAXA($Q55:R55)&gt;=VLOOKUP($AA82+1,$Y$74:$Z$85,2)),"",1+R55)</f>
        <v>#VALUE!</v>
      </c>
      <c r="T55" s="67" t="e">
        <f t="shared" si="62"/>
        <v>#VALUE!</v>
      </c>
      <c r="U55" s="67" t="e">
        <f t="shared" si="62"/>
        <v>#VALUE!</v>
      </c>
      <c r="V55" s="67" t="e">
        <f t="shared" si="62"/>
        <v>#VALUE!</v>
      </c>
      <c r="W55" s="68" t="e">
        <f t="shared" si="62"/>
        <v>#VALUE!</v>
      </c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</row>
    <row r="56" spans="1:37" ht="13.5" customHeight="1">
      <c r="A56" s="69" t="e">
        <f>IF(OR(G55=0,(1+MAXA($A55:$G55))&gt;VLOOKUP($AA80+1,$Y$74:$Z$85,2)),"",1+G55)</f>
        <v>#VALUE!</v>
      </c>
      <c r="B56" s="70" t="e">
        <f>IF(OR(A55=0,(1+MAXA($A55:$G55))&gt;=VLOOKUP($AA80+1,$Y$74:$Z$85,2)),"",1+A56)</f>
        <v>#VALUE!</v>
      </c>
      <c r="C56" s="70"/>
      <c r="D56" s="70"/>
      <c r="E56" s="70"/>
      <c r="F56" s="70"/>
      <c r="G56" s="71"/>
      <c r="H56" s="49"/>
      <c r="I56" s="69" t="e">
        <f>IF(OR(O55=0,(1+MAXA($I55:$O55))&gt;VLOOKUP($AA74+1,$Y$74:$Z$85,2)),"",1+O55)</f>
        <v>#VALUE!</v>
      </c>
      <c r="J56" s="70" t="e">
        <f>IF(OR(I56=0,(1+MAXA($I55:$O55))&gt;=VLOOKUP(AA74+1,$Y$74:$Z$85,2)),"",1+I56)</f>
        <v>#VALUE!</v>
      </c>
      <c r="K56" s="70"/>
      <c r="L56" s="70"/>
      <c r="M56" s="70"/>
      <c r="N56" s="70"/>
      <c r="O56" s="71"/>
      <c r="P56" s="49"/>
      <c r="Q56" s="69" t="e">
        <f>IF(OR(W55=0,(1+MAXA($Q55:$W55))&gt;VLOOKUP($AA82+1,$Y$74:$Z$85,2)),"",1+W55)</f>
        <v>#VALUE!</v>
      </c>
      <c r="R56" s="70" t="e">
        <f>IF(OR(Q55=0,(1+MAXA($Q55:$W55))&gt;=VLOOKUP($AA82+1,$Y$74:$Z$85,2)),"",1+Q56)</f>
        <v>#VALUE!</v>
      </c>
      <c r="S56" s="70"/>
      <c r="T56" s="70"/>
      <c r="U56" s="70"/>
      <c r="V56" s="70"/>
      <c r="W56" s="71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</row>
    <row r="57" spans="1:37" ht="1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</row>
    <row r="58" spans="1:37" ht="1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</row>
    <row r="59" spans="1:37" ht="12.75" customHeight="1">
      <c r="A59" s="99" t="s">
        <v>104</v>
      </c>
      <c r="B59" s="102"/>
      <c r="C59" s="102"/>
      <c r="D59" s="102"/>
      <c r="E59" s="102"/>
      <c r="F59" s="102"/>
      <c r="G59" s="103"/>
      <c r="H59" s="59"/>
      <c r="I59" s="99" t="s">
        <v>105</v>
      </c>
      <c r="J59" s="102"/>
      <c r="K59" s="102"/>
      <c r="L59" s="102"/>
      <c r="M59" s="102"/>
      <c r="N59" s="102"/>
      <c r="O59" s="103"/>
      <c r="P59" s="59"/>
      <c r="Q59" s="99" t="s">
        <v>106</v>
      </c>
      <c r="R59" s="102"/>
      <c r="S59" s="102"/>
      <c r="T59" s="102"/>
      <c r="U59" s="102"/>
      <c r="V59" s="102"/>
      <c r="W59" s="10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</row>
    <row r="60" spans="1:37" ht="13.5" customHeight="1">
      <c r="A60" s="60" t="s">
        <v>127</v>
      </c>
      <c r="B60" s="61" t="s">
        <v>128</v>
      </c>
      <c r="C60" s="61" t="s">
        <v>129</v>
      </c>
      <c r="D60" s="61" t="s">
        <v>130</v>
      </c>
      <c r="E60" s="61" t="s">
        <v>130</v>
      </c>
      <c r="F60" s="61" t="s">
        <v>128</v>
      </c>
      <c r="G60" s="62" t="s">
        <v>128</v>
      </c>
      <c r="H60" s="49"/>
      <c r="I60" s="60" t="s">
        <v>127</v>
      </c>
      <c r="J60" s="61" t="s">
        <v>128</v>
      </c>
      <c r="K60" s="61" t="s">
        <v>129</v>
      </c>
      <c r="L60" s="61" t="s">
        <v>130</v>
      </c>
      <c r="M60" s="61" t="s">
        <v>130</v>
      </c>
      <c r="N60" s="61" t="s">
        <v>128</v>
      </c>
      <c r="O60" s="62" t="s">
        <v>128</v>
      </c>
      <c r="P60" s="49"/>
      <c r="Q60" s="60" t="s">
        <v>127</v>
      </c>
      <c r="R60" s="61" t="s">
        <v>128</v>
      </c>
      <c r="S60" s="61" t="s">
        <v>129</v>
      </c>
      <c r="T60" s="61" t="s">
        <v>130</v>
      </c>
      <c r="U60" s="61" t="s">
        <v>130</v>
      </c>
      <c r="V60" s="61" t="s">
        <v>128</v>
      </c>
      <c r="W60" s="62" t="s">
        <v>128</v>
      </c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</row>
    <row r="61" spans="1:37" ht="13.5" customHeight="1">
      <c r="A61" s="63" t="str">
        <f>IF($AF$83=Z87,1,"")</f>
        <v/>
      </c>
      <c r="B61" s="64" t="e">
        <f t="shared" ref="B61:G61" si="63">IF(OR($AF$83=AA87,A61&gt;=1),1+A61,"")</f>
        <v>#VALUE!</v>
      </c>
      <c r="C61" s="64" t="e">
        <f t="shared" si="63"/>
        <v>#VALUE!</v>
      </c>
      <c r="D61" s="64" t="e">
        <f t="shared" si="63"/>
        <v>#VALUE!</v>
      </c>
      <c r="E61" s="64" t="e">
        <f t="shared" si="63"/>
        <v>#VALUE!</v>
      </c>
      <c r="F61" s="64" t="e">
        <f t="shared" si="63"/>
        <v>#VALUE!</v>
      </c>
      <c r="G61" s="65" t="e">
        <f t="shared" si="63"/>
        <v>#VALUE!</v>
      </c>
      <c r="H61" s="49"/>
      <c r="I61" s="63" t="str">
        <f>IF($AF$84=Z87,1,"")</f>
        <v/>
      </c>
      <c r="J61" s="64" t="e">
        <f t="shared" ref="J61:O61" si="64">IF(OR($AF$84=AA87,I61&gt;=1),1+I61,"")</f>
        <v>#VALUE!</v>
      </c>
      <c r="K61" s="64" t="e">
        <f t="shared" si="64"/>
        <v>#VALUE!</v>
      </c>
      <c r="L61" s="64" t="e">
        <f t="shared" si="64"/>
        <v>#VALUE!</v>
      </c>
      <c r="M61" s="64" t="e">
        <f t="shared" si="64"/>
        <v>#VALUE!</v>
      </c>
      <c r="N61" s="64" t="e">
        <f t="shared" si="64"/>
        <v>#VALUE!</v>
      </c>
      <c r="O61" s="65" t="e">
        <f t="shared" si="64"/>
        <v>#VALUE!</v>
      </c>
      <c r="P61" s="49"/>
      <c r="Q61" s="63" t="str">
        <f>IF($AF$85=Z87,1,"")</f>
        <v/>
      </c>
      <c r="R61" s="64" t="e">
        <f t="shared" ref="R61:W61" si="65">IF(OR($AF$85=AA87,Q61&gt;=1),1+Q61,"")</f>
        <v>#VALUE!</v>
      </c>
      <c r="S61" s="64" t="e">
        <f t="shared" si="65"/>
        <v>#VALUE!</v>
      </c>
      <c r="T61" s="64" t="e">
        <f t="shared" si="65"/>
        <v>#VALUE!</v>
      </c>
      <c r="U61" s="64" t="e">
        <f t="shared" si="65"/>
        <v>#VALUE!</v>
      </c>
      <c r="V61" s="64" t="e">
        <f t="shared" si="65"/>
        <v>#VALUE!</v>
      </c>
      <c r="W61" s="65" t="e">
        <f t="shared" si="65"/>
        <v>#VALUE!</v>
      </c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</row>
    <row r="62" spans="1:37" ht="13.5" customHeight="1">
      <c r="A62" s="66" t="e">
        <f t="shared" ref="A62:A64" si="66">1+G61</f>
        <v>#VALUE!</v>
      </c>
      <c r="B62" s="67" t="e">
        <f t="shared" ref="B62:F62" si="67">1+A62</f>
        <v>#VALUE!</v>
      </c>
      <c r="C62" s="67" t="e">
        <f t="shared" si="67"/>
        <v>#VALUE!</v>
      </c>
      <c r="D62" s="67" t="e">
        <f t="shared" si="67"/>
        <v>#VALUE!</v>
      </c>
      <c r="E62" s="67" t="e">
        <f t="shared" si="67"/>
        <v>#VALUE!</v>
      </c>
      <c r="F62" s="67" t="e">
        <f t="shared" si="67"/>
        <v>#VALUE!</v>
      </c>
      <c r="G62" s="68" t="e">
        <f t="shared" ref="G62:G63" si="68">F62+1</f>
        <v>#VALUE!</v>
      </c>
      <c r="H62" s="49"/>
      <c r="I62" s="66" t="e">
        <f t="shared" ref="I62:I64" si="69">1+O61</f>
        <v>#VALUE!</v>
      </c>
      <c r="J62" s="67" t="e">
        <f t="shared" ref="J62:N62" si="70">1+I62</f>
        <v>#VALUE!</v>
      </c>
      <c r="K62" s="67" t="e">
        <f t="shared" si="70"/>
        <v>#VALUE!</v>
      </c>
      <c r="L62" s="67" t="e">
        <f t="shared" si="70"/>
        <v>#VALUE!</v>
      </c>
      <c r="M62" s="67" t="e">
        <f t="shared" si="70"/>
        <v>#VALUE!</v>
      </c>
      <c r="N62" s="67" t="e">
        <f t="shared" si="70"/>
        <v>#VALUE!</v>
      </c>
      <c r="O62" s="68" t="e">
        <f t="shared" ref="O62:O63" si="71">N62+1</f>
        <v>#VALUE!</v>
      </c>
      <c r="P62" s="49"/>
      <c r="Q62" s="66" t="e">
        <f t="shared" ref="Q62:Q64" si="72">1+W61</f>
        <v>#VALUE!</v>
      </c>
      <c r="R62" s="67" t="e">
        <f t="shared" ref="R62:V62" si="73">1+Q62</f>
        <v>#VALUE!</v>
      </c>
      <c r="S62" s="67" t="e">
        <f t="shared" si="73"/>
        <v>#VALUE!</v>
      </c>
      <c r="T62" s="67" t="e">
        <f t="shared" si="73"/>
        <v>#VALUE!</v>
      </c>
      <c r="U62" s="67" t="e">
        <f t="shared" si="73"/>
        <v>#VALUE!</v>
      </c>
      <c r="V62" s="67" t="e">
        <f t="shared" si="73"/>
        <v>#VALUE!</v>
      </c>
      <c r="W62" s="68" t="e">
        <f t="shared" ref="W62:W63" si="74">V62+1</f>
        <v>#VALUE!</v>
      </c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</row>
    <row r="63" spans="1:37" ht="13.5" customHeight="1">
      <c r="A63" s="66" t="e">
        <f t="shared" si="66"/>
        <v>#VALUE!</v>
      </c>
      <c r="B63" s="67" t="e">
        <f t="shared" ref="B63:F63" si="75">1+A63</f>
        <v>#VALUE!</v>
      </c>
      <c r="C63" s="67" t="e">
        <f t="shared" si="75"/>
        <v>#VALUE!</v>
      </c>
      <c r="D63" s="67" t="e">
        <f t="shared" si="75"/>
        <v>#VALUE!</v>
      </c>
      <c r="E63" s="67" t="e">
        <f t="shared" si="75"/>
        <v>#VALUE!</v>
      </c>
      <c r="F63" s="67" t="e">
        <f t="shared" si="75"/>
        <v>#VALUE!</v>
      </c>
      <c r="G63" s="68" t="e">
        <f t="shared" si="68"/>
        <v>#VALUE!</v>
      </c>
      <c r="H63" s="49"/>
      <c r="I63" s="66" t="e">
        <f t="shared" si="69"/>
        <v>#VALUE!</v>
      </c>
      <c r="J63" s="67" t="e">
        <f t="shared" ref="J63:N63" si="76">1+I63</f>
        <v>#VALUE!</v>
      </c>
      <c r="K63" s="67" t="e">
        <f t="shared" si="76"/>
        <v>#VALUE!</v>
      </c>
      <c r="L63" s="67" t="e">
        <f t="shared" si="76"/>
        <v>#VALUE!</v>
      </c>
      <c r="M63" s="67" t="e">
        <f t="shared" si="76"/>
        <v>#VALUE!</v>
      </c>
      <c r="N63" s="67" t="e">
        <f t="shared" si="76"/>
        <v>#VALUE!</v>
      </c>
      <c r="O63" s="68" t="e">
        <f t="shared" si="71"/>
        <v>#VALUE!</v>
      </c>
      <c r="P63" s="49"/>
      <c r="Q63" s="66" t="e">
        <f t="shared" si="72"/>
        <v>#VALUE!</v>
      </c>
      <c r="R63" s="67" t="e">
        <f t="shared" ref="R63:V63" si="77">1+Q63</f>
        <v>#VALUE!</v>
      </c>
      <c r="S63" s="67" t="e">
        <f t="shared" si="77"/>
        <v>#VALUE!</v>
      </c>
      <c r="T63" s="67" t="e">
        <f t="shared" si="77"/>
        <v>#VALUE!</v>
      </c>
      <c r="U63" s="67" t="e">
        <f t="shared" si="77"/>
        <v>#VALUE!</v>
      </c>
      <c r="V63" s="67" t="e">
        <f t="shared" si="77"/>
        <v>#VALUE!</v>
      </c>
      <c r="W63" s="68" t="e">
        <f t="shared" si="74"/>
        <v>#VALUE!</v>
      </c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</row>
    <row r="64" spans="1:37" ht="13.5" customHeight="1">
      <c r="A64" s="66" t="e">
        <f t="shared" si="66"/>
        <v>#VALUE!</v>
      </c>
      <c r="B64" s="67" t="e">
        <f t="shared" ref="B64:G64" si="78">1+A64</f>
        <v>#VALUE!</v>
      </c>
      <c r="C64" s="67" t="e">
        <f t="shared" si="78"/>
        <v>#VALUE!</v>
      </c>
      <c r="D64" s="67" t="e">
        <f t="shared" si="78"/>
        <v>#VALUE!</v>
      </c>
      <c r="E64" s="67" t="e">
        <f t="shared" si="78"/>
        <v>#VALUE!</v>
      </c>
      <c r="F64" s="67" t="e">
        <f t="shared" si="78"/>
        <v>#VALUE!</v>
      </c>
      <c r="G64" s="68" t="e">
        <f t="shared" si="78"/>
        <v>#VALUE!</v>
      </c>
      <c r="H64" s="49"/>
      <c r="I64" s="66" t="e">
        <f t="shared" si="69"/>
        <v>#VALUE!</v>
      </c>
      <c r="J64" s="67" t="e">
        <f t="shared" ref="J64:O64" si="79">1+I64</f>
        <v>#VALUE!</v>
      </c>
      <c r="K64" s="67" t="e">
        <f t="shared" si="79"/>
        <v>#VALUE!</v>
      </c>
      <c r="L64" s="67" t="e">
        <f t="shared" si="79"/>
        <v>#VALUE!</v>
      </c>
      <c r="M64" s="67" t="e">
        <f t="shared" si="79"/>
        <v>#VALUE!</v>
      </c>
      <c r="N64" s="67" t="e">
        <f t="shared" si="79"/>
        <v>#VALUE!</v>
      </c>
      <c r="O64" s="68" t="e">
        <f t="shared" si="79"/>
        <v>#VALUE!</v>
      </c>
      <c r="P64" s="49"/>
      <c r="Q64" s="66" t="e">
        <f t="shared" si="72"/>
        <v>#VALUE!</v>
      </c>
      <c r="R64" s="67" t="e">
        <f t="shared" ref="R64:W64" si="80">1+Q64</f>
        <v>#VALUE!</v>
      </c>
      <c r="S64" s="67" t="e">
        <f t="shared" si="80"/>
        <v>#VALUE!</v>
      </c>
      <c r="T64" s="67" t="e">
        <f t="shared" si="80"/>
        <v>#VALUE!</v>
      </c>
      <c r="U64" s="67" t="e">
        <f t="shared" si="80"/>
        <v>#VALUE!</v>
      </c>
      <c r="V64" s="67" t="e">
        <f t="shared" si="80"/>
        <v>#VALUE!</v>
      </c>
      <c r="W64" s="68" t="e">
        <f t="shared" si="80"/>
        <v>#VALUE!</v>
      </c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</row>
    <row r="65" spans="1:37" ht="13.5" customHeight="1">
      <c r="A65" s="66" t="e">
        <f>IF((1+G64)&gt;=VLOOKUP($AA$83+1,$Y$74:$Z$85,2),"",1+G64)</f>
        <v>#VALUE!</v>
      </c>
      <c r="B65" s="67" t="e">
        <f>IF(OR(A65=0,MAXA(A65)&gt;=VLOOKUP($AA83+1,$Y$74:$Z$85,2)),"",1+A65)</f>
        <v>#VALUE!</v>
      </c>
      <c r="C65" s="67" t="e">
        <f t="shared" ref="C65:G65" si="81">IF(OR(B65=0,MAXA($A65:B65)&gt;=VLOOKUP($AA83+1,$Y$74:$Z$85,2)),"",1+B65)</f>
        <v>#VALUE!</v>
      </c>
      <c r="D65" s="67" t="e">
        <f t="shared" si="81"/>
        <v>#VALUE!</v>
      </c>
      <c r="E65" s="67" t="e">
        <f t="shared" si="81"/>
        <v>#VALUE!</v>
      </c>
      <c r="F65" s="67" t="e">
        <f t="shared" si="81"/>
        <v>#VALUE!</v>
      </c>
      <c r="G65" s="68" t="e">
        <f t="shared" si="81"/>
        <v>#VALUE!</v>
      </c>
      <c r="H65" s="49"/>
      <c r="I65" s="66" t="e">
        <f>IF((1+O64)&gt;=VLOOKUP($AA84+1,$Y$74:$Z$85,2),"",1+O64)</f>
        <v>#VALUE!</v>
      </c>
      <c r="J65" s="67" t="e">
        <f t="shared" ref="J65:O65" si="82">IF(OR(I65=0,MAXA($H65:I65)&gt;=VLOOKUP($AA84+1,$Y$74:$Z$85,2)),"",1+I65)</f>
        <v>#VALUE!</v>
      </c>
      <c r="K65" s="67" t="e">
        <f t="shared" si="82"/>
        <v>#VALUE!</v>
      </c>
      <c r="L65" s="67" t="e">
        <f t="shared" si="82"/>
        <v>#VALUE!</v>
      </c>
      <c r="M65" s="67" t="e">
        <f t="shared" si="82"/>
        <v>#VALUE!</v>
      </c>
      <c r="N65" s="67" t="e">
        <f t="shared" si="82"/>
        <v>#VALUE!</v>
      </c>
      <c r="O65" s="68" t="e">
        <f t="shared" si="82"/>
        <v>#VALUE!</v>
      </c>
      <c r="P65" s="49"/>
      <c r="Q65" s="66" t="e">
        <f>IF((1+W64)&gt;=VLOOKUP($AA85+1,$Y$74:$Z$85,2),"",1+W64)</f>
        <v>#VALUE!</v>
      </c>
      <c r="R65" s="67" t="e">
        <f>IF(OR(Q65=0,MAXA(Q65)&gt;=VLOOKUP($AA85+1,$Y$74:$Z$85,2)),"",1+Q65)</f>
        <v>#VALUE!</v>
      </c>
      <c r="S65" s="67" t="e">
        <f t="shared" ref="S65:W65" si="83">IF(OR(R65=0,MAXA($Q65:R65)&gt;=VLOOKUP($AA85+1,$Y$74:$Z$85,2)),"",1+R65)</f>
        <v>#VALUE!</v>
      </c>
      <c r="T65" s="67" t="e">
        <f t="shared" si="83"/>
        <v>#VALUE!</v>
      </c>
      <c r="U65" s="67" t="e">
        <f t="shared" si="83"/>
        <v>#VALUE!</v>
      </c>
      <c r="V65" s="67" t="e">
        <f t="shared" si="83"/>
        <v>#VALUE!</v>
      </c>
      <c r="W65" s="68" t="e">
        <f t="shared" si="83"/>
        <v>#VALUE!</v>
      </c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</row>
    <row r="66" spans="1:37" ht="13.5" customHeight="1">
      <c r="A66" s="69" t="e">
        <f>IF(OR(G65=0,(1+MAXA($A65:$G65))&gt;VLOOKUP($AA83+1,$Y$74:$Z$85,2)),"",1+G65)</f>
        <v>#VALUE!</v>
      </c>
      <c r="B66" s="70" t="e">
        <f>IF(OR(A65=0,(1+MAXA($A65:$G65))&gt;=VLOOKUP($AA83+1,$Y$74:$Z$85,2)),"",1+A66)</f>
        <v>#VALUE!</v>
      </c>
      <c r="C66" s="70"/>
      <c r="D66" s="70"/>
      <c r="E66" s="70"/>
      <c r="F66" s="70"/>
      <c r="G66" s="71"/>
      <c r="H66" s="49"/>
      <c r="I66" s="69" t="e">
        <f>IF(OR(O65=0,(1+MAXA($I65:$O65))&gt;VLOOKUP($AA84+1,$Y$74:$Z$85,2)),"",1+O65)</f>
        <v>#VALUE!</v>
      </c>
      <c r="J66" s="70" t="e">
        <f>IF(OR(I66=0,(1+MAXA($I65:$O65))&gt;=VLOOKUP(AA84+1,$Y$74:$Z$85,2)),"",1+I66)</f>
        <v>#VALUE!</v>
      </c>
      <c r="K66" s="70"/>
      <c r="L66" s="70"/>
      <c r="M66" s="70"/>
      <c r="N66" s="70"/>
      <c r="O66" s="71"/>
      <c r="P66" s="49"/>
      <c r="Q66" s="69" t="e">
        <f>IF(OR(W65=0,(1+MAXA($Q65:$W65))&gt;VLOOKUP($AA85+1,$Y$74:$Z$85,2)),"",1+W65)</f>
        <v>#VALUE!</v>
      </c>
      <c r="R66" s="70" t="e">
        <f>IF(OR(Q65=0,(1+MAXA($Q65:$W65))&gt;=VLOOKUP($AA85+1,$Y$74:$Z$85,2)),"",1+Q66)</f>
        <v>#VALUE!</v>
      </c>
      <c r="S66" s="70"/>
      <c r="T66" s="70"/>
      <c r="U66" s="70"/>
      <c r="V66" s="70"/>
      <c r="W66" s="71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</row>
    <row r="67" spans="1:37" ht="12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</row>
    <row r="68" spans="1:37" ht="12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spans="1:37" ht="12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</row>
    <row r="70" spans="1:37" ht="12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</row>
    <row r="71" spans="1:37" ht="13.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</row>
    <row r="72" spans="1:37" ht="18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97" t="s">
        <v>135</v>
      </c>
      <c r="Z72" s="104"/>
      <c r="AA72" s="104"/>
      <c r="AB72" s="104"/>
      <c r="AC72" s="104"/>
      <c r="AD72" s="104"/>
      <c r="AE72" s="104"/>
      <c r="AF72" s="104"/>
      <c r="AG72" s="105"/>
      <c r="AH72" s="49"/>
      <c r="AI72" s="49"/>
      <c r="AJ72" s="49"/>
      <c r="AK72" s="49"/>
    </row>
    <row r="73" spans="1:37" ht="18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98" t="s">
        <v>136</v>
      </c>
      <c r="Z73" s="101"/>
      <c r="AA73" s="101"/>
      <c r="AB73" s="101"/>
      <c r="AC73" s="101"/>
      <c r="AD73" s="101"/>
      <c r="AE73" s="101"/>
      <c r="AF73" s="101"/>
      <c r="AG73" s="106"/>
      <c r="AH73" s="49"/>
      <c r="AI73" s="49"/>
      <c r="AJ73" s="49"/>
      <c r="AK73" s="49"/>
    </row>
    <row r="74" spans="1:37" ht="12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72">
        <v>1</v>
      </c>
      <c r="Z74" s="73">
        <v>31</v>
      </c>
      <c r="AA74" s="73">
        <v>0</v>
      </c>
      <c r="AB74" s="74" t="s">
        <v>137</v>
      </c>
      <c r="AC74" s="73"/>
      <c r="AD74" s="73"/>
      <c r="AE74" s="75">
        <f>DATE($Z$88,Y74,1)</f>
        <v>44562</v>
      </c>
      <c r="AF74" s="73">
        <f t="shared" ref="AF74:AF85" si="84">MOD(AE74,7)</f>
        <v>0</v>
      </c>
      <c r="AG74" s="76"/>
      <c r="AH74" s="49"/>
      <c r="AI74" s="49"/>
      <c r="AJ74" s="49"/>
      <c r="AK74" s="49"/>
    </row>
    <row r="75" spans="1:37" ht="12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72">
        <v>2</v>
      </c>
      <c r="Z75" s="73">
        <f>IF(MOD(O21,4)=0,29,28)</f>
        <v>28</v>
      </c>
      <c r="AA75" s="73">
        <v>1</v>
      </c>
      <c r="AB75" s="74" t="s">
        <v>138</v>
      </c>
      <c r="AC75" s="73"/>
      <c r="AD75" s="73"/>
      <c r="AE75" s="75">
        <f t="shared" ref="AE75:AE85" si="85">AE74+Z74</f>
        <v>44593</v>
      </c>
      <c r="AF75" s="73">
        <f t="shared" si="84"/>
        <v>3</v>
      </c>
      <c r="AG75" s="76"/>
      <c r="AH75" s="49"/>
      <c r="AI75" s="49"/>
      <c r="AJ75" s="49"/>
      <c r="AK75" s="49"/>
    </row>
    <row r="76" spans="1:37" ht="12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72">
        <v>3</v>
      </c>
      <c r="Z76" s="73">
        <v>31</v>
      </c>
      <c r="AA76" s="73">
        <v>2</v>
      </c>
      <c r="AB76" s="74" t="s">
        <v>139</v>
      </c>
      <c r="AC76" s="73"/>
      <c r="AD76" s="73"/>
      <c r="AE76" s="75">
        <f t="shared" si="85"/>
        <v>44621</v>
      </c>
      <c r="AF76" s="73">
        <f t="shared" si="84"/>
        <v>3</v>
      </c>
      <c r="AG76" s="76"/>
      <c r="AH76" s="49"/>
      <c r="AI76" s="49"/>
      <c r="AJ76" s="49"/>
      <c r="AK76" s="49"/>
    </row>
    <row r="77" spans="1:37" ht="12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72">
        <v>4</v>
      </c>
      <c r="Z77" s="73">
        <v>30</v>
      </c>
      <c r="AA77" s="73">
        <v>3</v>
      </c>
      <c r="AB77" s="74" t="s">
        <v>140</v>
      </c>
      <c r="AC77" s="73"/>
      <c r="AD77" s="73"/>
      <c r="AE77" s="75">
        <f t="shared" si="85"/>
        <v>44652</v>
      </c>
      <c r="AF77" s="73">
        <f t="shared" si="84"/>
        <v>6</v>
      </c>
      <c r="AG77" s="76"/>
      <c r="AH77" s="49"/>
      <c r="AI77" s="49"/>
      <c r="AJ77" s="49"/>
      <c r="AK77" s="49"/>
    </row>
    <row r="78" spans="1:37" ht="12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72">
        <v>5</v>
      </c>
      <c r="Z78" s="73">
        <v>31</v>
      </c>
      <c r="AA78" s="73">
        <v>4</v>
      </c>
      <c r="AB78" s="74" t="s">
        <v>141</v>
      </c>
      <c r="AC78" s="73"/>
      <c r="AD78" s="73"/>
      <c r="AE78" s="75">
        <f t="shared" si="85"/>
        <v>44682</v>
      </c>
      <c r="AF78" s="73">
        <f t="shared" si="84"/>
        <v>1</v>
      </c>
      <c r="AG78" s="76"/>
      <c r="AH78" s="49"/>
      <c r="AI78" s="49"/>
      <c r="AJ78" s="49"/>
      <c r="AK78" s="49"/>
    </row>
    <row r="79" spans="1:37" ht="12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72">
        <v>6</v>
      </c>
      <c r="Z79" s="73">
        <v>30</v>
      </c>
      <c r="AA79" s="73">
        <v>5</v>
      </c>
      <c r="AB79" s="74" t="s">
        <v>142</v>
      </c>
      <c r="AC79" s="73"/>
      <c r="AD79" s="73"/>
      <c r="AE79" s="75">
        <f t="shared" si="85"/>
        <v>44713</v>
      </c>
      <c r="AF79" s="73">
        <f t="shared" si="84"/>
        <v>4</v>
      </c>
      <c r="AG79" s="76"/>
      <c r="AH79" s="49"/>
      <c r="AI79" s="49"/>
      <c r="AJ79" s="49"/>
      <c r="AK79" s="49"/>
    </row>
    <row r="80" spans="1:37" ht="12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72">
        <v>7</v>
      </c>
      <c r="Z80" s="73">
        <v>31</v>
      </c>
      <c r="AA80" s="73">
        <v>6</v>
      </c>
      <c r="AB80" s="74" t="s">
        <v>143</v>
      </c>
      <c r="AC80" s="73"/>
      <c r="AD80" s="73"/>
      <c r="AE80" s="75">
        <f t="shared" si="85"/>
        <v>44743</v>
      </c>
      <c r="AF80" s="73">
        <f t="shared" si="84"/>
        <v>6</v>
      </c>
      <c r="AG80" s="76"/>
      <c r="AH80" s="49"/>
      <c r="AI80" s="49"/>
      <c r="AJ80" s="49"/>
      <c r="AK80" s="49"/>
    </row>
    <row r="81" spans="1:37" ht="12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72">
        <v>8</v>
      </c>
      <c r="Z81" s="73">
        <v>31</v>
      </c>
      <c r="AA81" s="73">
        <v>7</v>
      </c>
      <c r="AB81" s="74" t="s">
        <v>144</v>
      </c>
      <c r="AC81" s="73"/>
      <c r="AD81" s="73"/>
      <c r="AE81" s="75">
        <f t="shared" si="85"/>
        <v>44774</v>
      </c>
      <c r="AF81" s="73">
        <f t="shared" si="84"/>
        <v>2</v>
      </c>
      <c r="AG81" s="76"/>
      <c r="AH81" s="49"/>
      <c r="AI81" s="49"/>
      <c r="AJ81" s="49"/>
      <c r="AK81" s="49"/>
    </row>
    <row r="82" spans="1:37" ht="12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72">
        <v>9</v>
      </c>
      <c r="Z82" s="73">
        <v>30</v>
      </c>
      <c r="AA82" s="73">
        <v>8</v>
      </c>
      <c r="AB82" s="74" t="s">
        <v>145</v>
      </c>
      <c r="AC82" s="73"/>
      <c r="AD82" s="73"/>
      <c r="AE82" s="75">
        <f t="shared" si="85"/>
        <v>44805</v>
      </c>
      <c r="AF82" s="73">
        <f t="shared" si="84"/>
        <v>5</v>
      </c>
      <c r="AG82" s="76"/>
      <c r="AH82" s="49"/>
      <c r="AI82" s="49"/>
      <c r="AJ82" s="49"/>
      <c r="AK82" s="49"/>
    </row>
    <row r="83" spans="1:37" ht="12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72">
        <v>10</v>
      </c>
      <c r="Z83" s="73">
        <v>31</v>
      </c>
      <c r="AA83" s="73">
        <v>9</v>
      </c>
      <c r="AB83" s="74" t="s">
        <v>146</v>
      </c>
      <c r="AC83" s="73"/>
      <c r="AD83" s="73"/>
      <c r="AE83" s="75">
        <f t="shared" si="85"/>
        <v>44835</v>
      </c>
      <c r="AF83" s="73">
        <f t="shared" si="84"/>
        <v>0</v>
      </c>
      <c r="AG83" s="76"/>
      <c r="AH83" s="49"/>
      <c r="AI83" s="49"/>
      <c r="AJ83" s="49"/>
      <c r="AK83" s="49"/>
    </row>
    <row r="84" spans="1:37" ht="12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72">
        <v>11</v>
      </c>
      <c r="Z84" s="73">
        <v>30</v>
      </c>
      <c r="AA84" s="73">
        <v>10</v>
      </c>
      <c r="AB84" s="74" t="s">
        <v>147</v>
      </c>
      <c r="AC84" s="73"/>
      <c r="AD84" s="73"/>
      <c r="AE84" s="75">
        <f t="shared" si="85"/>
        <v>44866</v>
      </c>
      <c r="AF84" s="73">
        <f t="shared" si="84"/>
        <v>3</v>
      </c>
      <c r="AG84" s="76"/>
      <c r="AH84" s="49"/>
      <c r="AI84" s="49"/>
      <c r="AJ84" s="49"/>
      <c r="AK84" s="49"/>
    </row>
    <row r="85" spans="1:37" ht="12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72">
        <v>12</v>
      </c>
      <c r="Z85" s="73">
        <v>31</v>
      </c>
      <c r="AA85" s="73">
        <v>11</v>
      </c>
      <c r="AB85" s="74" t="s">
        <v>148</v>
      </c>
      <c r="AC85" s="73"/>
      <c r="AD85" s="73"/>
      <c r="AE85" s="75">
        <f t="shared" si="85"/>
        <v>44896</v>
      </c>
      <c r="AF85" s="73">
        <f t="shared" si="84"/>
        <v>5</v>
      </c>
      <c r="AG85" s="76"/>
      <c r="AH85" s="49"/>
      <c r="AI85" s="49"/>
      <c r="AJ85" s="49"/>
      <c r="AK85" s="49"/>
    </row>
    <row r="86" spans="1:37" ht="12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72"/>
      <c r="Z86" s="73"/>
      <c r="AA86" s="73"/>
      <c r="AB86" s="73"/>
      <c r="AC86" s="73"/>
      <c r="AD86" s="73"/>
      <c r="AE86" s="73"/>
      <c r="AF86" s="73"/>
      <c r="AG86" s="76"/>
      <c r="AH86" s="49"/>
      <c r="AI86" s="49"/>
      <c r="AJ86" s="49"/>
      <c r="AK86" s="49"/>
    </row>
    <row r="87" spans="1:37" ht="12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77" t="s">
        <v>149</v>
      </c>
      <c r="Z87" s="78">
        <v>1</v>
      </c>
      <c r="AA87" s="78">
        <v>2</v>
      </c>
      <c r="AB87" s="78">
        <v>3</v>
      </c>
      <c r="AC87" s="78">
        <v>4</v>
      </c>
      <c r="AD87" s="78">
        <v>5</v>
      </c>
      <c r="AE87" s="78">
        <v>6</v>
      </c>
      <c r="AF87" s="78">
        <v>0</v>
      </c>
      <c r="AG87" s="76"/>
      <c r="AH87" s="49"/>
      <c r="AI87" s="49"/>
      <c r="AJ87" s="49"/>
      <c r="AK87" s="49"/>
    </row>
    <row r="88" spans="1:37" ht="13.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79" t="s">
        <v>150</v>
      </c>
      <c r="Z88" s="80">
        <f>IF(O21&gt;199,O21-1900,O21)</f>
        <v>122</v>
      </c>
      <c r="AA88" s="81"/>
      <c r="AB88" s="81"/>
      <c r="AC88" s="81"/>
      <c r="AD88" s="81"/>
      <c r="AE88" s="81"/>
      <c r="AF88" s="81"/>
      <c r="AG88" s="82"/>
      <c r="AH88" s="49"/>
      <c r="AI88" s="49"/>
      <c r="AJ88" s="49"/>
      <c r="AK88" s="49"/>
    </row>
    <row r="89" spans="1:37" ht="13.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</row>
    <row r="90" spans="1:37" ht="12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</row>
    <row r="91" spans="1:37" ht="12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</row>
    <row r="92" spans="1:37" ht="12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</row>
    <row r="93" spans="1:37" ht="12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</row>
    <row r="94" spans="1:37" ht="12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</row>
    <row r="95" spans="1:37" ht="12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 spans="1:37" ht="12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</row>
    <row r="97" spans="1:37" ht="12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</row>
    <row r="98" spans="1:37" ht="12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</row>
    <row r="99" spans="1:37" ht="12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</row>
    <row r="100" spans="1:37" ht="12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</row>
    <row r="101" spans="1:37" ht="12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</row>
    <row r="102" spans="1:37" ht="12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</row>
    <row r="103" spans="1:37" ht="12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</row>
    <row r="104" spans="1:37" ht="12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</row>
    <row r="105" spans="1:37" ht="12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</row>
    <row r="106" spans="1:37" ht="12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</row>
    <row r="107" spans="1:37" ht="12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</row>
    <row r="108" spans="1:37" ht="12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</row>
    <row r="109" spans="1:37" ht="12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</row>
    <row r="110" spans="1:37" ht="12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</row>
    <row r="111" spans="1:37" ht="12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</row>
    <row r="112" spans="1:37" ht="12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</row>
    <row r="113" spans="1:37" ht="12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</row>
    <row r="114" spans="1:37" ht="12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</row>
    <row r="115" spans="1:37" ht="12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</row>
    <row r="116" spans="1:37" ht="12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</row>
    <row r="117" spans="1:37" ht="12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</row>
    <row r="118" spans="1:37" ht="12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</row>
    <row r="119" spans="1:37" ht="12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</row>
    <row r="120" spans="1:37" ht="12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</row>
    <row r="121" spans="1:37" ht="12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</row>
    <row r="122" spans="1:37" ht="12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</row>
    <row r="123" spans="1:37" ht="12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</row>
    <row r="124" spans="1:37" ht="12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</row>
    <row r="125" spans="1:37" ht="12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</row>
    <row r="126" spans="1:37" ht="12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</row>
    <row r="127" spans="1:37" ht="12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</row>
    <row r="128" spans="1:37" ht="12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</row>
    <row r="129" spans="1:37" ht="12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</row>
    <row r="130" spans="1:37" ht="12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</row>
    <row r="131" spans="1:37" ht="12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</row>
    <row r="132" spans="1:37" ht="12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</row>
    <row r="133" spans="1:37" ht="12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</row>
    <row r="134" spans="1:37" ht="12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</row>
    <row r="135" spans="1:37" ht="12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</row>
    <row r="136" spans="1:37" ht="12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</row>
    <row r="137" spans="1:37" ht="12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</row>
    <row r="138" spans="1:37" ht="12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</row>
    <row r="139" spans="1:37" ht="12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</row>
    <row r="140" spans="1:37" ht="12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</row>
    <row r="141" spans="1:37" ht="12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</row>
    <row r="142" spans="1:37" ht="12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</row>
    <row r="143" spans="1:37" ht="12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</row>
    <row r="144" spans="1:37" ht="12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</row>
    <row r="145" spans="1:37" ht="12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</row>
    <row r="146" spans="1:37" ht="12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</row>
    <row r="147" spans="1:37" ht="12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</row>
    <row r="148" spans="1:37" ht="12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</row>
    <row r="149" spans="1:37" ht="12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</row>
    <row r="150" spans="1:37" ht="12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</row>
    <row r="151" spans="1:37" ht="12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</row>
    <row r="152" spans="1:37" ht="12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</row>
    <row r="153" spans="1:37" ht="12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</row>
    <row r="154" spans="1:37" ht="12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</row>
    <row r="155" spans="1:37" ht="12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</row>
    <row r="156" spans="1:37" ht="12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</row>
    <row r="157" spans="1:37" ht="12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</row>
    <row r="158" spans="1:37" ht="12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</row>
    <row r="159" spans="1:37" ht="12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</row>
    <row r="160" spans="1:37" ht="12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</row>
    <row r="161" spans="1:37" ht="12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</row>
    <row r="162" spans="1:37" ht="12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</row>
    <row r="163" spans="1:37" ht="12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</row>
    <row r="164" spans="1:37" ht="12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</row>
    <row r="165" spans="1:37" ht="12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</row>
    <row r="166" spans="1:37" ht="12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</row>
    <row r="167" spans="1:37" ht="12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</row>
    <row r="168" spans="1:37" ht="12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</row>
    <row r="169" spans="1:37" ht="12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</row>
    <row r="170" spans="1:37" ht="12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</row>
    <row r="171" spans="1:37" ht="12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</row>
    <row r="172" spans="1:37" ht="12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</row>
    <row r="173" spans="1:37" ht="12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</row>
    <row r="174" spans="1:37" ht="12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</row>
    <row r="175" spans="1:37" ht="12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</row>
    <row r="176" spans="1:37" ht="12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</row>
    <row r="177" spans="1:37" ht="12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</row>
    <row r="178" spans="1:37" ht="12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</row>
    <row r="179" spans="1:37" ht="12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</row>
    <row r="180" spans="1:37" ht="12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</row>
    <row r="181" spans="1:37" ht="12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</row>
    <row r="182" spans="1:37" ht="12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</row>
    <row r="183" spans="1:37" ht="12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</row>
    <row r="184" spans="1:37" ht="12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</row>
    <row r="185" spans="1:37" ht="12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</row>
    <row r="186" spans="1:37" ht="12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</row>
    <row r="187" spans="1:37" ht="12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</row>
    <row r="188" spans="1:37" ht="12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</row>
    <row r="189" spans="1:37" ht="12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</row>
    <row r="190" spans="1:37" ht="12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</row>
    <row r="191" spans="1:37" ht="12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</row>
    <row r="192" spans="1:37" ht="12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</row>
    <row r="193" spans="1:37" ht="12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</row>
    <row r="194" spans="1:37" ht="12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</row>
    <row r="195" spans="1:37" ht="12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</row>
    <row r="196" spans="1:37" ht="12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</row>
    <row r="197" spans="1:37" ht="12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</row>
    <row r="198" spans="1:37" ht="12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</row>
    <row r="199" spans="1:37" ht="12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</row>
    <row r="200" spans="1:37" ht="12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</row>
    <row r="201" spans="1:37" ht="12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</row>
    <row r="202" spans="1:37" ht="12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</row>
    <row r="203" spans="1:37" ht="12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</row>
    <row r="204" spans="1:37" ht="12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</row>
    <row r="205" spans="1:37" ht="12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</row>
    <row r="206" spans="1:37" ht="12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</row>
    <row r="207" spans="1:37" ht="12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</row>
    <row r="208" spans="1:37" ht="12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</row>
    <row r="209" spans="1:37" ht="12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</row>
    <row r="210" spans="1:37" ht="12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</row>
    <row r="211" spans="1:37" ht="12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</row>
    <row r="212" spans="1:37" ht="12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</row>
    <row r="213" spans="1:37" ht="12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</row>
    <row r="214" spans="1:37" ht="12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</row>
    <row r="215" spans="1:37" ht="12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</row>
    <row r="216" spans="1:37" ht="12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</row>
    <row r="217" spans="1:37" ht="12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</row>
    <row r="218" spans="1:37" ht="12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</row>
    <row r="219" spans="1:37" ht="12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</row>
    <row r="220" spans="1:37" ht="12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</row>
    <row r="221" spans="1:37" ht="12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</row>
    <row r="222" spans="1:37" ht="12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</row>
    <row r="223" spans="1:37" ht="12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</row>
    <row r="224" spans="1:37" ht="12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</row>
    <row r="225" spans="1:37" ht="12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</row>
    <row r="226" spans="1:37" ht="12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</row>
    <row r="227" spans="1:37" ht="12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</row>
    <row r="228" spans="1:37" ht="12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</row>
    <row r="229" spans="1:37" ht="12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</row>
    <row r="230" spans="1:37" ht="12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</row>
    <row r="231" spans="1:37" ht="12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</row>
    <row r="232" spans="1:37" ht="12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</row>
    <row r="233" spans="1:37" ht="12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</row>
    <row r="234" spans="1:37" ht="12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</row>
    <row r="235" spans="1:37" ht="12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</row>
    <row r="236" spans="1:37" ht="12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</row>
    <row r="237" spans="1:37" ht="12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</row>
    <row r="238" spans="1:37" ht="12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</row>
    <row r="239" spans="1:37" ht="12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</row>
    <row r="240" spans="1:37" ht="12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</row>
    <row r="241" spans="1:37" ht="12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</row>
    <row r="242" spans="1:37" ht="12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</row>
    <row r="243" spans="1:37" ht="12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</row>
    <row r="244" spans="1:37" ht="12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</row>
    <row r="245" spans="1:37" ht="12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</row>
    <row r="246" spans="1:37" ht="12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</row>
    <row r="247" spans="1:37" ht="12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</row>
    <row r="248" spans="1:37" ht="12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</row>
    <row r="249" spans="1:37" ht="12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</row>
    <row r="250" spans="1:37" ht="12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</row>
    <row r="251" spans="1:37" ht="12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</row>
    <row r="252" spans="1:37" ht="12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</row>
    <row r="253" spans="1:37" ht="12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</row>
    <row r="254" spans="1:37" ht="12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</row>
    <row r="255" spans="1:37" ht="12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</row>
    <row r="256" spans="1:37" ht="12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</row>
    <row r="257" spans="1:37" ht="12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</row>
    <row r="258" spans="1:37" ht="12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</row>
    <row r="259" spans="1:37" ht="12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</row>
    <row r="260" spans="1:37" ht="12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</row>
    <row r="261" spans="1:37" ht="12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</row>
    <row r="262" spans="1:37" ht="12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</row>
    <row r="263" spans="1:37" ht="12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</row>
    <row r="264" spans="1:37" ht="12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</row>
    <row r="265" spans="1:37" ht="12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</row>
    <row r="266" spans="1:37" ht="12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</row>
    <row r="267" spans="1:37" ht="12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</row>
    <row r="268" spans="1:37" ht="12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</row>
    <row r="269" spans="1:37" ht="12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</row>
    <row r="270" spans="1:37" ht="12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</row>
    <row r="271" spans="1:37" ht="12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</row>
    <row r="272" spans="1:37" ht="12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</row>
    <row r="273" spans="1:37" ht="12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</row>
    <row r="274" spans="1:37" ht="12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</row>
    <row r="275" spans="1:37" ht="12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</row>
    <row r="276" spans="1:37" ht="12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</row>
    <row r="277" spans="1:37" ht="12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</row>
    <row r="278" spans="1:37" ht="12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</row>
    <row r="279" spans="1:37" ht="12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</row>
    <row r="280" spans="1:37" ht="12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</row>
    <row r="281" spans="1:37" ht="12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</row>
    <row r="282" spans="1:37" ht="12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</row>
    <row r="283" spans="1:37" ht="12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</row>
    <row r="284" spans="1:37" ht="12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</row>
    <row r="285" spans="1:37" ht="12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</row>
    <row r="286" spans="1:37" ht="12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</row>
    <row r="287" spans="1:37" ht="12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</row>
    <row r="288" spans="1:37" ht="12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</row>
    <row r="289" spans="1:37" ht="12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</row>
    <row r="290" spans="1:37" ht="12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</row>
    <row r="291" spans="1:37" ht="12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</row>
    <row r="292" spans="1:37" ht="12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</row>
    <row r="293" spans="1:37" ht="12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</row>
    <row r="294" spans="1:37" ht="12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</row>
    <row r="295" spans="1:37" ht="12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</row>
    <row r="296" spans="1:37" ht="12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</row>
    <row r="297" spans="1:37" ht="12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</row>
    <row r="298" spans="1:37" ht="12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</row>
    <row r="299" spans="1:37" ht="12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</row>
    <row r="300" spans="1:37" ht="12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</row>
    <row r="301" spans="1:37" ht="12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</row>
    <row r="302" spans="1:37" ht="12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</row>
    <row r="303" spans="1:37" ht="12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</row>
    <row r="304" spans="1:37" ht="12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</row>
    <row r="305" spans="1:37" ht="12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</row>
    <row r="306" spans="1:37" ht="12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</row>
    <row r="307" spans="1:37" ht="12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</row>
    <row r="308" spans="1:37" ht="12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</row>
    <row r="309" spans="1:37" ht="12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</row>
    <row r="310" spans="1:37" ht="12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</row>
    <row r="311" spans="1:37" ht="12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</row>
    <row r="312" spans="1:37" ht="12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</row>
    <row r="313" spans="1:37" ht="12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</row>
    <row r="314" spans="1:37" ht="12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</row>
    <row r="315" spans="1:37" ht="12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</row>
    <row r="316" spans="1:37" ht="12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</row>
    <row r="317" spans="1:37" ht="12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</row>
    <row r="318" spans="1:37" ht="12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</row>
    <row r="319" spans="1:37" ht="12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</row>
    <row r="320" spans="1:37" ht="12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</row>
    <row r="321" spans="1:37" ht="12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</row>
    <row r="322" spans="1:37" ht="12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</row>
    <row r="323" spans="1:37" ht="12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</row>
    <row r="324" spans="1:37" ht="12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</row>
    <row r="325" spans="1:37" ht="12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</row>
    <row r="326" spans="1:37" ht="12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</row>
    <row r="327" spans="1:37" ht="12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</row>
    <row r="328" spans="1:37" ht="12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</row>
    <row r="329" spans="1:37" ht="12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</row>
    <row r="330" spans="1:37" ht="12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</row>
    <row r="331" spans="1:37" ht="12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</row>
    <row r="332" spans="1:37" ht="12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</row>
    <row r="333" spans="1:37" ht="12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</row>
    <row r="334" spans="1:37" ht="12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</row>
    <row r="335" spans="1:37" ht="12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</row>
    <row r="336" spans="1:37" ht="12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</row>
    <row r="337" spans="1:37" ht="12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</row>
    <row r="338" spans="1:37" ht="12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</row>
    <row r="339" spans="1:37" ht="12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</row>
    <row r="340" spans="1:37" ht="12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</row>
    <row r="341" spans="1:37" ht="12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</row>
    <row r="342" spans="1:37" ht="12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</row>
    <row r="343" spans="1:37" ht="12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</row>
    <row r="344" spans="1:37" ht="12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</row>
    <row r="345" spans="1:37" ht="12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</row>
    <row r="346" spans="1:37" ht="12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</row>
    <row r="347" spans="1:37" ht="12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</row>
    <row r="348" spans="1:37" ht="12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</row>
    <row r="349" spans="1:37" ht="12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</row>
    <row r="350" spans="1:37" ht="12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</row>
    <row r="351" spans="1:37" ht="12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</row>
    <row r="352" spans="1:37" ht="12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</row>
    <row r="353" spans="1:37" ht="12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</row>
    <row r="354" spans="1:37" ht="12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</row>
    <row r="355" spans="1:37" ht="12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</row>
    <row r="356" spans="1:37" ht="12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</row>
    <row r="357" spans="1:37" ht="12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</row>
    <row r="358" spans="1:37" ht="12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</row>
    <row r="359" spans="1:37" ht="12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</row>
    <row r="360" spans="1:37" ht="12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</row>
    <row r="361" spans="1:37" ht="12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</row>
    <row r="362" spans="1:37" ht="12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</row>
    <row r="363" spans="1:37" ht="12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</row>
    <row r="364" spans="1:37" ht="12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</row>
    <row r="365" spans="1:37" ht="12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</row>
    <row r="366" spans="1:37" ht="12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</row>
    <row r="367" spans="1:37" ht="12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</row>
    <row r="368" spans="1:37" ht="12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</row>
    <row r="369" spans="1:37" ht="12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</row>
    <row r="370" spans="1:37" ht="12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</row>
    <row r="371" spans="1:37" ht="12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</row>
    <row r="372" spans="1:37" ht="12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</row>
    <row r="373" spans="1:37" ht="12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</row>
    <row r="374" spans="1:37" ht="12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</row>
    <row r="375" spans="1:37" ht="12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</row>
    <row r="376" spans="1:37" ht="12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</row>
    <row r="377" spans="1:37" ht="12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</row>
    <row r="378" spans="1:37" ht="12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</row>
    <row r="379" spans="1:37" ht="12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</row>
    <row r="380" spans="1:37" ht="12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</row>
    <row r="381" spans="1:37" ht="12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</row>
    <row r="382" spans="1:37" ht="12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</row>
    <row r="383" spans="1:37" ht="12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</row>
    <row r="384" spans="1:37" ht="12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</row>
    <row r="385" spans="1:37" ht="12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</row>
    <row r="386" spans="1:37" ht="12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</row>
    <row r="387" spans="1:37" ht="12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</row>
    <row r="388" spans="1:37" ht="12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</row>
    <row r="389" spans="1:37" ht="12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</row>
    <row r="390" spans="1:37" ht="12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</row>
    <row r="391" spans="1:37" ht="12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</row>
    <row r="392" spans="1:37" ht="12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</row>
    <row r="393" spans="1:37" ht="12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</row>
    <row r="394" spans="1:37" ht="12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</row>
    <row r="395" spans="1:37" ht="12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</row>
    <row r="396" spans="1:37" ht="12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</row>
    <row r="397" spans="1:37" ht="12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</row>
    <row r="398" spans="1:37" ht="12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</row>
    <row r="399" spans="1:37" ht="12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</row>
    <row r="400" spans="1:37" ht="12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</row>
    <row r="401" spans="1:37" ht="12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</row>
    <row r="402" spans="1:37" ht="12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</row>
    <row r="403" spans="1:37" ht="12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</row>
    <row r="404" spans="1:37" ht="12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</row>
    <row r="405" spans="1:37" ht="12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</row>
    <row r="406" spans="1:37" ht="12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</row>
    <row r="407" spans="1:37" ht="12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</row>
    <row r="408" spans="1:37" ht="12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</row>
    <row r="409" spans="1:37" ht="12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</row>
    <row r="410" spans="1:37" ht="12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</row>
    <row r="411" spans="1:37" ht="12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</row>
    <row r="412" spans="1:37" ht="12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</row>
    <row r="413" spans="1:37" ht="12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</row>
    <row r="414" spans="1:37" ht="12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</row>
    <row r="415" spans="1:37" ht="12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</row>
    <row r="416" spans="1:37" ht="12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</row>
    <row r="417" spans="1:37" ht="12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</row>
    <row r="418" spans="1:37" ht="12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</row>
    <row r="419" spans="1:37" ht="12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</row>
    <row r="420" spans="1:37" ht="12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</row>
    <row r="421" spans="1:37" ht="12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</row>
    <row r="422" spans="1:37" ht="12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</row>
    <row r="423" spans="1:37" ht="12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</row>
    <row r="424" spans="1:37" ht="12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</row>
    <row r="425" spans="1:37" ht="12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</row>
    <row r="426" spans="1:37" ht="12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</row>
    <row r="427" spans="1:37" ht="12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</row>
    <row r="428" spans="1:37" ht="12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</row>
    <row r="429" spans="1:37" ht="12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</row>
    <row r="430" spans="1:37" ht="12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</row>
    <row r="431" spans="1:37" ht="12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</row>
    <row r="432" spans="1:37" ht="12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</row>
    <row r="433" spans="1:37" ht="12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</row>
    <row r="434" spans="1:37" ht="12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</row>
    <row r="435" spans="1:37" ht="12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</row>
    <row r="436" spans="1:37" ht="12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</row>
    <row r="437" spans="1:37" ht="12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</row>
    <row r="438" spans="1:37" ht="12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</row>
    <row r="439" spans="1:37" ht="12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</row>
    <row r="440" spans="1:37" ht="12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</row>
    <row r="441" spans="1:37" ht="12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</row>
    <row r="442" spans="1:37" ht="12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</row>
    <row r="443" spans="1:37" ht="12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</row>
    <row r="444" spans="1:37" ht="12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</row>
    <row r="445" spans="1:37" ht="12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</row>
    <row r="446" spans="1:37" ht="12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</row>
    <row r="447" spans="1:37" ht="12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</row>
    <row r="448" spans="1:37" ht="12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</row>
    <row r="449" spans="1:37" ht="12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</row>
    <row r="450" spans="1:37" ht="12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</row>
    <row r="451" spans="1:37" ht="12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</row>
    <row r="452" spans="1:37" ht="12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</row>
    <row r="453" spans="1:37" ht="12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</row>
    <row r="454" spans="1:37" ht="12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</row>
    <row r="455" spans="1:37" ht="12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</row>
    <row r="456" spans="1:37" ht="12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</row>
    <row r="457" spans="1:37" ht="12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</row>
    <row r="458" spans="1:37" ht="12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</row>
    <row r="459" spans="1:37" ht="12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</row>
    <row r="460" spans="1:37" ht="12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</row>
    <row r="461" spans="1:37" ht="12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</row>
    <row r="462" spans="1:37" ht="12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</row>
    <row r="463" spans="1:37" ht="12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</row>
    <row r="464" spans="1:37" ht="12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</row>
    <row r="465" spans="1:37" ht="12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</row>
    <row r="466" spans="1:37" ht="12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</row>
    <row r="467" spans="1:37" ht="12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</row>
    <row r="468" spans="1:37" ht="12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</row>
    <row r="469" spans="1:37" ht="12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</row>
    <row r="470" spans="1:37" ht="12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</row>
    <row r="471" spans="1:37" ht="12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</row>
    <row r="472" spans="1:37" ht="12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</row>
    <row r="473" spans="1:37" ht="12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</row>
    <row r="474" spans="1:37" ht="12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</row>
    <row r="475" spans="1:37" ht="12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</row>
    <row r="476" spans="1:37" ht="12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</row>
    <row r="477" spans="1:37" ht="12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</row>
    <row r="478" spans="1:37" ht="12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</row>
    <row r="479" spans="1:37" ht="12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</row>
    <row r="480" spans="1:37" ht="12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</row>
    <row r="481" spans="1:37" ht="12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</row>
    <row r="482" spans="1:37" ht="12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</row>
    <row r="483" spans="1:37" ht="12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</row>
    <row r="484" spans="1:37" ht="12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</row>
    <row r="485" spans="1:37" ht="12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</row>
    <row r="486" spans="1:37" ht="12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</row>
    <row r="487" spans="1:37" ht="12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</row>
    <row r="488" spans="1:37" ht="12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</row>
    <row r="489" spans="1:37" ht="12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</row>
    <row r="490" spans="1:37" ht="12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</row>
    <row r="491" spans="1:37" ht="12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</row>
    <row r="492" spans="1:37" ht="12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</row>
    <row r="493" spans="1:37" ht="12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</row>
    <row r="494" spans="1:37" ht="12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</row>
    <row r="495" spans="1:37" ht="12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</row>
    <row r="496" spans="1:37" ht="12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</row>
    <row r="497" spans="1:37" ht="12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</row>
    <row r="498" spans="1:37" ht="12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</row>
    <row r="499" spans="1:37" ht="12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</row>
    <row r="500" spans="1:37" ht="12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</row>
    <row r="501" spans="1:37" ht="12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</row>
    <row r="502" spans="1:37" ht="12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</row>
    <row r="503" spans="1:37" ht="12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</row>
    <row r="504" spans="1:37" ht="12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</row>
    <row r="505" spans="1:37" ht="12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</row>
    <row r="506" spans="1:37" ht="12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</row>
    <row r="507" spans="1:37" ht="12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</row>
    <row r="508" spans="1:37" ht="12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</row>
    <row r="509" spans="1:37" ht="12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</row>
    <row r="510" spans="1:37" ht="12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</row>
    <row r="511" spans="1:37" ht="12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</row>
    <row r="512" spans="1:37" ht="12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</row>
    <row r="513" spans="1:37" ht="12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</row>
    <row r="514" spans="1:37" ht="12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</row>
    <row r="515" spans="1:37" ht="12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</row>
    <row r="516" spans="1:37" ht="12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</row>
    <row r="517" spans="1:37" ht="12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</row>
    <row r="518" spans="1:37" ht="12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</row>
    <row r="519" spans="1:37" ht="12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</row>
    <row r="520" spans="1:37" ht="12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</row>
    <row r="521" spans="1:37" ht="12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</row>
    <row r="522" spans="1:37" ht="12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</row>
    <row r="523" spans="1:37" ht="12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</row>
    <row r="524" spans="1:37" ht="12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</row>
    <row r="525" spans="1:37" ht="12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</row>
    <row r="526" spans="1:37" ht="12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</row>
    <row r="527" spans="1:37" ht="12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</row>
    <row r="528" spans="1:37" ht="12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</row>
    <row r="529" spans="1:37" ht="12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</row>
    <row r="530" spans="1:37" ht="12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</row>
    <row r="531" spans="1:37" ht="12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</row>
    <row r="532" spans="1:37" ht="12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</row>
    <row r="533" spans="1:37" ht="12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</row>
    <row r="534" spans="1:37" ht="12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</row>
    <row r="535" spans="1:37" ht="12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</row>
    <row r="536" spans="1:37" ht="12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</row>
    <row r="537" spans="1:37" ht="12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</row>
    <row r="538" spans="1:37" ht="12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</row>
    <row r="539" spans="1:37" ht="12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</row>
    <row r="540" spans="1:37" ht="12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</row>
    <row r="541" spans="1:37" ht="12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</row>
    <row r="542" spans="1:37" ht="12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</row>
    <row r="543" spans="1:37" ht="12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</row>
    <row r="544" spans="1:37" ht="12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</row>
    <row r="545" spans="1:37" ht="12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</row>
    <row r="546" spans="1:37" ht="12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</row>
    <row r="547" spans="1:37" ht="12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</row>
    <row r="548" spans="1:37" ht="12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</row>
    <row r="549" spans="1:37" ht="12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</row>
    <row r="550" spans="1:37" ht="12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</row>
    <row r="551" spans="1:37" ht="12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</row>
    <row r="552" spans="1:37" ht="12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</row>
    <row r="553" spans="1:37" ht="12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</row>
    <row r="554" spans="1:37" ht="12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</row>
    <row r="555" spans="1:37" ht="12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</row>
    <row r="556" spans="1:37" ht="12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</row>
    <row r="557" spans="1:37" ht="12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</row>
    <row r="558" spans="1:37" ht="12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</row>
    <row r="559" spans="1:37" ht="12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</row>
    <row r="560" spans="1:37" ht="12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</row>
    <row r="561" spans="1:37" ht="12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</row>
    <row r="562" spans="1:37" ht="12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</row>
    <row r="563" spans="1:37" ht="12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</row>
    <row r="564" spans="1:37" ht="12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</row>
    <row r="565" spans="1:37" ht="12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</row>
    <row r="566" spans="1:37" ht="12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</row>
    <row r="567" spans="1:37" ht="12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</row>
    <row r="568" spans="1:37" ht="12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</row>
    <row r="569" spans="1:37" ht="12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</row>
    <row r="570" spans="1:37" ht="12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</row>
    <row r="571" spans="1:37" ht="12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</row>
    <row r="572" spans="1:37" ht="12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</row>
    <row r="573" spans="1:37" ht="12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</row>
    <row r="574" spans="1:37" ht="12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</row>
    <row r="575" spans="1:37" ht="12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</row>
    <row r="576" spans="1:37" ht="12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</row>
    <row r="577" spans="1:37" ht="12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</row>
    <row r="578" spans="1:37" ht="12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</row>
    <row r="579" spans="1:37" ht="12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</row>
    <row r="580" spans="1:37" ht="12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</row>
    <row r="581" spans="1:37" ht="12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</row>
    <row r="582" spans="1:37" ht="12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</row>
    <row r="583" spans="1:37" ht="12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</row>
    <row r="584" spans="1:37" ht="12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</row>
    <row r="585" spans="1:37" ht="12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</row>
    <row r="586" spans="1:37" ht="12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</row>
    <row r="587" spans="1:37" ht="12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</row>
    <row r="588" spans="1:37" ht="12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</row>
    <row r="589" spans="1:37" ht="12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</row>
    <row r="590" spans="1:37" ht="12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</row>
    <row r="591" spans="1:37" ht="12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</row>
    <row r="592" spans="1:37" ht="12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</row>
    <row r="593" spans="1:37" ht="12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</row>
    <row r="594" spans="1:37" ht="12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</row>
    <row r="595" spans="1:37" ht="12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</row>
    <row r="596" spans="1:37" ht="12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</row>
    <row r="597" spans="1:37" ht="12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</row>
    <row r="598" spans="1:37" ht="12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</row>
    <row r="599" spans="1:37" ht="12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</row>
    <row r="600" spans="1:37" ht="12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</row>
    <row r="601" spans="1:37" ht="12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</row>
    <row r="602" spans="1:37" ht="12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</row>
    <row r="603" spans="1:37" ht="12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</row>
    <row r="604" spans="1:37" ht="12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</row>
    <row r="605" spans="1:37" ht="12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</row>
    <row r="606" spans="1:37" ht="12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</row>
    <row r="607" spans="1:37" ht="12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</row>
    <row r="608" spans="1:37" ht="12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</row>
    <row r="609" spans="1:37" ht="12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</row>
    <row r="610" spans="1:37" ht="12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</row>
    <row r="611" spans="1:37" ht="12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</row>
    <row r="612" spans="1:37" ht="12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</row>
    <row r="613" spans="1:37" ht="12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</row>
    <row r="614" spans="1:37" ht="12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</row>
    <row r="615" spans="1:37" ht="12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</row>
    <row r="616" spans="1:37" ht="12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</row>
    <row r="617" spans="1:37" ht="12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</row>
    <row r="618" spans="1:37" ht="12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</row>
    <row r="619" spans="1:37" ht="12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</row>
    <row r="620" spans="1:37" ht="12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</row>
    <row r="621" spans="1:37" ht="12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</row>
    <row r="622" spans="1:37" ht="12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</row>
    <row r="623" spans="1:37" ht="12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</row>
    <row r="624" spans="1:37" ht="12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</row>
    <row r="625" spans="1:37" ht="12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</row>
    <row r="626" spans="1:37" ht="12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</row>
    <row r="627" spans="1:37" ht="12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</row>
    <row r="628" spans="1:37" ht="12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</row>
    <row r="629" spans="1:37" ht="12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</row>
    <row r="630" spans="1:37" ht="12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</row>
    <row r="631" spans="1:37" ht="12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</row>
    <row r="632" spans="1:37" ht="12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</row>
    <row r="633" spans="1:37" ht="12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</row>
    <row r="634" spans="1:37" ht="12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</row>
    <row r="635" spans="1:37" ht="12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</row>
    <row r="636" spans="1:37" ht="12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</row>
    <row r="637" spans="1:37" ht="12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</row>
    <row r="638" spans="1:37" ht="12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</row>
    <row r="639" spans="1:37" ht="12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</row>
    <row r="640" spans="1:37" ht="12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</row>
    <row r="641" spans="1:37" ht="12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</row>
    <row r="642" spans="1:37" ht="12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</row>
    <row r="643" spans="1:37" ht="12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</row>
    <row r="644" spans="1:37" ht="12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</row>
    <row r="645" spans="1:37" ht="12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</row>
    <row r="646" spans="1:37" ht="12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</row>
    <row r="647" spans="1:37" ht="12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</row>
    <row r="648" spans="1:37" ht="12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</row>
    <row r="649" spans="1:37" ht="12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</row>
    <row r="650" spans="1:37" ht="12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</row>
    <row r="651" spans="1:37" ht="12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</row>
    <row r="652" spans="1:37" ht="12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</row>
    <row r="653" spans="1:37" ht="12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</row>
    <row r="654" spans="1:37" ht="12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</row>
    <row r="655" spans="1:37" ht="12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</row>
    <row r="656" spans="1:37" ht="12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</row>
    <row r="657" spans="1:37" ht="12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</row>
    <row r="658" spans="1:37" ht="12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</row>
    <row r="659" spans="1:37" ht="12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</row>
    <row r="660" spans="1:37" ht="12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</row>
    <row r="661" spans="1:37" ht="12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</row>
    <row r="662" spans="1:37" ht="12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</row>
    <row r="663" spans="1:37" ht="12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</row>
    <row r="664" spans="1:37" ht="12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</row>
    <row r="665" spans="1:37" ht="12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</row>
    <row r="666" spans="1:37" ht="12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</row>
    <row r="667" spans="1:37" ht="12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</row>
    <row r="668" spans="1:37" ht="12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</row>
    <row r="669" spans="1:37" ht="12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</row>
    <row r="670" spans="1:37" ht="12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</row>
    <row r="671" spans="1:37" ht="12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</row>
    <row r="672" spans="1:37" ht="12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</row>
    <row r="673" spans="1:37" ht="12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</row>
    <row r="674" spans="1:37" ht="12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</row>
    <row r="675" spans="1:37" ht="12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</row>
    <row r="676" spans="1:37" ht="12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</row>
    <row r="677" spans="1:37" ht="12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</row>
    <row r="678" spans="1:37" ht="12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</row>
    <row r="679" spans="1:37" ht="12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</row>
    <row r="680" spans="1:37" ht="12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</row>
    <row r="681" spans="1:37" ht="12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</row>
    <row r="682" spans="1:37" ht="12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</row>
    <row r="683" spans="1:37" ht="12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</row>
    <row r="684" spans="1:37" ht="12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</row>
    <row r="685" spans="1:37" ht="12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</row>
    <row r="686" spans="1:37" ht="12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</row>
    <row r="687" spans="1:37" ht="12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</row>
    <row r="688" spans="1:37" ht="12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</row>
    <row r="689" spans="1:37" ht="12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</row>
    <row r="690" spans="1:37" ht="12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</row>
    <row r="691" spans="1:37" ht="12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</row>
    <row r="692" spans="1:37" ht="12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</row>
    <row r="693" spans="1:37" ht="12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</row>
    <row r="694" spans="1:37" ht="12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</row>
    <row r="695" spans="1:37" ht="12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</row>
    <row r="696" spans="1:37" ht="12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</row>
    <row r="697" spans="1:37" ht="12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</row>
    <row r="698" spans="1:37" ht="12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</row>
    <row r="699" spans="1:37" ht="12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</row>
    <row r="700" spans="1:37" ht="12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</row>
    <row r="701" spans="1:37" ht="12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</row>
    <row r="702" spans="1:37" ht="12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</row>
    <row r="703" spans="1:37" ht="12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</row>
    <row r="704" spans="1:37" ht="12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</row>
    <row r="705" spans="1:37" ht="12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</row>
    <row r="706" spans="1:37" ht="12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</row>
    <row r="707" spans="1:37" ht="12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</row>
    <row r="708" spans="1:37" ht="12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</row>
    <row r="709" spans="1:37" ht="12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</row>
    <row r="710" spans="1:37" ht="12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</row>
    <row r="711" spans="1:37" ht="12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</row>
    <row r="712" spans="1:37" ht="12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</row>
    <row r="713" spans="1:37" ht="12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</row>
    <row r="714" spans="1:37" ht="12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</row>
    <row r="715" spans="1:37" ht="12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</row>
    <row r="716" spans="1:37" ht="12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</row>
    <row r="717" spans="1:37" ht="12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</row>
    <row r="718" spans="1:37" ht="12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</row>
    <row r="719" spans="1:37" ht="12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</row>
    <row r="720" spans="1:37" ht="12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</row>
    <row r="721" spans="1:37" ht="12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</row>
    <row r="722" spans="1:37" ht="12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</row>
    <row r="723" spans="1:37" ht="12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</row>
    <row r="724" spans="1:37" ht="12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</row>
    <row r="725" spans="1:37" ht="12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</row>
    <row r="726" spans="1:37" ht="12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</row>
    <row r="727" spans="1:37" ht="12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</row>
    <row r="728" spans="1:37" ht="12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</row>
    <row r="729" spans="1:37" ht="12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</row>
    <row r="730" spans="1:37" ht="12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</row>
    <row r="731" spans="1:37" ht="12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</row>
    <row r="732" spans="1:37" ht="12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</row>
    <row r="733" spans="1:37" ht="12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</row>
    <row r="734" spans="1:37" ht="12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</row>
    <row r="735" spans="1:37" ht="12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</row>
    <row r="736" spans="1:37" ht="12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</row>
    <row r="737" spans="1:37" ht="12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</row>
    <row r="738" spans="1:37" ht="12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</row>
    <row r="739" spans="1:37" ht="12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</row>
    <row r="740" spans="1:37" ht="12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</row>
    <row r="741" spans="1:37" ht="12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</row>
    <row r="742" spans="1:37" ht="12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</row>
    <row r="743" spans="1:37" ht="12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</row>
    <row r="744" spans="1:37" ht="12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</row>
    <row r="745" spans="1:37" ht="12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</row>
    <row r="746" spans="1:37" ht="12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</row>
    <row r="747" spans="1:37" ht="12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</row>
    <row r="748" spans="1:37" ht="12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</row>
    <row r="749" spans="1:37" ht="12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</row>
    <row r="750" spans="1:37" ht="12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</row>
    <row r="751" spans="1:37" ht="12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</row>
    <row r="752" spans="1:37" ht="12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</row>
    <row r="753" spans="1:37" ht="12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</row>
    <row r="754" spans="1:37" ht="12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</row>
    <row r="755" spans="1:37" ht="12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</row>
    <row r="756" spans="1:37" ht="12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</row>
    <row r="757" spans="1:37" ht="12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</row>
    <row r="758" spans="1:37" ht="12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</row>
    <row r="759" spans="1:37" ht="12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</row>
    <row r="760" spans="1:37" ht="12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</row>
    <row r="761" spans="1:37" ht="12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</row>
    <row r="762" spans="1:37" ht="12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</row>
    <row r="763" spans="1:37" ht="12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</row>
    <row r="764" spans="1:37" ht="12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</row>
    <row r="765" spans="1:37" ht="12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</row>
    <row r="766" spans="1:37" ht="12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</row>
    <row r="767" spans="1:37" ht="12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</row>
    <row r="768" spans="1:37" ht="12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</row>
    <row r="769" spans="1:37" ht="12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</row>
    <row r="770" spans="1:37" ht="12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</row>
    <row r="771" spans="1:37" ht="12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</row>
    <row r="772" spans="1:37" ht="12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</row>
    <row r="773" spans="1:37" ht="12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</row>
    <row r="774" spans="1:37" ht="12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</row>
    <row r="775" spans="1:37" ht="12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</row>
    <row r="776" spans="1:37" ht="12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</row>
    <row r="777" spans="1:37" ht="12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</row>
    <row r="778" spans="1:37" ht="12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</row>
    <row r="779" spans="1:37" ht="12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</row>
    <row r="780" spans="1:37" ht="12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</row>
    <row r="781" spans="1:37" ht="12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</row>
    <row r="782" spans="1:37" ht="12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</row>
    <row r="783" spans="1:37" ht="12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</row>
    <row r="784" spans="1:37" ht="12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</row>
    <row r="785" spans="1:37" ht="12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</row>
    <row r="786" spans="1:37" ht="12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</row>
    <row r="787" spans="1:37" ht="12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</row>
    <row r="788" spans="1:37" ht="12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</row>
    <row r="789" spans="1:37" ht="12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</row>
    <row r="790" spans="1:37" ht="12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</row>
    <row r="791" spans="1:37" ht="12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</row>
    <row r="792" spans="1:37" ht="12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</row>
    <row r="793" spans="1:37" ht="12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</row>
    <row r="794" spans="1:37" ht="12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</row>
    <row r="795" spans="1:37" ht="12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</row>
    <row r="796" spans="1:37" ht="12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</row>
    <row r="797" spans="1:37" ht="12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</row>
    <row r="798" spans="1:37" ht="12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</row>
    <row r="799" spans="1:37" ht="12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</row>
    <row r="800" spans="1:37" ht="12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</row>
    <row r="801" spans="1:37" ht="12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</row>
    <row r="802" spans="1:37" ht="12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</row>
    <row r="803" spans="1:37" ht="12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</row>
    <row r="804" spans="1:37" ht="12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</row>
    <row r="805" spans="1:37" ht="12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</row>
    <row r="806" spans="1:37" ht="12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</row>
    <row r="807" spans="1:37" ht="12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</row>
    <row r="808" spans="1:37" ht="12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</row>
    <row r="809" spans="1:37" ht="12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</row>
    <row r="810" spans="1:37" ht="12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</row>
    <row r="811" spans="1:37" ht="12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</row>
    <row r="812" spans="1:37" ht="12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</row>
    <row r="813" spans="1:37" ht="12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</row>
    <row r="814" spans="1:37" ht="12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</row>
    <row r="815" spans="1:37" ht="12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</row>
    <row r="816" spans="1:37" ht="12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</row>
    <row r="817" spans="1:37" ht="12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</row>
    <row r="818" spans="1:37" ht="12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</row>
    <row r="819" spans="1:37" ht="12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</row>
    <row r="820" spans="1:37" ht="12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</row>
    <row r="821" spans="1:37" ht="12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</row>
    <row r="822" spans="1:37" ht="12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</row>
    <row r="823" spans="1:37" ht="12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</row>
    <row r="824" spans="1:37" ht="12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</row>
    <row r="825" spans="1:37" ht="12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</row>
    <row r="826" spans="1:37" ht="12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</row>
    <row r="827" spans="1:37" ht="12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</row>
    <row r="828" spans="1:37" ht="12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</row>
    <row r="829" spans="1:37" ht="12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</row>
    <row r="830" spans="1:37" ht="12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</row>
    <row r="831" spans="1:37" ht="12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</row>
    <row r="832" spans="1:37" ht="12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</row>
    <row r="833" spans="1:37" ht="12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</row>
    <row r="834" spans="1:37" ht="12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</row>
    <row r="835" spans="1:37" ht="12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</row>
    <row r="836" spans="1:37" ht="12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</row>
    <row r="837" spans="1:37" ht="12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</row>
    <row r="838" spans="1:37" ht="12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</row>
    <row r="839" spans="1:37" ht="12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</row>
    <row r="840" spans="1:37" ht="12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</row>
    <row r="841" spans="1:37" ht="12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</row>
    <row r="842" spans="1:37" ht="12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</row>
    <row r="843" spans="1:37" ht="12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</row>
    <row r="844" spans="1:37" ht="12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</row>
    <row r="845" spans="1:37" ht="12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</row>
    <row r="846" spans="1:37" ht="12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</row>
    <row r="847" spans="1:37" ht="12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</row>
    <row r="848" spans="1:37" ht="12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</row>
    <row r="849" spans="1:37" ht="12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</row>
    <row r="850" spans="1:37" ht="12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</row>
    <row r="851" spans="1:37" ht="12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</row>
    <row r="852" spans="1:37" ht="12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</row>
    <row r="853" spans="1:37" ht="12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</row>
    <row r="854" spans="1:37" ht="12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</row>
    <row r="855" spans="1:37" ht="12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</row>
    <row r="856" spans="1:37" ht="12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</row>
    <row r="857" spans="1:37" ht="12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</row>
    <row r="858" spans="1:37" ht="12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</row>
    <row r="859" spans="1:37" ht="12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</row>
    <row r="860" spans="1:37" ht="12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</row>
    <row r="861" spans="1:37" ht="12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</row>
    <row r="862" spans="1:37" ht="12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</row>
    <row r="863" spans="1:37" ht="12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</row>
    <row r="864" spans="1:37" ht="12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</row>
    <row r="865" spans="1:37" ht="12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</row>
    <row r="866" spans="1:37" ht="12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</row>
    <row r="867" spans="1:37" ht="12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</row>
    <row r="868" spans="1:37" ht="12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</row>
    <row r="869" spans="1:37" ht="12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</row>
    <row r="870" spans="1:37" ht="12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</row>
    <row r="871" spans="1:37" ht="12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</row>
    <row r="872" spans="1:37" ht="12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</row>
    <row r="873" spans="1:37" ht="12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</row>
    <row r="874" spans="1:37" ht="12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</row>
    <row r="875" spans="1:37" ht="12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</row>
    <row r="876" spans="1:37" ht="12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</row>
    <row r="877" spans="1:37" ht="12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</row>
    <row r="878" spans="1:37" ht="12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</row>
    <row r="879" spans="1:37" ht="12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</row>
    <row r="880" spans="1:37" ht="12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</row>
    <row r="881" spans="1:37" ht="12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</row>
    <row r="882" spans="1:37" ht="12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</row>
    <row r="883" spans="1:37" ht="12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</row>
    <row r="884" spans="1:37" ht="12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</row>
    <row r="885" spans="1:37" ht="12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</row>
    <row r="886" spans="1:37" ht="12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</row>
    <row r="887" spans="1:37" ht="12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</row>
    <row r="888" spans="1:37" ht="12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</row>
    <row r="889" spans="1:37" ht="12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</row>
    <row r="890" spans="1:37" ht="12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</row>
    <row r="891" spans="1:37" ht="12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</row>
    <row r="892" spans="1:37" ht="12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</row>
    <row r="893" spans="1:37" ht="12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</row>
    <row r="894" spans="1:37" ht="12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</row>
    <row r="895" spans="1:37" ht="12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</row>
    <row r="896" spans="1:37" ht="12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</row>
    <row r="897" spans="1:37" ht="12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</row>
    <row r="898" spans="1:37" ht="12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</row>
    <row r="899" spans="1:37" ht="12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</row>
    <row r="900" spans="1:37" ht="12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</row>
    <row r="901" spans="1:37" ht="12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</row>
    <row r="902" spans="1:37" ht="12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</row>
    <row r="903" spans="1:37" ht="12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</row>
    <row r="904" spans="1:37" ht="12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</row>
    <row r="905" spans="1:37" ht="12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</row>
    <row r="906" spans="1:37" ht="12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</row>
    <row r="907" spans="1:37" ht="12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</row>
    <row r="908" spans="1:37" ht="12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</row>
    <row r="909" spans="1:37" ht="12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</row>
    <row r="910" spans="1:37" ht="12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</row>
    <row r="911" spans="1:37" ht="12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</row>
    <row r="912" spans="1:37" ht="12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</row>
    <row r="913" spans="1:37" ht="12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</row>
    <row r="914" spans="1:37" ht="12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</row>
    <row r="915" spans="1:37" ht="12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</row>
    <row r="916" spans="1:37" ht="12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</row>
    <row r="917" spans="1:37" ht="12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</row>
    <row r="918" spans="1:37" ht="12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</row>
    <row r="919" spans="1:37" ht="12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</row>
    <row r="920" spans="1:37" ht="12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</row>
    <row r="921" spans="1:37" ht="12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</row>
    <row r="922" spans="1:37" ht="12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</row>
    <row r="923" spans="1:37" ht="12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</row>
    <row r="924" spans="1:37" ht="12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</row>
    <row r="925" spans="1:37" ht="12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</row>
    <row r="926" spans="1:37" ht="12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</row>
    <row r="927" spans="1:37" ht="12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</row>
    <row r="928" spans="1:37" ht="12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</row>
    <row r="929" spans="1:37" ht="12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</row>
    <row r="930" spans="1:37" ht="12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</row>
    <row r="931" spans="1:37" ht="12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</row>
    <row r="932" spans="1:37" ht="12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</row>
    <row r="933" spans="1:37" ht="12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</row>
    <row r="934" spans="1:37" ht="12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</row>
    <row r="935" spans="1:37" ht="12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</row>
    <row r="936" spans="1:37" ht="12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</row>
    <row r="937" spans="1:37" ht="12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</row>
    <row r="938" spans="1:37" ht="12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</row>
    <row r="939" spans="1:37" ht="12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</row>
    <row r="940" spans="1:37" ht="12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</row>
    <row r="941" spans="1:37" ht="12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</row>
    <row r="942" spans="1:37" ht="12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</row>
    <row r="943" spans="1:37" ht="12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</row>
    <row r="944" spans="1:37" ht="12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</row>
    <row r="945" spans="1:37" ht="12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</row>
    <row r="946" spans="1:37" ht="12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</row>
    <row r="947" spans="1:37" ht="12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</row>
    <row r="948" spans="1:37" ht="12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</row>
    <row r="949" spans="1:37" ht="12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</row>
    <row r="950" spans="1:37" ht="12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</row>
    <row r="951" spans="1:37" ht="12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</row>
    <row r="952" spans="1:37" ht="12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</row>
    <row r="953" spans="1:37" ht="12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</row>
    <row r="954" spans="1:37" ht="12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</row>
    <row r="955" spans="1:37" ht="12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</row>
    <row r="956" spans="1:37" ht="12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</row>
    <row r="957" spans="1:37" ht="12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</row>
    <row r="958" spans="1:37" ht="12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</row>
    <row r="959" spans="1:37" ht="12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</row>
    <row r="960" spans="1:37" ht="12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</row>
    <row r="961" spans="1:37" ht="12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</row>
    <row r="962" spans="1:37" ht="12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</row>
    <row r="963" spans="1:37" ht="12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</row>
    <row r="964" spans="1:37" ht="12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</row>
    <row r="965" spans="1:37" ht="12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</row>
    <row r="966" spans="1:37" ht="12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</row>
    <row r="967" spans="1:37" ht="12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</row>
    <row r="968" spans="1:37" ht="12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</row>
    <row r="969" spans="1:37" ht="12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</row>
    <row r="970" spans="1:37" ht="12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</row>
    <row r="971" spans="1:37" ht="12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</row>
    <row r="972" spans="1:37" ht="12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</row>
    <row r="973" spans="1:37" ht="12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</row>
    <row r="974" spans="1:37" ht="12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</row>
    <row r="975" spans="1:37" ht="12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</row>
    <row r="976" spans="1:37" ht="12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</row>
    <row r="977" spans="1:37" ht="12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</row>
    <row r="978" spans="1:37" ht="12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</row>
    <row r="979" spans="1:37" ht="12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</row>
    <row r="980" spans="1:37" ht="12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</row>
    <row r="981" spans="1:37" ht="12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</row>
    <row r="982" spans="1:37" ht="12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</row>
    <row r="983" spans="1:37" ht="12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</row>
    <row r="984" spans="1:37" ht="12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</row>
    <row r="985" spans="1:37" ht="12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</row>
    <row r="986" spans="1:37" ht="12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</row>
    <row r="987" spans="1:37" ht="12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</row>
    <row r="988" spans="1:37" ht="12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</row>
    <row r="989" spans="1:37" ht="12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</row>
    <row r="990" spans="1:37" ht="12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</row>
    <row r="991" spans="1:37" ht="12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</row>
    <row r="992" spans="1:37" ht="12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</row>
    <row r="993" spans="1:37" ht="12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</row>
    <row r="994" spans="1:37" ht="12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</row>
    <row r="995" spans="1:37" ht="12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</row>
    <row r="996" spans="1:37" ht="12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</row>
    <row r="997" spans="1:37" ht="12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</row>
    <row r="998" spans="1:37" ht="12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</row>
    <row r="999" spans="1:37" ht="12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</row>
    <row r="1000" spans="1:37" ht="12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</row>
  </sheetData>
  <mergeCells count="14">
    <mergeCell ref="Y72:AG72"/>
    <mergeCell ref="Y73:AG73"/>
    <mergeCell ref="A29:G29"/>
    <mergeCell ref="I29:O29"/>
    <mergeCell ref="Q29:W29"/>
    <mergeCell ref="A39:G39"/>
    <mergeCell ref="I39:O39"/>
    <mergeCell ref="Q39:W39"/>
    <mergeCell ref="A49:G49"/>
    <mergeCell ref="I49:O49"/>
    <mergeCell ref="Q49:W49"/>
    <mergeCell ref="A59:G59"/>
    <mergeCell ref="I59:O59"/>
    <mergeCell ref="Q59:W5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A3"/>
  <sheetViews>
    <sheetView workbookViewId="0"/>
  </sheetViews>
  <sheetFormatPr defaultColWidth="14.42578125" defaultRowHeight="15" customHeight="1"/>
  <sheetData>
    <row r="2" spans="1:1">
      <c r="A2" s="13" t="s">
        <v>151</v>
      </c>
    </row>
    <row r="3" spans="1:1">
      <c r="A3" s="83">
        <f>Orçamento!H5</f>
        <v>5500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1997-01-04T17:06:19Z</dcterms:created>
  <dcterms:modified xsi:type="dcterms:W3CDTF">2024-05-11T23:30:14Z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1124064397</vt:i4>
  </property>
  <property fmtid="{D5CDD505-2E9C-101B-9397-08002B2CF9AE}" pid="3" name="_EmailSubject">
    <vt:lpstr>Planilha</vt:lpstr>
  </property>
  <property fmtid="{D5CDD505-2E9C-101B-9397-08002B2CF9AE}" pid="4" name="_AuthorEmail">
    <vt:lpstr>pedro@coraparencia.com.br</vt:lpstr>
  </property>
  <property fmtid="{D5CDD505-2E9C-101B-9397-08002B2CF9AE}" pid="5" name="_AuthorEmailDisplayName">
    <vt:lpstr>Pedro Gargalaca</vt:lpstr>
  </property>
  <property fmtid="{D5CDD505-2E9C-101B-9397-08002B2CF9AE}" pid="6" name="_ReviewingToolsShownOnce">
    <vt:lpstr/>
  </property>
</Properties>
</file>