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525" windowWidth="24240" windowHeight="11850" tabRatio="500" activeTab="3"/>
  </bookViews>
  <sheets>
    <sheet name="Old Weekly" sheetId="1" r:id="rId1"/>
    <sheet name="New Weekly" sheetId="3" r:id="rId2"/>
    <sheet name="Notes" sheetId="5" r:id="rId3"/>
    <sheet name="Newer Weekly" sheetId="4" r:id="rId4"/>
    <sheet name="Monthly Accountable Stats" sheetId="2" r:id="rId5"/>
    <sheet name="2015 Graph" sheetId="6" r:id="rId6"/>
  </sheet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CA48" i="4" l="1"/>
  <c r="CA35" i="4"/>
  <c r="CA21" i="4"/>
  <c r="CA20" i="4"/>
  <c r="CA7" i="4"/>
  <c r="BZ7" i="4"/>
  <c r="BY7" i="4"/>
  <c r="BX7" i="4"/>
  <c r="CA6" i="4"/>
  <c r="BZ6" i="4"/>
  <c r="BY6" i="4"/>
  <c r="BX6" i="4"/>
  <c r="BZ48" i="4"/>
  <c r="BY48" i="4"/>
  <c r="BX48" i="4"/>
  <c r="BZ35" i="4"/>
  <c r="BX35" i="4"/>
  <c r="BZ21" i="4"/>
  <c r="BY21" i="4"/>
  <c r="BX21" i="4"/>
  <c r="BZ20" i="4"/>
  <c r="BY20" i="4"/>
  <c r="BX20" i="4"/>
  <c r="BW7" i="4"/>
  <c r="BV7" i="4"/>
  <c r="BU7" i="4"/>
  <c r="BT7" i="4"/>
  <c r="BS7" i="4"/>
  <c r="BW6" i="4"/>
  <c r="BV6" i="4"/>
  <c r="BU6" i="4"/>
  <c r="BT6" i="4"/>
  <c r="BS6" i="4"/>
  <c r="BW21" i="4"/>
  <c r="BV21" i="4"/>
  <c r="BU21" i="4"/>
  <c r="BT21" i="4"/>
  <c r="BS21" i="4"/>
  <c r="BW20" i="4"/>
  <c r="BV20" i="4"/>
  <c r="BU20" i="4"/>
  <c r="BT20" i="4"/>
  <c r="BS20" i="4"/>
  <c r="BW35" i="4"/>
  <c r="BV35" i="4"/>
  <c r="BU35" i="4"/>
  <c r="BT35" i="4"/>
  <c r="BS35" i="4"/>
  <c r="BW48" i="4"/>
  <c r="BV48" i="4"/>
  <c r="BU48" i="4"/>
  <c r="BT48" i="4"/>
  <c r="BS48" i="4"/>
  <c r="BR48" i="4"/>
  <c r="BR35" i="4"/>
  <c r="BR21" i="4"/>
  <c r="BR20" i="4"/>
  <c r="BR7" i="4"/>
  <c r="BR6" i="4"/>
  <c r="BQ48" i="4"/>
  <c r="BQ35" i="4"/>
  <c r="BQ21" i="4"/>
  <c r="BQ20" i="4"/>
  <c r="BQ7" i="4"/>
  <c r="BQ6" i="4"/>
  <c r="BP48" i="4"/>
  <c r="BP35" i="4"/>
  <c r="BP7" i="4"/>
  <c r="BP21" i="4"/>
  <c r="BP20" i="4"/>
  <c r="BP6" i="4"/>
  <c r="BO48" i="4"/>
  <c r="BO35" i="4"/>
  <c r="BO18" i="4"/>
  <c r="BO21" i="4"/>
  <c r="BO20" i="4"/>
  <c r="BO4" i="4"/>
  <c r="BO7" i="4"/>
  <c r="BO6" i="4"/>
  <c r="BN48" i="4"/>
  <c r="BM48" i="4"/>
  <c r="BN35" i="4"/>
  <c r="BN21" i="4"/>
  <c r="BN20" i="4"/>
  <c r="BN7" i="4"/>
  <c r="BN6" i="4"/>
  <c r="BM35" i="4"/>
  <c r="BM21" i="4"/>
  <c r="BM20" i="4"/>
  <c r="BM7" i="4"/>
  <c r="BM6" i="4"/>
  <c r="BL18" i="4"/>
  <c r="BL4" i="4"/>
  <c r="BK18" i="4"/>
  <c r="BK4" i="4"/>
  <c r="BL48" i="4"/>
  <c r="BK48" i="4"/>
  <c r="BL7" i="4"/>
  <c r="BK7" i="4"/>
  <c r="BL35" i="4"/>
  <c r="BK35" i="4"/>
  <c r="BL21" i="4"/>
  <c r="BK21" i="4"/>
  <c r="BJ21" i="4"/>
  <c r="BI21" i="4"/>
  <c r="BH21" i="4"/>
  <c r="BG21" i="4"/>
  <c r="BL20" i="4"/>
  <c r="BK20" i="4"/>
  <c r="BL6" i="4"/>
  <c r="BK6" i="4"/>
  <c r="BJ48" i="4"/>
  <c r="BJ35" i="4"/>
  <c r="BI35" i="4"/>
  <c r="BH35" i="4"/>
  <c r="BG35" i="4"/>
  <c r="BF35" i="4"/>
  <c r="BJ20" i="4"/>
  <c r="BJ7" i="4"/>
  <c r="BI7" i="4"/>
  <c r="BJ6" i="4"/>
  <c r="BI48" i="4"/>
  <c r="BH48" i="4"/>
  <c r="BG48" i="4"/>
  <c r="BI20" i="4"/>
  <c r="BI6" i="4"/>
  <c r="BH20" i="4"/>
  <c r="BH7" i="4"/>
  <c r="BH6" i="4"/>
  <c r="BG7" i="4"/>
  <c r="BG6" i="4"/>
  <c r="BG20" i="4"/>
  <c r="BC20" i="4"/>
  <c r="BD20" i="4"/>
  <c r="BC6" i="4"/>
  <c r="BD6" i="4"/>
  <c r="AX35" i="4"/>
  <c r="AX48" i="4"/>
  <c r="AW48" i="4"/>
  <c r="AY48" i="4"/>
  <c r="AZ48" i="4"/>
  <c r="BA48" i="4"/>
  <c r="BB48" i="4"/>
  <c r="BC48" i="4"/>
  <c r="BD48" i="4"/>
  <c r="BE48" i="4"/>
  <c r="BF48" i="4"/>
  <c r="C1" i="4"/>
  <c r="AW35" i="4"/>
  <c r="AY35" i="4"/>
  <c r="AZ35" i="4"/>
  <c r="BA35" i="4"/>
  <c r="BB35" i="4"/>
  <c r="BC35" i="4"/>
  <c r="BD35" i="4"/>
  <c r="BE35" i="4"/>
  <c r="AW20" i="4"/>
  <c r="AX20" i="4"/>
  <c r="AY20" i="4"/>
  <c r="AZ20" i="4"/>
  <c r="BA20" i="4"/>
  <c r="BB20" i="4"/>
  <c r="BE20" i="4"/>
  <c r="BF20" i="4"/>
  <c r="AW21" i="4"/>
  <c r="AX21" i="4"/>
  <c r="AY21" i="4"/>
  <c r="AZ21" i="4"/>
  <c r="BA21" i="4"/>
  <c r="BB21" i="4"/>
  <c r="BC21" i="4"/>
  <c r="BD21" i="4"/>
  <c r="BE21" i="4"/>
  <c r="BF21" i="4"/>
  <c r="AW7" i="4"/>
  <c r="AX7" i="4"/>
  <c r="AY7" i="4"/>
  <c r="AZ7" i="4"/>
  <c r="BA7" i="4"/>
  <c r="BB7" i="4"/>
  <c r="BC7" i="4"/>
  <c r="BD7" i="4"/>
  <c r="BE7" i="4"/>
  <c r="BF7" i="4"/>
  <c r="AW6" i="4"/>
  <c r="AX6" i="4"/>
  <c r="AY6" i="4"/>
  <c r="AZ6" i="4"/>
  <c r="BA6" i="4"/>
  <c r="BB6" i="4"/>
  <c r="BE6" i="4"/>
  <c r="BF6" i="4"/>
  <c r="AV48" i="4"/>
  <c r="AV35" i="4"/>
  <c r="AV21" i="4"/>
  <c r="AV20" i="4"/>
  <c r="AV7" i="4"/>
  <c r="AV6" i="4"/>
  <c r="AU48" i="4"/>
  <c r="AU35" i="4"/>
  <c r="AU21" i="4"/>
  <c r="AU20" i="4"/>
  <c r="AU7" i="4"/>
  <c r="AU6" i="4"/>
  <c r="AT48" i="4"/>
  <c r="AT35" i="4"/>
  <c r="AT21" i="4"/>
  <c r="AT20" i="4"/>
  <c r="AT7" i="4"/>
  <c r="AT6"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S18" i="4"/>
  <c r="AS4" i="4"/>
  <c r="AS48" i="4"/>
  <c r="AS35" i="4"/>
  <c r="AS20" i="4"/>
  <c r="AS21" i="4"/>
  <c r="AS7" i="4"/>
  <c r="AS6" i="4"/>
  <c r="AR18" i="4"/>
  <c r="AR4" i="4"/>
  <c r="AR48" i="4"/>
  <c r="AR35" i="4"/>
  <c r="AR21" i="4"/>
  <c r="AR20" i="4"/>
  <c r="AR7" i="4"/>
  <c r="AR6" i="4"/>
  <c r="AQ18" i="4"/>
  <c r="AQ4" i="4"/>
  <c r="AQ48" i="4"/>
  <c r="AQ35" i="4"/>
  <c r="AQ21" i="4"/>
  <c r="AQ20" i="4"/>
  <c r="AQ7" i="4"/>
  <c r="AQ6" i="4"/>
  <c r="AP18" i="4"/>
  <c r="AP4" i="4"/>
  <c r="AP48" i="4"/>
  <c r="AP35" i="4"/>
  <c r="AP21" i="4"/>
  <c r="AP20" i="4"/>
  <c r="AP7" i="4"/>
  <c r="AP6" i="4"/>
  <c r="AO48" i="4"/>
  <c r="AO35" i="4"/>
  <c r="AO18" i="4"/>
  <c r="AO4" i="4"/>
  <c r="AO21" i="4"/>
  <c r="AO20" i="4"/>
  <c r="AO7" i="4"/>
  <c r="AO6" i="4"/>
  <c r="AN48" i="4"/>
  <c r="AM48" i="4"/>
  <c r="AL48" i="4"/>
  <c r="AN35" i="4"/>
  <c r="AN18" i="4"/>
  <c r="AN4" i="4"/>
  <c r="AN21" i="4"/>
  <c r="AN20" i="4"/>
  <c r="AN7" i="4"/>
  <c r="AN6" i="4"/>
  <c r="AM35" i="4"/>
  <c r="AL35" i="4"/>
  <c r="AM21" i="4"/>
  <c r="AM20" i="4"/>
  <c r="AM7" i="4"/>
  <c r="AM6" i="4"/>
  <c r="AK48" i="4"/>
  <c r="AK35" i="4"/>
  <c r="AK21" i="4"/>
  <c r="AK20" i="4"/>
  <c r="AK7" i="4"/>
  <c r="AK6" i="4"/>
  <c r="AJ48" i="4"/>
  <c r="AJ35" i="4"/>
  <c r="AJ21" i="4"/>
  <c r="AJ20" i="4"/>
  <c r="AJ7" i="4"/>
  <c r="AJ6" i="4"/>
  <c r="AI48" i="4"/>
  <c r="AI35" i="4"/>
  <c r="AI21" i="4"/>
  <c r="AI20" i="4"/>
  <c r="AI7" i="4"/>
  <c r="AI6" i="4"/>
  <c r="AH48" i="4"/>
  <c r="AH35" i="4"/>
  <c r="AH21" i="4"/>
  <c r="AH20" i="4"/>
  <c r="AH7" i="4"/>
  <c r="AH6" i="4"/>
  <c r="AG48" i="4"/>
  <c r="AG35" i="4"/>
  <c r="AG21" i="4"/>
  <c r="AG20" i="4"/>
  <c r="AG7" i="4"/>
  <c r="AG6" i="4"/>
  <c r="AF48" i="4"/>
  <c r="AF35" i="4"/>
  <c r="AF21" i="4"/>
  <c r="AF20" i="4"/>
  <c r="AF7" i="4"/>
  <c r="AF6" i="4"/>
  <c r="AE48" i="4"/>
  <c r="AE35" i="4"/>
  <c r="AE21" i="4"/>
  <c r="AE20" i="4"/>
  <c r="AE7" i="4"/>
  <c r="AE6" i="4"/>
  <c r="AD48" i="4"/>
  <c r="AD35" i="4"/>
  <c r="AD21" i="4"/>
  <c r="AD20" i="4"/>
  <c r="AD7" i="4"/>
  <c r="AD6" i="4"/>
  <c r="AC48" i="4"/>
  <c r="AC35" i="4"/>
  <c r="AC21" i="4"/>
  <c r="AC20" i="4"/>
  <c r="AC7" i="4"/>
  <c r="AC6" i="4"/>
  <c r="AB48" i="4"/>
  <c r="AB35" i="4"/>
  <c r="AB21" i="4"/>
  <c r="AB20" i="4"/>
  <c r="AB7" i="4"/>
  <c r="AB6" i="4"/>
  <c r="AA48" i="4"/>
  <c r="AA35" i="4"/>
  <c r="AA21" i="4"/>
  <c r="AA20" i="4"/>
  <c r="AA7" i="4"/>
  <c r="AA6" i="4"/>
  <c r="Z20" i="4"/>
  <c r="Z6" i="4"/>
  <c r="Z48" i="4"/>
  <c r="Z35" i="4"/>
  <c r="Z21" i="4"/>
  <c r="Z7" i="4"/>
  <c r="Y35" i="4"/>
  <c r="Y48" i="4"/>
  <c r="Y21" i="4"/>
  <c r="Y18" i="4"/>
  <c r="Y20" i="4"/>
  <c r="Y7" i="4"/>
  <c r="Y4" i="4"/>
  <c r="Y6" i="4"/>
  <c r="X35" i="4"/>
  <c r="X48" i="4"/>
  <c r="X21" i="4"/>
  <c r="X20" i="4"/>
  <c r="X7" i="4"/>
  <c r="X6" i="4"/>
  <c r="W48" i="4"/>
  <c r="W35" i="4"/>
  <c r="W21" i="4"/>
  <c r="W20" i="4"/>
  <c r="W7" i="4"/>
  <c r="W6" i="4"/>
  <c r="V48" i="4"/>
  <c r="V35" i="4"/>
  <c r="V21" i="4"/>
  <c r="V20" i="4"/>
  <c r="V7" i="4"/>
  <c r="V6" i="4"/>
  <c r="U48" i="4"/>
  <c r="T35" i="4"/>
  <c r="U35" i="4"/>
  <c r="U7" i="4"/>
  <c r="U21" i="4"/>
  <c r="U20" i="4"/>
  <c r="U6" i="4"/>
  <c r="T48" i="4"/>
  <c r="T21" i="4"/>
  <c r="T20" i="4"/>
  <c r="T7" i="4"/>
  <c r="T6" i="4"/>
  <c r="S48" i="4"/>
  <c r="R48" i="4"/>
  <c r="S35" i="4"/>
  <c r="S21" i="4"/>
  <c r="S18" i="4"/>
  <c r="S20" i="4"/>
  <c r="S7" i="4"/>
  <c r="S4" i="4"/>
  <c r="S6" i="4"/>
  <c r="R18" i="4"/>
  <c r="R4" i="4"/>
  <c r="R35" i="4"/>
  <c r="R21" i="4"/>
  <c r="R20" i="4"/>
  <c r="R7" i="4"/>
  <c r="R6" i="4"/>
  <c r="Q48" i="4"/>
  <c r="Q35" i="4"/>
  <c r="Q21" i="4"/>
  <c r="Q20" i="4"/>
  <c r="Q7" i="4"/>
  <c r="Q6" i="4"/>
  <c r="P48" i="4"/>
  <c r="P35" i="4"/>
  <c r="P21" i="4"/>
  <c r="P20" i="4"/>
  <c r="P7" i="4"/>
  <c r="P6" i="4"/>
  <c r="O48" i="4"/>
  <c r="O35" i="4"/>
  <c r="O21" i="4"/>
  <c r="O20" i="4"/>
  <c r="O6" i="4"/>
  <c r="O7" i="4"/>
  <c r="N48" i="4"/>
  <c r="N35" i="4"/>
  <c r="M48" i="4"/>
  <c r="M35" i="4"/>
  <c r="L48" i="4"/>
  <c r="L35" i="4"/>
  <c r="K48" i="4"/>
  <c r="K35" i="4"/>
  <c r="K18" i="4"/>
  <c r="K4" i="4"/>
  <c r="J35" i="4"/>
  <c r="J18" i="4"/>
  <c r="J4" i="4"/>
  <c r="J7" i="4"/>
  <c r="K7" i="4"/>
  <c r="L7" i="4"/>
  <c r="M7" i="4"/>
  <c r="N7" i="4"/>
  <c r="J6" i="4"/>
  <c r="K6" i="4"/>
  <c r="L6" i="4"/>
  <c r="M6" i="4"/>
  <c r="N6" i="4"/>
  <c r="I21" i="4"/>
  <c r="J21" i="4"/>
  <c r="K21" i="4"/>
  <c r="L21" i="4"/>
  <c r="M21" i="4"/>
  <c r="N21" i="4"/>
  <c r="J20" i="4"/>
  <c r="K20" i="4"/>
  <c r="L20" i="4"/>
  <c r="M20" i="4"/>
  <c r="N20" i="4"/>
  <c r="I7" i="4"/>
  <c r="H21" i="4"/>
  <c r="G21" i="4"/>
  <c r="I18" i="4"/>
  <c r="I20" i="4"/>
  <c r="H20" i="4"/>
  <c r="G20" i="4"/>
  <c r="I4" i="4"/>
  <c r="I6" i="4"/>
  <c r="H7" i="4"/>
  <c r="G7" i="4"/>
  <c r="H6" i="4"/>
  <c r="G4" i="4"/>
  <c r="G6" i="4"/>
  <c r="H6" i="3"/>
  <c r="H5" i="3"/>
  <c r="G6" i="3"/>
  <c r="G3" i="3"/>
  <c r="G5" i="3"/>
  <c r="I2" i="3"/>
  <c r="J2" i="3"/>
  <c r="K2" i="3"/>
  <c r="L2" i="3"/>
  <c r="M2" i="3"/>
  <c r="N2" i="3"/>
  <c r="C1" i="3"/>
  <c r="F2" i="2"/>
  <c r="G2" i="2"/>
  <c r="H2" i="2"/>
  <c r="I2" i="2"/>
  <c r="J2" i="2"/>
  <c r="K2" i="2"/>
  <c r="L2" i="2"/>
  <c r="M2" i="2"/>
  <c r="N2" i="2"/>
  <c r="O2" i="2"/>
  <c r="P2" i="2"/>
  <c r="C1" i="2"/>
  <c r="C1" i="1"/>
  <c r="G2" i="1"/>
  <c r="H2" i="1"/>
  <c r="I2" i="1"/>
  <c r="J2" i="1"/>
  <c r="K2" i="1"/>
  <c r="L2" i="1"/>
  <c r="M2" i="1"/>
  <c r="F3" i="1"/>
  <c r="F5" i="1"/>
  <c r="F6" i="1"/>
</calcChain>
</file>

<file path=xl/comments1.xml><?xml version="1.0" encoding="utf-8"?>
<comments xmlns="http://schemas.openxmlformats.org/spreadsheetml/2006/main">
  <authors>
    <author>Jeff  Holtzman</author>
  </authors>
  <commentList>
    <comment ref="F3" authorId="0">
      <text>
        <r>
          <rPr>
            <b/>
            <sz val="9"/>
            <color indexed="81"/>
            <rFont val="Calibri"/>
            <family val="2"/>
            <charset val="134"/>
          </rPr>
          <t>Jeff  Holtzman:</t>
        </r>
        <r>
          <rPr>
            <sz val="9"/>
            <color indexed="81"/>
            <rFont val="Calibri"/>
            <family val="2"/>
            <charset val="134"/>
          </rPr>
          <t xml:space="preserve">
401 phone calls answered
311 emails replied to (Service)
300 emails replied to (Subscriptions)
32 emails replied to (Sales Quotation Consultant)</t>
        </r>
      </text>
    </comment>
  </commentList>
</comments>
</file>

<file path=xl/comments2.xml><?xml version="1.0" encoding="utf-8"?>
<comments xmlns="http://schemas.openxmlformats.org/spreadsheetml/2006/main">
  <authors>
    <author>Jeff  Holtzman</author>
  </authors>
  <commentList>
    <comment ref="G3" authorId="0">
      <text>
        <r>
          <rPr>
            <b/>
            <sz val="9"/>
            <color indexed="81"/>
            <rFont val="Calibri"/>
            <family val="2"/>
            <charset val="134"/>
          </rPr>
          <t>Jeff  Holtzman:</t>
        </r>
        <r>
          <rPr>
            <sz val="9"/>
            <color indexed="81"/>
            <rFont val="Calibri"/>
            <family val="2"/>
            <charset val="134"/>
          </rPr>
          <t xml:space="preserve">
401 phone calls answered
311 emails replied to (Service)
300 emails replied to (Subscriptions)
32 emails replied to (Sales Quotation Consultant)</t>
        </r>
      </text>
    </comment>
  </commentList>
</comments>
</file>

<file path=xl/comments3.xml><?xml version="1.0" encoding="utf-8"?>
<comments xmlns="http://schemas.openxmlformats.org/spreadsheetml/2006/main">
  <authors>
    <author>Jeff  Holtzman</author>
    <author>Microsoft Office User</author>
  </authors>
  <commentList>
    <comment ref="G4" authorId="0">
      <text>
        <r>
          <rPr>
            <b/>
            <sz val="9"/>
            <color indexed="81"/>
            <rFont val="Calibri"/>
            <family val="2"/>
            <charset val="134"/>
          </rPr>
          <t>Jeff  Holtzman:</t>
        </r>
        <r>
          <rPr>
            <sz val="9"/>
            <color indexed="81"/>
            <rFont val="Calibri"/>
            <family val="2"/>
            <charset val="134"/>
          </rPr>
          <t xml:space="preserve">
401 phone calls answered
311 emails replied to (Service)
300 emails replied to (Subscriptions)
32 emails replied to (Sales Quotation Consultant)</t>
        </r>
      </text>
    </comment>
    <comment ref="I4" authorId="0">
      <text>
        <r>
          <rPr>
            <b/>
            <sz val="9"/>
            <color indexed="81"/>
            <rFont val="Calibri"/>
            <family val="2"/>
            <charset val="134"/>
          </rPr>
          <t>Jeff  Holtzman:</t>
        </r>
        <r>
          <rPr>
            <sz val="9"/>
            <color indexed="81"/>
            <rFont val="Calibri"/>
            <family val="2"/>
            <charset val="134"/>
          </rPr>
          <t xml:space="preserve">
Store
Phone: 315
Email replies: 358
</t>
        </r>
      </text>
    </comment>
    <comment ref="J4" authorId="0">
      <text>
        <r>
          <rPr>
            <b/>
            <sz val="9"/>
            <color indexed="81"/>
            <rFont val="Calibri"/>
            <family val="2"/>
            <charset val="134"/>
          </rPr>
          <t>Jeff  Holtzman:</t>
        </r>
        <r>
          <rPr>
            <sz val="9"/>
            <color indexed="81"/>
            <rFont val="Calibri"/>
            <family val="2"/>
            <charset val="134"/>
          </rPr>
          <t xml:space="preserve">
Email replies
TRM-TechStreet-Customer Service         347
TRM-TechStreet-Subscriptions               255
TRM-Techstreet-SQC                             22
Calls
Store                                                    276
Subscriptions                                        29
</t>
        </r>
      </text>
    </comment>
    <comment ref="K4" authorId="0">
      <text>
        <r>
          <rPr>
            <b/>
            <sz val="9"/>
            <color indexed="81"/>
            <rFont val="Calibri"/>
            <family val="2"/>
            <charset val="134"/>
          </rPr>
          <t>Jeff  Holtzman:</t>
        </r>
        <r>
          <rPr>
            <sz val="9"/>
            <color indexed="81"/>
            <rFont val="Calibri"/>
            <family val="2"/>
            <charset val="134"/>
          </rPr>
          <t xml:space="preserve">
Emails replied to
TOTAL 675
TRM-TechStreet-Customer Service         342
TRM-TechStreet-Subscriptions               307
TRM-Techstreet-SQC                             26
Phone calls
TOTAL 357
Service                                                 320
Subs                                                    37
</t>
        </r>
      </text>
    </comment>
    <comment ref="L4" authorId="0">
      <text>
        <r>
          <rPr>
            <b/>
            <sz val="9"/>
            <color indexed="81"/>
            <rFont val="Calibri"/>
            <family val="2"/>
            <charset val="134"/>
          </rPr>
          <t>Jeff  Holtzman:</t>
        </r>
        <r>
          <rPr>
            <sz val="9"/>
            <color indexed="81"/>
            <rFont val="Calibri"/>
            <family val="2"/>
            <charset val="134"/>
          </rPr>
          <t xml:space="preserve">
Customer service manager no longer with the company, numbers not available, hopefully will be next week.</t>
        </r>
      </text>
    </comment>
    <comment ref="M4" authorId="0">
      <text>
        <r>
          <rPr>
            <b/>
            <sz val="9"/>
            <color indexed="81"/>
            <rFont val="Calibri"/>
            <family val="2"/>
            <charset val="134"/>
          </rPr>
          <t>Jeff  Holtzman:</t>
        </r>
        <r>
          <rPr>
            <sz val="9"/>
            <color indexed="81"/>
            <rFont val="Calibri"/>
            <family val="2"/>
            <charset val="134"/>
          </rPr>
          <t xml:space="preserve">
includes emails only, still trying to get access to full stats</t>
        </r>
      </text>
    </comment>
    <comment ref="N4" authorId="0">
      <text>
        <r>
          <rPr>
            <b/>
            <sz val="9"/>
            <color indexed="81"/>
            <rFont val="Calibri"/>
            <family val="2"/>
            <charset val="134"/>
          </rPr>
          <t>Jeff  Holtzman:</t>
        </r>
        <r>
          <rPr>
            <sz val="9"/>
            <color indexed="81"/>
            <rFont val="Calibri"/>
            <family val="2"/>
            <charset val="134"/>
          </rPr>
          <t xml:space="preserve">
includes emails only, still trying to get access to full stats</t>
        </r>
      </text>
    </comment>
    <comment ref="O4" authorId="0">
      <text>
        <r>
          <rPr>
            <b/>
            <sz val="9"/>
            <color indexed="81"/>
            <rFont val="Calibri"/>
            <family val="2"/>
            <charset val="134"/>
          </rPr>
          <t>Jeff  Holtzman:</t>
        </r>
        <r>
          <rPr>
            <sz val="9"/>
            <color indexed="81"/>
            <rFont val="Calibri"/>
            <family val="2"/>
            <charset val="134"/>
          </rPr>
          <t xml:space="preserve">
includes emails only, still trying to get access to full stats</t>
        </r>
      </text>
    </comment>
    <comment ref="P4" authorId="0">
      <text>
        <r>
          <rPr>
            <b/>
            <sz val="9"/>
            <color indexed="81"/>
            <rFont val="Calibri"/>
            <family val="2"/>
            <charset val="134"/>
          </rPr>
          <t>Jeff  Holtzman:</t>
        </r>
        <r>
          <rPr>
            <sz val="9"/>
            <color indexed="81"/>
            <rFont val="Calibri"/>
            <family val="2"/>
            <charset val="134"/>
          </rPr>
          <t xml:space="preserve">
customer service stats unavailable</t>
        </r>
      </text>
    </comment>
    <comment ref="Q4" authorId="0">
      <text>
        <r>
          <rPr>
            <b/>
            <sz val="9"/>
            <color indexed="81"/>
            <rFont val="Calibri"/>
            <family val="2"/>
            <charset val="134"/>
          </rPr>
          <t>Jeff  Holtzman:</t>
        </r>
        <r>
          <rPr>
            <sz val="9"/>
            <color indexed="81"/>
            <rFont val="Calibri"/>
            <family val="2"/>
            <charset val="134"/>
          </rPr>
          <t xml:space="preserve">
includes emails only, still trying to get access to phone system stats</t>
        </r>
      </text>
    </comment>
    <comment ref="R4" authorId="0">
      <text>
        <r>
          <rPr>
            <b/>
            <sz val="9"/>
            <color indexed="81"/>
            <rFont val="Calibri"/>
            <family val="2"/>
            <charset val="134"/>
          </rPr>
          <t>Jeff  Holtzman:</t>
        </r>
        <r>
          <rPr>
            <sz val="9"/>
            <color indexed="81"/>
            <rFont val="Calibri"/>
            <family val="2"/>
            <charset val="134"/>
          </rPr>
          <t xml:space="preserve">
Now includes phone system stats
email: 463
phone: 319</t>
        </r>
      </text>
    </comment>
    <comment ref="S4" authorId="0">
      <text>
        <r>
          <rPr>
            <b/>
            <sz val="9"/>
            <color indexed="81"/>
            <rFont val="Calibri"/>
            <family val="2"/>
            <charset val="134"/>
          </rPr>
          <t>Jeff  Holtzman:</t>
        </r>
        <r>
          <rPr>
            <sz val="9"/>
            <color indexed="81"/>
            <rFont val="Calibri"/>
            <family val="2"/>
            <charset val="134"/>
          </rPr>
          <t xml:space="preserve">
Now includes phone system stats
email: 527
phone: 277</t>
        </r>
      </text>
    </comment>
    <comment ref="T4" authorId="0">
      <text>
        <r>
          <rPr>
            <b/>
            <sz val="9"/>
            <color indexed="81"/>
            <rFont val="Calibri"/>
            <family val="2"/>
            <charset val="134"/>
          </rPr>
          <t>Paul Childs:</t>
        </r>
        <r>
          <rPr>
            <sz val="9"/>
            <color indexed="81"/>
            <rFont val="Calibri"/>
            <family val="2"/>
            <charset val="134"/>
          </rPr>
          <t xml:space="preserve">
phone system stats not available
email: 416</t>
        </r>
      </text>
    </comment>
    <comment ref="U4" authorId="0">
      <text>
        <r>
          <rPr>
            <b/>
            <sz val="9"/>
            <color indexed="81"/>
            <rFont val="Calibri"/>
            <family val="2"/>
            <charset val="134"/>
          </rPr>
          <t>Paul Childs:</t>
        </r>
        <r>
          <rPr>
            <sz val="9"/>
            <color indexed="81"/>
            <rFont val="Calibri"/>
            <family val="2"/>
            <charset val="134"/>
          </rPr>
          <t xml:space="preserve">
phone system stats not available
email: 416</t>
        </r>
      </text>
    </comment>
    <comment ref="V4" authorId="0">
      <text>
        <r>
          <rPr>
            <b/>
            <sz val="9"/>
            <color indexed="81"/>
            <rFont val="Calibri"/>
            <family val="2"/>
            <charset val="134"/>
          </rPr>
          <t>Jeff Holtzman:</t>
        </r>
        <r>
          <rPr>
            <sz val="9"/>
            <color indexed="81"/>
            <rFont val="Calibri"/>
            <family val="2"/>
            <charset val="134"/>
          </rPr>
          <t xml:space="preserve">
phone system stats not available
email: </t>
        </r>
      </text>
    </comment>
    <comment ref="W4" authorId="0">
      <text>
        <r>
          <rPr>
            <b/>
            <sz val="9"/>
            <color indexed="81"/>
            <rFont val="Calibri"/>
            <family val="2"/>
            <charset val="134"/>
          </rPr>
          <t>Jeff Holtzman:</t>
        </r>
        <r>
          <rPr>
            <sz val="9"/>
            <color indexed="81"/>
            <rFont val="Calibri"/>
            <family val="2"/>
            <charset val="134"/>
          </rPr>
          <t xml:space="preserve">
phone system stats not available
email: </t>
        </r>
      </text>
    </comment>
    <comment ref="X4" authorId="0">
      <text>
        <r>
          <rPr>
            <b/>
            <sz val="9"/>
            <color indexed="81"/>
            <rFont val="Calibri"/>
            <family val="2"/>
            <charset val="134"/>
          </rPr>
          <t>Jeff Holtzman:</t>
        </r>
        <r>
          <rPr>
            <sz val="9"/>
            <color indexed="81"/>
            <rFont val="Calibri"/>
            <family val="2"/>
            <charset val="134"/>
          </rPr>
          <t xml:space="preserve">
phone system stats not available
email stats incomplete</t>
        </r>
      </text>
    </comment>
    <comment ref="Y4" authorId="0">
      <text>
        <r>
          <rPr>
            <b/>
            <sz val="9"/>
            <color indexed="81"/>
            <rFont val="Calibri"/>
            <family val="2"/>
            <charset val="134"/>
          </rPr>
          <t>Jeff  Holtzman:</t>
        </r>
        <r>
          <rPr>
            <sz val="9"/>
            <color indexed="81"/>
            <rFont val="Calibri"/>
            <family val="2"/>
            <charset val="134"/>
          </rPr>
          <t xml:space="preserve">
Now includes phone system stats
email: 637
phone: 316</t>
        </r>
      </text>
    </comment>
    <comment ref="Z4" authorId="0">
      <text>
        <r>
          <rPr>
            <b/>
            <sz val="9"/>
            <color indexed="81"/>
            <rFont val="Calibri"/>
            <family val="2"/>
            <charset val="134"/>
          </rPr>
          <t>Jeff  Holtzman:</t>
        </r>
        <r>
          <rPr>
            <sz val="9"/>
            <color indexed="81"/>
            <rFont val="Calibri"/>
            <family val="2"/>
            <charset val="134"/>
          </rPr>
          <t xml:space="preserve">
Now includes phone system stats
email: 316
phone: 267</t>
        </r>
      </text>
    </comment>
    <comment ref="AA4" authorId="0">
      <text>
        <r>
          <rPr>
            <b/>
            <sz val="9"/>
            <color indexed="81"/>
            <rFont val="Calibri"/>
            <family val="2"/>
            <charset val="134"/>
          </rPr>
          <t>Jeff  Holtzman:</t>
        </r>
        <r>
          <rPr>
            <sz val="9"/>
            <color indexed="81"/>
            <rFont val="Calibri"/>
            <family val="2"/>
            <charset val="134"/>
          </rPr>
          <t xml:space="preserve">
Now includes phone system stats
email: 204
phone: ?</t>
        </r>
      </text>
    </comment>
    <comment ref="AB4" authorId="0">
      <text>
        <r>
          <rPr>
            <b/>
            <sz val="9"/>
            <color indexed="81"/>
            <rFont val="Calibri"/>
            <family val="2"/>
            <charset val="134"/>
          </rPr>
          <t>Jeff  Holtzman:</t>
        </r>
        <r>
          <rPr>
            <sz val="9"/>
            <color indexed="81"/>
            <rFont val="Calibri"/>
            <family val="2"/>
            <charset val="134"/>
          </rPr>
          <t xml:space="preserve">
email: 130 incomplete
phone: unavailable</t>
        </r>
      </text>
    </comment>
    <comment ref="AC4" authorId="0">
      <text>
        <r>
          <rPr>
            <b/>
            <sz val="9"/>
            <color indexed="81"/>
            <rFont val="Calibri"/>
            <family val="2"/>
            <charset val="134"/>
          </rPr>
          <t>Jeff  Holtzman:</t>
        </r>
        <r>
          <rPr>
            <sz val="9"/>
            <color indexed="81"/>
            <rFont val="Calibri"/>
            <family val="2"/>
            <charset val="134"/>
          </rPr>
          <t xml:space="preserve">
email: unavailable
phone: unavailable</t>
        </r>
      </text>
    </comment>
    <comment ref="AD4" authorId="0">
      <text>
        <r>
          <rPr>
            <b/>
            <sz val="9"/>
            <color indexed="81"/>
            <rFont val="Calibri"/>
            <family val="2"/>
            <charset val="134"/>
          </rPr>
          <t>Jeff  Holtzman:</t>
        </r>
        <r>
          <rPr>
            <sz val="9"/>
            <color indexed="81"/>
            <rFont val="Calibri"/>
            <family val="2"/>
            <charset val="134"/>
          </rPr>
          <t xml:space="preserve">
email: unavailable
phone: unavailable</t>
        </r>
      </text>
    </comment>
    <comment ref="AE4" authorId="0">
      <text>
        <r>
          <rPr>
            <b/>
            <sz val="9"/>
            <color indexed="81"/>
            <rFont val="Calibri"/>
            <family val="2"/>
            <charset val="134"/>
          </rPr>
          <t>Jeff  Holtzman:</t>
        </r>
        <r>
          <rPr>
            <sz val="9"/>
            <color indexed="81"/>
            <rFont val="Calibri"/>
            <family val="2"/>
            <charset val="134"/>
          </rPr>
          <t xml:space="preserve">
email: 169
phone: unavailable</t>
        </r>
      </text>
    </comment>
    <comment ref="AF4" authorId="0">
      <text>
        <r>
          <rPr>
            <b/>
            <sz val="9"/>
            <color indexed="81"/>
            <rFont val="Calibri"/>
            <family val="2"/>
            <charset val="134"/>
          </rPr>
          <t>Jeff  Holtzman:</t>
        </r>
        <r>
          <rPr>
            <sz val="9"/>
            <color indexed="81"/>
            <rFont val="Calibri"/>
            <family val="2"/>
            <charset val="134"/>
          </rPr>
          <t xml:space="preserve">
email: incomplete
phone: unavailable</t>
        </r>
      </text>
    </comment>
    <comment ref="AG4" authorId="0">
      <text>
        <r>
          <rPr>
            <b/>
            <sz val="9"/>
            <color indexed="81"/>
            <rFont val="Calibri"/>
            <family val="2"/>
            <charset val="134"/>
          </rPr>
          <t>Jeff  Holtzman:</t>
        </r>
        <r>
          <rPr>
            <sz val="9"/>
            <color indexed="81"/>
            <rFont val="Calibri"/>
            <family val="2"/>
            <charset val="134"/>
          </rPr>
          <t xml:space="preserve">
email: unavailable
phone: unavailable</t>
        </r>
      </text>
    </comment>
    <comment ref="AH4" authorId="1">
      <text>
        <r>
          <rPr>
            <b/>
            <sz val="10"/>
            <color indexed="81"/>
            <rFont val="Calibri"/>
          </rPr>
          <t>email: unavailable
phone: unavailable</t>
        </r>
        <r>
          <rPr>
            <sz val="10"/>
            <color indexed="81"/>
            <rFont val="Calibri"/>
          </rPr>
          <t xml:space="preserve">
</t>
        </r>
      </text>
    </comment>
    <comment ref="AI4" authorId="1">
      <text>
        <r>
          <rPr>
            <b/>
            <sz val="10"/>
            <color indexed="81"/>
            <rFont val="Calibri"/>
          </rPr>
          <t>email: unavailable
phone: unavailable</t>
        </r>
        <r>
          <rPr>
            <sz val="10"/>
            <color indexed="81"/>
            <rFont val="Calibri"/>
          </rPr>
          <t xml:space="preserve">
</t>
        </r>
      </text>
    </comment>
    <comment ref="AJ4" authorId="1">
      <text>
        <r>
          <rPr>
            <b/>
            <sz val="10"/>
            <color indexed="81"/>
            <rFont val="Calibri"/>
          </rPr>
          <t>email: unavailable
phone: unavailable</t>
        </r>
        <r>
          <rPr>
            <sz val="10"/>
            <color indexed="81"/>
            <rFont val="Calibri"/>
          </rPr>
          <t xml:space="preserve">
</t>
        </r>
      </text>
    </comment>
    <comment ref="AK4" authorId="1">
      <text>
        <r>
          <rPr>
            <b/>
            <sz val="10"/>
            <color indexed="81"/>
            <rFont val="Calibri"/>
          </rPr>
          <t>email: 1254
phone: unavailable</t>
        </r>
        <r>
          <rPr>
            <sz val="10"/>
            <color indexed="81"/>
            <rFont val="Calibri"/>
          </rPr>
          <t xml:space="preserve">
</t>
        </r>
      </text>
    </comment>
    <comment ref="AL4" authorId="1">
      <text>
        <r>
          <rPr>
            <b/>
            <sz val="10"/>
            <color indexed="81"/>
            <rFont val="Calibri"/>
          </rPr>
          <t>email: 695
phone: 243</t>
        </r>
        <r>
          <rPr>
            <sz val="10"/>
            <color indexed="81"/>
            <rFont val="Calibri"/>
          </rPr>
          <t xml:space="preserve">
</t>
        </r>
      </text>
    </comment>
    <comment ref="AM4" authorId="1">
      <text>
        <r>
          <rPr>
            <b/>
            <sz val="10"/>
            <color indexed="81"/>
            <rFont val="Calibri"/>
          </rPr>
          <t xml:space="preserve">email: 
phone: </t>
        </r>
        <r>
          <rPr>
            <sz val="10"/>
            <color indexed="81"/>
            <rFont val="Calibri"/>
          </rPr>
          <t xml:space="preserve">
</t>
        </r>
      </text>
    </comment>
    <comment ref="AN4" authorId="1">
      <text>
        <r>
          <rPr>
            <b/>
            <sz val="10"/>
            <color indexed="81"/>
            <rFont val="Calibri"/>
          </rPr>
          <t>email: 914
phone: 227</t>
        </r>
        <r>
          <rPr>
            <sz val="10"/>
            <color indexed="81"/>
            <rFont val="Calibri"/>
          </rPr>
          <t xml:space="preserve">
</t>
        </r>
      </text>
    </comment>
    <comment ref="AO4" authorId="1">
      <text>
        <r>
          <rPr>
            <b/>
            <sz val="10"/>
            <color indexed="81"/>
            <rFont val="Calibri"/>
          </rPr>
          <t>email: 2889
phone: 295</t>
        </r>
      </text>
    </comment>
    <comment ref="AP4" authorId="1">
      <text>
        <r>
          <rPr>
            <b/>
            <sz val="10"/>
            <color indexed="81"/>
            <rFont val="Calibri"/>
          </rPr>
          <t>email: 1286
phone: 408</t>
        </r>
      </text>
    </comment>
    <comment ref="AQ4" authorId="1">
      <text>
        <r>
          <rPr>
            <b/>
            <sz val="10"/>
            <color indexed="81"/>
            <rFont val="Calibri"/>
          </rPr>
          <t>email: 1513
phone: 307</t>
        </r>
      </text>
    </comment>
    <comment ref="AR4" authorId="1">
      <text>
        <r>
          <rPr>
            <b/>
            <sz val="10"/>
            <color indexed="81"/>
            <rFont val="Calibri"/>
          </rPr>
          <t>email: 2893
phone: 321</t>
        </r>
      </text>
    </comment>
    <comment ref="AS4" authorId="1">
      <text>
        <r>
          <rPr>
            <b/>
            <sz val="10"/>
            <color indexed="81"/>
            <rFont val="Calibri"/>
          </rPr>
          <t>email: 1346
phone: 388</t>
        </r>
      </text>
    </comment>
    <comment ref="AT4" authorId="1">
      <text>
        <r>
          <rPr>
            <b/>
            <sz val="10"/>
            <color indexed="81"/>
            <rFont val="Calibri"/>
          </rPr>
          <t>email: unavailable
phone: unavailable</t>
        </r>
      </text>
    </comment>
    <comment ref="AU4" authorId="1">
      <text>
        <r>
          <rPr>
            <b/>
            <sz val="10"/>
            <color indexed="81"/>
            <rFont val="Calibri"/>
          </rPr>
          <t xml:space="preserve">Email -
Service: 1085
Phone -
Service: 358
</t>
        </r>
      </text>
    </comment>
    <comment ref="AV4" authorId="1">
      <text>
        <r>
          <rPr>
            <b/>
            <sz val="10"/>
            <color indexed="81"/>
            <rFont val="Calibri"/>
          </rPr>
          <t xml:space="preserve">Email -
Service: 1622
Phone -
Service: 298
</t>
        </r>
      </text>
    </comment>
    <comment ref="AW4" authorId="1">
      <text>
        <r>
          <rPr>
            <b/>
            <sz val="10"/>
            <color indexed="81"/>
            <rFont val="Calibri"/>
          </rPr>
          <t xml:space="preserve">Email -
Service: 228
Phone -
Service: 298
</t>
        </r>
      </text>
    </comment>
    <comment ref="AX4" authorId="1">
      <text>
        <r>
          <rPr>
            <b/>
            <sz val="10"/>
            <color indexed="81"/>
            <rFont val="Calibri"/>
          </rPr>
          <t xml:space="preserve">Email -
Service: 172
Phone -
Service: 132
</t>
        </r>
      </text>
    </comment>
    <comment ref="AY4" authorId="1">
      <text>
        <r>
          <rPr>
            <b/>
            <sz val="10"/>
            <color indexed="81"/>
            <rFont val="Calibri"/>
          </rPr>
          <t xml:space="preserve">Email -
Service: 280
Phone -
Service: 265
</t>
        </r>
      </text>
    </comment>
    <comment ref="AZ4" authorId="1">
      <text>
        <r>
          <rPr>
            <b/>
            <sz val="10"/>
            <color indexed="81"/>
            <rFont val="Calibri"/>
          </rPr>
          <t xml:space="preserve">Email -
Service: 335
Phone -
Service: 348
</t>
        </r>
      </text>
    </comment>
    <comment ref="BA4" authorId="1">
      <text>
        <r>
          <rPr>
            <b/>
            <sz val="10"/>
            <color indexed="81"/>
            <rFont val="Calibri"/>
          </rPr>
          <t xml:space="preserve">Email -
Service: 455
Phone -
Service: 344
</t>
        </r>
      </text>
    </comment>
    <comment ref="BB4" authorId="1">
      <text>
        <r>
          <rPr>
            <b/>
            <sz val="10"/>
            <color indexed="81"/>
            <rFont val="Calibri"/>
          </rPr>
          <t xml:space="preserve">Email -
Service: 496
Phone -
Service: 391
</t>
        </r>
      </text>
    </comment>
    <comment ref="BC4" authorId="1">
      <text>
        <r>
          <rPr>
            <b/>
            <sz val="10"/>
            <color indexed="81"/>
            <rFont val="Calibri"/>
          </rPr>
          <t xml:space="preserve">
</t>
        </r>
      </text>
    </comment>
    <comment ref="BD4" authorId="1">
      <text>
        <r>
          <rPr>
            <b/>
            <sz val="10"/>
            <color indexed="81"/>
            <rFont val="Calibri"/>
          </rPr>
          <t xml:space="preserve">Email - 
Service: 333
Phone -
Service: 371
</t>
        </r>
      </text>
    </comment>
    <comment ref="BE4" authorId="1">
      <text>
        <r>
          <rPr>
            <b/>
            <sz val="10"/>
            <color indexed="81"/>
            <rFont val="Calibri"/>
          </rPr>
          <t xml:space="preserve">Email - 
Service: 307
Phone -
Service: 298
</t>
        </r>
      </text>
    </comment>
    <comment ref="BF4" authorId="1">
      <text>
        <r>
          <rPr>
            <b/>
            <sz val="10"/>
            <color indexed="81"/>
            <rFont val="Calibri"/>
          </rPr>
          <t xml:space="preserve">Email - 
Service: 337
Phone -
Service: 334
</t>
        </r>
      </text>
    </comment>
    <comment ref="BG4" authorId="1">
      <text>
        <r>
          <rPr>
            <b/>
            <sz val="10"/>
            <color indexed="81"/>
            <rFont val="Calibri"/>
          </rPr>
          <t xml:space="preserve">Email - 
Store: 427
Phone -
Store: 349
</t>
        </r>
      </text>
    </comment>
    <comment ref="BH4" authorId="1">
      <text>
        <r>
          <rPr>
            <b/>
            <sz val="10"/>
            <color indexed="81"/>
            <rFont val="Calibri"/>
          </rPr>
          <t xml:space="preserve">Email - 
Store: 449
Phone -
Store: 386
</t>
        </r>
      </text>
    </comment>
    <comment ref="BI4" authorId="1">
      <text>
        <r>
          <rPr>
            <b/>
            <sz val="10"/>
            <color indexed="81"/>
            <rFont val="Calibri"/>
          </rPr>
          <t xml:space="preserve">Email - 
Store: 415
Phone -
Store: 303
</t>
        </r>
      </text>
    </comment>
    <comment ref="BJ4" authorId="1">
      <text>
        <r>
          <rPr>
            <b/>
            <sz val="10"/>
            <color indexed="81"/>
            <rFont val="Calibri"/>
          </rPr>
          <t xml:space="preserve">Email - 
Store: 415
Phone -
Store: 303
</t>
        </r>
      </text>
    </comment>
    <comment ref="BK4" authorId="1">
      <text>
        <r>
          <rPr>
            <b/>
            <sz val="10"/>
            <color indexed="81"/>
            <rFont val="Calibri"/>
          </rPr>
          <t>Email - 
Store: 352
Phone -
Store: 360</t>
        </r>
      </text>
    </comment>
    <comment ref="BL4" authorId="1">
      <text>
        <r>
          <rPr>
            <b/>
            <sz val="10"/>
            <color indexed="81"/>
            <rFont val="Calibri"/>
          </rPr>
          <t>Email - 
Store: 311
Phone -
Store: 374</t>
        </r>
      </text>
    </comment>
    <comment ref="BM4" authorId="1">
      <text>
        <r>
          <rPr>
            <b/>
            <sz val="10"/>
            <color indexed="81"/>
            <rFont val="Calibri"/>
          </rPr>
          <t>Email - 
Store: 282
Phone -
Store: ???</t>
        </r>
      </text>
    </comment>
    <comment ref="BN4" authorId="1">
      <text>
        <r>
          <rPr>
            <b/>
            <sz val="10"/>
            <color indexed="81"/>
            <rFont val="Calibri"/>
          </rPr>
          <t>Email - 
Store: 303
Phone -
Store: 270</t>
        </r>
      </text>
    </comment>
    <comment ref="BO4" authorId="1">
      <text>
        <r>
          <rPr>
            <b/>
            <sz val="10"/>
            <color indexed="81"/>
            <rFont val="Calibri"/>
          </rPr>
          <t>Email - 
Store: 328
Phone -
Store: 328</t>
        </r>
      </text>
    </comment>
    <comment ref="BP4" authorId="1">
      <text>
        <r>
          <rPr>
            <b/>
            <sz val="10"/>
            <color indexed="81"/>
            <rFont val="Calibri"/>
          </rPr>
          <t>Email - 
Store: 328
Phone -
Store: 328</t>
        </r>
      </text>
    </comment>
    <comment ref="BQ4" authorId="1">
      <text>
        <r>
          <rPr>
            <b/>
            <sz val="10"/>
            <color indexed="81"/>
            <rFont val="Calibri"/>
          </rPr>
          <t>Email - 
Store: 341
Phone -
Store: 335</t>
        </r>
      </text>
    </comment>
    <comment ref="BR4" authorId="1">
      <text>
        <r>
          <rPr>
            <b/>
            <sz val="10"/>
            <color indexed="81"/>
            <rFont val="Calibri"/>
          </rPr>
          <t>Email - 
Store: 321
Phone -
Store: 290</t>
        </r>
      </text>
    </comment>
    <comment ref="BS4" authorId="1">
      <text>
        <r>
          <rPr>
            <b/>
            <sz val="10"/>
            <color indexed="81"/>
            <rFont val="Calibri"/>
          </rPr>
          <t>Email - 
Store: 309
Phone -
Store: 290</t>
        </r>
      </text>
    </comment>
    <comment ref="BT4" authorId="1">
      <text>
        <r>
          <rPr>
            <b/>
            <sz val="10"/>
            <color indexed="81"/>
            <rFont val="Calibri"/>
          </rPr>
          <t>Email - 
Store: 262
Phone -
Store: 211</t>
        </r>
      </text>
    </comment>
    <comment ref="BU4" authorId="1">
      <text>
        <r>
          <rPr>
            <b/>
            <sz val="10"/>
            <color indexed="81"/>
            <rFont val="Calibri"/>
          </rPr>
          <t>Email - 
Store: 389
Phone -
Store: 364</t>
        </r>
      </text>
    </comment>
    <comment ref="BV4" authorId="1">
      <text>
        <r>
          <rPr>
            <b/>
            <sz val="10"/>
            <color indexed="81"/>
            <rFont val="Calibri"/>
          </rPr>
          <t>Email - 
Store: 280
Phone -
Store: 325</t>
        </r>
      </text>
    </comment>
    <comment ref="BW4" authorId="1">
      <text>
        <r>
          <rPr>
            <b/>
            <sz val="10"/>
            <color indexed="81"/>
            <rFont val="Calibri"/>
          </rPr>
          <t>Email - 
Store: 259
Phone -
Store: 307</t>
        </r>
      </text>
    </comment>
    <comment ref="BX4" authorId="1">
      <text>
        <r>
          <rPr>
            <b/>
            <sz val="10"/>
            <color indexed="81"/>
            <rFont val="Calibri"/>
          </rPr>
          <t>Email - 
Store: 282
Phone -
Store: 281</t>
        </r>
      </text>
    </comment>
    <comment ref="BY4" authorId="1">
      <text>
        <r>
          <rPr>
            <b/>
            <sz val="10"/>
            <color indexed="81"/>
            <rFont val="Calibri"/>
          </rPr>
          <t>Email - 
Store: 247
Phone -
Store: 190</t>
        </r>
      </text>
    </comment>
    <comment ref="BZ4" authorId="1">
      <text>
        <r>
          <rPr>
            <b/>
            <sz val="10"/>
            <color indexed="81"/>
            <rFont val="Calibri"/>
          </rPr>
          <t>Email - 
Store: 259
Phone -
Store: 307</t>
        </r>
      </text>
    </comment>
    <comment ref="CA4" authorId="1">
      <text>
        <r>
          <rPr>
            <b/>
            <sz val="10"/>
            <color indexed="81"/>
            <rFont val="Calibri"/>
          </rPr>
          <t>Email - 
Store: 259
Phone -
Store: 307</t>
        </r>
      </text>
    </comment>
    <comment ref="AR5" authorId="1">
      <text>
        <r>
          <rPr>
            <b/>
            <sz val="10"/>
            <color indexed="81"/>
            <rFont val="Calibri"/>
          </rPr>
          <t>Microsoft Office User:</t>
        </r>
        <r>
          <rPr>
            <sz val="10"/>
            <color indexed="81"/>
            <rFont val="Calibri"/>
          </rPr>
          <t xml:space="preserve">
started including both operations and tech-ops this week due to restructuring in Jira</t>
        </r>
      </text>
    </comment>
    <comment ref="AS5" authorId="1">
      <text>
        <r>
          <rPr>
            <b/>
            <sz val="10"/>
            <color indexed="81"/>
            <rFont val="Calibri"/>
          </rPr>
          <t>Microsoft Office User:</t>
        </r>
        <r>
          <rPr>
            <sz val="10"/>
            <color indexed="81"/>
            <rFont val="Calibri"/>
          </rPr>
          <t xml:space="preserve">
started including both operations and tech-ops this week due to restructuring in Jira</t>
        </r>
      </text>
    </comment>
    <comment ref="AT5" authorId="1">
      <text>
        <r>
          <rPr>
            <b/>
            <sz val="10"/>
            <color indexed="81"/>
            <rFont val="Calibri"/>
          </rPr>
          <t>Microsoft Office User:</t>
        </r>
        <r>
          <rPr>
            <sz val="10"/>
            <color indexed="81"/>
            <rFont val="Calibri"/>
          </rPr>
          <t xml:space="preserve">
started including both operations and tech-ops this week due to restructuring in Jira</t>
        </r>
      </text>
    </comment>
    <comment ref="I18" authorId="0">
      <text>
        <r>
          <rPr>
            <b/>
            <sz val="9"/>
            <color indexed="81"/>
            <rFont val="Calibri"/>
            <family val="2"/>
            <charset val="134"/>
          </rPr>
          <t>Jeff  Holtzman:</t>
        </r>
        <r>
          <rPr>
            <sz val="9"/>
            <color indexed="81"/>
            <rFont val="Calibri"/>
            <family val="2"/>
            <charset val="134"/>
          </rPr>
          <t xml:space="preserve">
Subs
Phone: 44
Email replies: 319
SQC replies: 35 (these are Kenny replying to sales agents, and his resellers.</t>
        </r>
      </text>
    </comment>
    <comment ref="J18" authorId="0">
      <text>
        <r>
          <rPr>
            <b/>
            <sz val="9"/>
            <color indexed="81"/>
            <rFont val="Calibri"/>
            <family val="2"/>
            <charset val="134"/>
          </rPr>
          <t>Jeff  Holtzman:</t>
        </r>
        <r>
          <rPr>
            <sz val="9"/>
            <color indexed="81"/>
            <rFont val="Calibri"/>
            <family val="2"/>
            <charset val="134"/>
          </rPr>
          <t xml:space="preserve">
Email replies
TRM-TechStreet-Customer Service         347
TRM-TechStreet-Subscriptions               255
TRM-Techstreet-SQC                             22
Calls
Store                                                    276
Subscriptions                                        29
</t>
        </r>
      </text>
    </comment>
    <comment ref="K18" authorId="0">
      <text>
        <r>
          <rPr>
            <b/>
            <sz val="9"/>
            <color indexed="81"/>
            <rFont val="Calibri"/>
            <family val="2"/>
            <charset val="134"/>
          </rPr>
          <t>Jeff  Holtzman:</t>
        </r>
        <r>
          <rPr>
            <sz val="9"/>
            <color indexed="81"/>
            <rFont val="Calibri"/>
            <family val="2"/>
            <charset val="134"/>
          </rPr>
          <t xml:space="preserve">
Emails replied to
TOTAL 675
TRM-TechStreet-Customer Service         342
TRM-TechStreet-Subscriptions               307
TRM-Techstreet-SQC                             26
Phone calls
TOTAL 357
Service                                                 320
Subs                                                    37
</t>
        </r>
      </text>
    </comment>
    <comment ref="L18" authorId="0">
      <text>
        <r>
          <rPr>
            <b/>
            <sz val="9"/>
            <color indexed="81"/>
            <rFont val="Calibri"/>
            <family val="2"/>
            <charset val="134"/>
          </rPr>
          <t>Jeff  Holtzman:</t>
        </r>
        <r>
          <rPr>
            <sz val="9"/>
            <color indexed="81"/>
            <rFont val="Calibri"/>
            <family val="2"/>
            <charset val="134"/>
          </rPr>
          <t xml:space="preserve">
Customer service manager no longer with the company, numbers not available, hopefully will be next week.</t>
        </r>
      </text>
    </comment>
    <comment ref="M18" authorId="0">
      <text>
        <r>
          <rPr>
            <b/>
            <sz val="9"/>
            <color indexed="81"/>
            <rFont val="Calibri"/>
            <family val="2"/>
            <charset val="134"/>
          </rPr>
          <t>Jeff  Holtzman:</t>
        </r>
        <r>
          <rPr>
            <sz val="9"/>
            <color indexed="81"/>
            <rFont val="Calibri"/>
            <family val="2"/>
            <charset val="134"/>
          </rPr>
          <t xml:space="preserve">
includes emails only, still trying to get access to full stats</t>
        </r>
      </text>
    </comment>
    <comment ref="N18" authorId="0">
      <text>
        <r>
          <rPr>
            <b/>
            <sz val="9"/>
            <color indexed="81"/>
            <rFont val="Calibri"/>
            <family val="2"/>
            <charset val="134"/>
          </rPr>
          <t>Jeff  Holtzman:</t>
        </r>
        <r>
          <rPr>
            <sz val="9"/>
            <color indexed="81"/>
            <rFont val="Calibri"/>
            <family val="2"/>
            <charset val="134"/>
          </rPr>
          <t xml:space="preserve">
includes emails only, still trying to get access to full stats</t>
        </r>
      </text>
    </comment>
    <comment ref="O18" authorId="0">
      <text>
        <r>
          <rPr>
            <b/>
            <sz val="9"/>
            <color indexed="81"/>
            <rFont val="Calibri"/>
            <family val="2"/>
            <charset val="134"/>
          </rPr>
          <t>Jeff  Holtzman:</t>
        </r>
        <r>
          <rPr>
            <sz val="9"/>
            <color indexed="81"/>
            <rFont val="Calibri"/>
            <family val="2"/>
            <charset val="134"/>
          </rPr>
          <t xml:space="preserve">
includes emails only, still trying to get access to full stats</t>
        </r>
      </text>
    </comment>
    <comment ref="P18" authorId="0">
      <text>
        <r>
          <rPr>
            <b/>
            <sz val="9"/>
            <color indexed="81"/>
            <rFont val="Calibri"/>
            <family val="2"/>
            <charset val="134"/>
          </rPr>
          <t>Jeff  Holtzman:</t>
        </r>
        <r>
          <rPr>
            <sz val="9"/>
            <color indexed="81"/>
            <rFont val="Calibri"/>
            <family val="2"/>
            <charset val="134"/>
          </rPr>
          <t xml:space="preserve">
customer service stats unavailable</t>
        </r>
      </text>
    </comment>
    <comment ref="Q18" authorId="0">
      <text>
        <r>
          <rPr>
            <b/>
            <sz val="9"/>
            <color indexed="81"/>
            <rFont val="Calibri"/>
            <family val="2"/>
            <charset val="134"/>
          </rPr>
          <t>Jeff  Holtzman:</t>
        </r>
        <r>
          <rPr>
            <sz val="9"/>
            <color indexed="81"/>
            <rFont val="Calibri"/>
            <family val="2"/>
            <charset val="134"/>
          </rPr>
          <t xml:space="preserve">
includes emails only, still trying to get access to phone system stats</t>
        </r>
      </text>
    </comment>
    <comment ref="R18" authorId="0">
      <text>
        <r>
          <rPr>
            <b/>
            <sz val="9"/>
            <color indexed="81"/>
            <rFont val="Calibri"/>
            <family val="2"/>
            <charset val="134"/>
          </rPr>
          <t>Jeff  Holtzman:</t>
        </r>
        <r>
          <rPr>
            <sz val="9"/>
            <color indexed="81"/>
            <rFont val="Calibri"/>
            <family val="2"/>
            <charset val="134"/>
          </rPr>
          <t xml:space="preserve">
Now includes phone system stats
email: 296
phone: 8</t>
        </r>
      </text>
    </comment>
    <comment ref="S18" authorId="0">
      <text>
        <r>
          <rPr>
            <b/>
            <sz val="9"/>
            <color indexed="81"/>
            <rFont val="Calibri"/>
            <family val="2"/>
            <charset val="134"/>
          </rPr>
          <t>Jeff  Holtzman:</t>
        </r>
        <r>
          <rPr>
            <sz val="9"/>
            <color indexed="81"/>
            <rFont val="Calibri"/>
            <family val="2"/>
            <charset val="134"/>
          </rPr>
          <t xml:space="preserve">
Now includes phone system stats
email: 344
phone: 22</t>
        </r>
      </text>
    </comment>
    <comment ref="T18" authorId="0">
      <text>
        <r>
          <rPr>
            <b/>
            <sz val="9"/>
            <color indexed="81"/>
            <rFont val="Calibri"/>
            <family val="2"/>
            <charset val="134"/>
          </rPr>
          <t xml:space="preserve">Paul Childs:
</t>
        </r>
        <r>
          <rPr>
            <sz val="9"/>
            <color indexed="81"/>
            <rFont val="Calibri"/>
            <family val="2"/>
            <charset val="134"/>
          </rPr>
          <t>phone system stats not available
email: 287</t>
        </r>
      </text>
    </comment>
    <comment ref="U18" authorId="0">
      <text>
        <r>
          <rPr>
            <b/>
            <sz val="9"/>
            <color indexed="81"/>
            <rFont val="Calibri"/>
            <family val="2"/>
            <charset val="134"/>
          </rPr>
          <t xml:space="preserve">Paul Childs:
</t>
        </r>
        <r>
          <rPr>
            <sz val="9"/>
            <color indexed="81"/>
            <rFont val="Calibri"/>
            <family val="2"/>
            <charset val="134"/>
          </rPr>
          <t>phone system stats not available
email: 287</t>
        </r>
      </text>
    </comment>
    <comment ref="V18" authorId="0">
      <text>
        <r>
          <rPr>
            <b/>
            <sz val="9"/>
            <color indexed="81"/>
            <rFont val="Calibri"/>
            <family val="2"/>
            <charset val="134"/>
          </rPr>
          <t xml:space="preserve">Jeff Holtzman:
</t>
        </r>
        <r>
          <rPr>
            <sz val="9"/>
            <color indexed="81"/>
            <rFont val="Calibri"/>
            <family val="2"/>
            <charset val="134"/>
          </rPr>
          <t xml:space="preserve">phone system stats not available
</t>
        </r>
      </text>
    </comment>
    <comment ref="W18" authorId="0">
      <text>
        <r>
          <rPr>
            <b/>
            <sz val="9"/>
            <color indexed="81"/>
            <rFont val="Calibri"/>
            <family val="2"/>
            <charset val="134"/>
          </rPr>
          <t xml:space="preserve">Jeff Holtzman:
</t>
        </r>
        <r>
          <rPr>
            <sz val="9"/>
            <color indexed="81"/>
            <rFont val="Calibri"/>
            <family val="2"/>
            <charset val="134"/>
          </rPr>
          <t xml:space="preserve">phone system stats not available
</t>
        </r>
      </text>
    </comment>
    <comment ref="X18" authorId="0">
      <text>
        <r>
          <rPr>
            <b/>
            <sz val="9"/>
            <color indexed="81"/>
            <rFont val="Calibri"/>
            <family val="2"/>
            <charset val="134"/>
          </rPr>
          <t>Jeff Holtzman:</t>
        </r>
        <r>
          <rPr>
            <sz val="9"/>
            <color indexed="81"/>
            <rFont val="Calibri"/>
            <family val="2"/>
            <charset val="134"/>
          </rPr>
          <t xml:space="preserve">
phone system stats not available
email stats incomplete</t>
        </r>
      </text>
    </comment>
    <comment ref="Y18" authorId="0">
      <text>
        <r>
          <rPr>
            <b/>
            <sz val="9"/>
            <color indexed="81"/>
            <rFont val="Calibri"/>
            <family val="2"/>
            <charset val="134"/>
          </rPr>
          <t>Jeff  Holtzman:</t>
        </r>
        <r>
          <rPr>
            <sz val="9"/>
            <color indexed="81"/>
            <rFont val="Calibri"/>
            <family val="2"/>
            <charset val="134"/>
          </rPr>
          <t xml:space="preserve">
Now includes phone system stats
email: 330
phone: 31</t>
        </r>
      </text>
    </comment>
    <comment ref="Z18" authorId="0">
      <text>
        <r>
          <rPr>
            <b/>
            <sz val="9"/>
            <color indexed="81"/>
            <rFont val="Calibri"/>
            <family val="2"/>
            <charset val="134"/>
          </rPr>
          <t>Jeff  Holtzman:</t>
        </r>
        <r>
          <rPr>
            <sz val="9"/>
            <color indexed="81"/>
            <rFont val="Calibri"/>
            <family val="2"/>
            <charset val="134"/>
          </rPr>
          <t xml:space="preserve">
Now includes phone system stats
email: 270
phone: 24</t>
        </r>
      </text>
    </comment>
    <comment ref="AA18" authorId="0">
      <text>
        <r>
          <rPr>
            <b/>
            <sz val="9"/>
            <color indexed="81"/>
            <rFont val="Calibri"/>
            <family val="2"/>
            <charset val="134"/>
          </rPr>
          <t>Jeff  Holtzman:</t>
        </r>
        <r>
          <rPr>
            <sz val="9"/>
            <color indexed="81"/>
            <rFont val="Calibri"/>
            <family val="2"/>
            <charset val="134"/>
          </rPr>
          <t xml:space="preserve">
Now includes phone system stats
email: 78 incomplete
phone: ?</t>
        </r>
      </text>
    </comment>
    <comment ref="AB18" authorId="0">
      <text>
        <r>
          <rPr>
            <b/>
            <sz val="9"/>
            <color indexed="81"/>
            <rFont val="Calibri"/>
            <family val="2"/>
            <charset val="134"/>
          </rPr>
          <t>Jeff  Holtzman:</t>
        </r>
        <r>
          <rPr>
            <sz val="9"/>
            <color indexed="81"/>
            <rFont val="Calibri"/>
            <family val="2"/>
            <charset val="134"/>
          </rPr>
          <t xml:space="preserve">
Now includes phone system stats
email: unavailable
phone: unavailable</t>
        </r>
      </text>
    </comment>
    <comment ref="AC18" authorId="0">
      <text>
        <r>
          <rPr>
            <b/>
            <sz val="9"/>
            <color indexed="81"/>
            <rFont val="Calibri"/>
            <family val="2"/>
            <charset val="134"/>
          </rPr>
          <t>Jeff  Holtzman:</t>
        </r>
        <r>
          <rPr>
            <sz val="9"/>
            <color indexed="81"/>
            <rFont val="Calibri"/>
            <family val="2"/>
            <charset val="134"/>
          </rPr>
          <t xml:space="preserve">
email: unavailable
phone: unavailable</t>
        </r>
      </text>
    </comment>
    <comment ref="AD18" authorId="0">
      <text>
        <r>
          <rPr>
            <b/>
            <sz val="9"/>
            <color indexed="81"/>
            <rFont val="Calibri"/>
            <family val="2"/>
            <charset val="134"/>
          </rPr>
          <t>Jeff  Holtzman:</t>
        </r>
        <r>
          <rPr>
            <sz val="9"/>
            <color indexed="81"/>
            <rFont val="Calibri"/>
            <family val="2"/>
            <charset val="134"/>
          </rPr>
          <t xml:space="preserve">
email: unavailable
phone: unavailable</t>
        </r>
      </text>
    </comment>
    <comment ref="AE18" authorId="0">
      <text>
        <r>
          <rPr>
            <b/>
            <sz val="9"/>
            <color indexed="81"/>
            <rFont val="Calibri"/>
            <family val="2"/>
            <charset val="134"/>
          </rPr>
          <t>Jeff  Holtzman:</t>
        </r>
        <r>
          <rPr>
            <sz val="9"/>
            <color indexed="81"/>
            <rFont val="Calibri"/>
            <family val="2"/>
            <charset val="134"/>
          </rPr>
          <t xml:space="preserve">
email: 251
phone: unavailable</t>
        </r>
      </text>
    </comment>
    <comment ref="AF18" authorId="0">
      <text>
        <r>
          <rPr>
            <b/>
            <sz val="9"/>
            <color indexed="81"/>
            <rFont val="Calibri"/>
            <family val="2"/>
            <charset val="134"/>
          </rPr>
          <t>Jeff  Holtzman:</t>
        </r>
        <r>
          <rPr>
            <sz val="9"/>
            <color indexed="81"/>
            <rFont val="Calibri"/>
            <family val="2"/>
            <charset val="134"/>
          </rPr>
          <t xml:space="preserve">
email: incomplete
phone: unavailable</t>
        </r>
      </text>
    </comment>
    <comment ref="AG18" authorId="0">
      <text>
        <r>
          <rPr>
            <b/>
            <sz val="9"/>
            <color indexed="81"/>
            <rFont val="Calibri"/>
            <family val="2"/>
            <charset val="134"/>
          </rPr>
          <t>Jeff  Holtzman:</t>
        </r>
        <r>
          <rPr>
            <sz val="9"/>
            <color indexed="81"/>
            <rFont val="Calibri"/>
            <family val="2"/>
            <charset val="134"/>
          </rPr>
          <t xml:space="preserve">
email: navailable
phone: unavailable</t>
        </r>
      </text>
    </comment>
    <comment ref="AH18" authorId="1">
      <text>
        <r>
          <rPr>
            <b/>
            <sz val="10"/>
            <color indexed="81"/>
            <rFont val="Calibri"/>
          </rPr>
          <t>email: unavailable
phone: unavailable</t>
        </r>
        <r>
          <rPr>
            <sz val="10"/>
            <color indexed="81"/>
            <rFont val="Calibri"/>
          </rPr>
          <t xml:space="preserve">
</t>
        </r>
      </text>
    </comment>
    <comment ref="AI18" authorId="1">
      <text>
        <r>
          <rPr>
            <b/>
            <sz val="10"/>
            <color indexed="81"/>
            <rFont val="Calibri"/>
          </rPr>
          <t>email: unavailable
phone: unavailable</t>
        </r>
        <r>
          <rPr>
            <sz val="10"/>
            <color indexed="81"/>
            <rFont val="Calibri"/>
          </rPr>
          <t xml:space="preserve">
</t>
        </r>
      </text>
    </comment>
    <comment ref="AJ18" authorId="1">
      <text>
        <r>
          <rPr>
            <b/>
            <sz val="10"/>
            <color indexed="81"/>
            <rFont val="Calibri"/>
          </rPr>
          <t>email: unavailable
phone: unavailable</t>
        </r>
        <r>
          <rPr>
            <sz val="10"/>
            <color indexed="81"/>
            <rFont val="Calibri"/>
          </rPr>
          <t xml:space="preserve">
</t>
        </r>
      </text>
    </comment>
    <comment ref="AK18" authorId="1">
      <text>
        <r>
          <rPr>
            <b/>
            <sz val="10"/>
            <color indexed="81"/>
            <rFont val="Calibri"/>
          </rPr>
          <t>email: 384
phone: unavailable</t>
        </r>
        <r>
          <rPr>
            <sz val="10"/>
            <color indexed="81"/>
            <rFont val="Calibri"/>
          </rPr>
          <t xml:space="preserve">
</t>
        </r>
      </text>
    </comment>
    <comment ref="AL18" authorId="1">
      <text>
        <r>
          <rPr>
            <b/>
            <sz val="10"/>
            <color indexed="81"/>
            <rFont val="Calibri"/>
          </rPr>
          <t>email: 391
phone: unavailable</t>
        </r>
        <r>
          <rPr>
            <sz val="10"/>
            <color indexed="81"/>
            <rFont val="Calibri"/>
          </rPr>
          <t xml:space="preserve">
</t>
        </r>
      </text>
    </comment>
    <comment ref="AM18" authorId="1">
      <text>
        <r>
          <rPr>
            <b/>
            <sz val="10"/>
            <color indexed="81"/>
            <rFont val="Calibri"/>
          </rPr>
          <t>email: 391
phone: unavailable</t>
        </r>
        <r>
          <rPr>
            <sz val="10"/>
            <color indexed="81"/>
            <rFont val="Calibri"/>
          </rPr>
          <t xml:space="preserve">
</t>
        </r>
      </text>
    </comment>
    <comment ref="AN18" authorId="1">
      <text>
        <r>
          <rPr>
            <b/>
            <sz val="10"/>
            <color indexed="81"/>
            <rFont val="Calibri"/>
          </rPr>
          <t>email: 375
phone: 40</t>
        </r>
        <r>
          <rPr>
            <sz val="10"/>
            <color indexed="81"/>
            <rFont val="Calibri"/>
          </rPr>
          <t xml:space="preserve">
</t>
        </r>
      </text>
    </comment>
    <comment ref="AO18" authorId="1">
      <text>
        <r>
          <rPr>
            <b/>
            <sz val="10"/>
            <color indexed="81"/>
            <rFont val="Calibri"/>
          </rPr>
          <t>email: 1001
phone: 50</t>
        </r>
        <r>
          <rPr>
            <sz val="10"/>
            <color indexed="81"/>
            <rFont val="Calibri"/>
          </rPr>
          <t xml:space="preserve">
</t>
        </r>
      </text>
    </comment>
    <comment ref="AP18" authorId="1">
      <text>
        <r>
          <rPr>
            <b/>
            <sz val="10"/>
            <color indexed="81"/>
            <rFont val="Calibri"/>
          </rPr>
          <t>email: 403
phone: 84</t>
        </r>
        <r>
          <rPr>
            <sz val="10"/>
            <color indexed="81"/>
            <rFont val="Calibri"/>
          </rPr>
          <t xml:space="preserve">
</t>
        </r>
      </text>
    </comment>
    <comment ref="AQ18" authorId="1">
      <text>
        <r>
          <rPr>
            <b/>
            <sz val="10"/>
            <color indexed="81"/>
            <rFont val="Calibri"/>
          </rPr>
          <t>email: 734
phone: 97</t>
        </r>
        <r>
          <rPr>
            <sz val="10"/>
            <color indexed="81"/>
            <rFont val="Calibri"/>
          </rPr>
          <t xml:space="preserve">
</t>
        </r>
      </text>
    </comment>
    <comment ref="AR18" authorId="1">
      <text>
        <r>
          <rPr>
            <b/>
            <sz val="10"/>
            <color indexed="81"/>
            <rFont val="Calibri"/>
          </rPr>
          <t>email: 1101
phone: 88</t>
        </r>
        <r>
          <rPr>
            <sz val="10"/>
            <color indexed="81"/>
            <rFont val="Calibri"/>
          </rPr>
          <t xml:space="preserve">
</t>
        </r>
      </text>
    </comment>
    <comment ref="AS18" authorId="1">
      <text>
        <r>
          <rPr>
            <b/>
            <sz val="10"/>
            <color indexed="81"/>
            <rFont val="Calibri"/>
          </rPr>
          <t>email: 443
phone: 116</t>
        </r>
        <r>
          <rPr>
            <sz val="10"/>
            <color indexed="81"/>
            <rFont val="Calibri"/>
          </rPr>
          <t xml:space="preserve">
</t>
        </r>
      </text>
    </comment>
    <comment ref="AT18" authorId="1">
      <text>
        <r>
          <rPr>
            <b/>
            <sz val="10"/>
            <color indexed="81"/>
            <rFont val="Calibri"/>
          </rPr>
          <t>email: unavailable
phone: unavailable</t>
        </r>
        <r>
          <rPr>
            <sz val="10"/>
            <color indexed="81"/>
            <rFont val="Calibri"/>
          </rPr>
          <t xml:space="preserve">
</t>
        </r>
      </text>
    </comment>
    <comment ref="AU18" authorId="1">
      <text>
        <r>
          <rPr>
            <b/>
            <sz val="10"/>
            <color indexed="81"/>
            <rFont val="Calibri"/>
          </rPr>
          <t xml:space="preserve">Email -
Subscription: 535
Phone -
Subscription: 97
</t>
        </r>
        <r>
          <rPr>
            <sz val="10"/>
            <color indexed="81"/>
            <rFont val="Calibri"/>
          </rPr>
          <t xml:space="preserve">
</t>
        </r>
      </text>
    </comment>
    <comment ref="AV18" authorId="1">
      <text>
        <r>
          <rPr>
            <b/>
            <sz val="10"/>
            <color indexed="81"/>
            <rFont val="Calibri"/>
          </rPr>
          <t xml:space="preserve">Email -
Subscription: 402
Phone -
Subscription: 78
</t>
        </r>
        <r>
          <rPr>
            <sz val="10"/>
            <color indexed="81"/>
            <rFont val="Calibri"/>
          </rPr>
          <t xml:space="preserve">
</t>
        </r>
      </text>
    </comment>
    <comment ref="AW18" authorId="1">
      <text>
        <r>
          <rPr>
            <b/>
            <sz val="10"/>
            <color indexed="81"/>
            <rFont val="Calibri"/>
          </rPr>
          <t xml:space="preserve">Email -
Subscription: 154
Phone -
Subscription: 110
</t>
        </r>
        <r>
          <rPr>
            <sz val="10"/>
            <color indexed="81"/>
            <rFont val="Calibri"/>
          </rPr>
          <t xml:space="preserve">
</t>
        </r>
      </text>
    </comment>
    <comment ref="AX18" authorId="1">
      <text>
        <r>
          <rPr>
            <b/>
            <sz val="10"/>
            <color indexed="81"/>
            <rFont val="Calibri"/>
          </rPr>
          <t xml:space="preserve">Email -
Subscription: 125
Phone -
Subscription: 58
</t>
        </r>
        <r>
          <rPr>
            <sz val="10"/>
            <color indexed="81"/>
            <rFont val="Calibri"/>
          </rPr>
          <t xml:space="preserve">
</t>
        </r>
      </text>
    </comment>
    <comment ref="AY18" authorId="1">
      <text>
        <r>
          <rPr>
            <b/>
            <sz val="10"/>
            <color indexed="81"/>
            <rFont val="Calibri"/>
          </rPr>
          <t xml:space="preserve">Email -
Subscription: 209
Phone -
Subscription: 52
</t>
        </r>
        <r>
          <rPr>
            <sz val="10"/>
            <color indexed="81"/>
            <rFont val="Calibri"/>
          </rPr>
          <t xml:space="preserve">
</t>
        </r>
      </text>
    </comment>
    <comment ref="AZ18" authorId="1">
      <text>
        <r>
          <rPr>
            <b/>
            <sz val="10"/>
            <color indexed="81"/>
            <rFont val="Calibri"/>
          </rPr>
          <t xml:space="preserve">Email -
Subscription: 256
Phone -
Subscription: 66
</t>
        </r>
        <r>
          <rPr>
            <sz val="10"/>
            <color indexed="81"/>
            <rFont val="Calibri"/>
          </rPr>
          <t xml:space="preserve">
</t>
        </r>
      </text>
    </comment>
    <comment ref="BA18" authorId="1">
      <text>
        <r>
          <rPr>
            <b/>
            <sz val="10"/>
            <color indexed="81"/>
            <rFont val="Calibri"/>
          </rPr>
          <t xml:space="preserve">Email -
Subscription: 398
Phone -
Subscription: 57
</t>
        </r>
        <r>
          <rPr>
            <sz val="10"/>
            <color indexed="81"/>
            <rFont val="Calibri"/>
          </rPr>
          <t xml:space="preserve">
</t>
        </r>
      </text>
    </comment>
    <comment ref="BB18" authorId="1">
      <text>
        <r>
          <rPr>
            <b/>
            <sz val="10"/>
            <color indexed="81"/>
            <rFont val="Calibri"/>
          </rPr>
          <t xml:space="preserve">Email -
Subscription: 329
Phone -
Subscription: 65
</t>
        </r>
        <r>
          <rPr>
            <sz val="10"/>
            <color indexed="81"/>
            <rFont val="Calibri"/>
          </rPr>
          <t xml:space="preserve">
</t>
        </r>
      </text>
    </comment>
    <comment ref="BC18" authorId="1">
      <text>
        <r>
          <rPr>
            <b/>
            <sz val="10"/>
            <color indexed="81"/>
            <rFont val="Calibri"/>
          </rPr>
          <t xml:space="preserve">Email -
Subscription: 246
Phone -
Subscription: 59
</t>
        </r>
        <r>
          <rPr>
            <sz val="10"/>
            <color indexed="81"/>
            <rFont val="Calibri"/>
          </rPr>
          <t xml:space="preserve">
</t>
        </r>
      </text>
    </comment>
    <comment ref="BD18" authorId="1">
      <text>
        <r>
          <rPr>
            <b/>
            <sz val="10"/>
            <color indexed="81"/>
            <rFont val="Calibri"/>
          </rPr>
          <t xml:space="preserve">Email -
Subscription: 246
Phone -
Subscription: 59
</t>
        </r>
        <r>
          <rPr>
            <sz val="10"/>
            <color indexed="81"/>
            <rFont val="Calibri"/>
          </rPr>
          <t xml:space="preserve">
</t>
        </r>
      </text>
    </comment>
    <comment ref="BE18" authorId="1">
      <text>
        <r>
          <rPr>
            <b/>
            <sz val="10"/>
            <color indexed="81"/>
            <rFont val="Calibri"/>
          </rPr>
          <t xml:space="preserve">Email -
Subscription: 188
Phone -
Subscription: 66
</t>
        </r>
        <r>
          <rPr>
            <sz val="10"/>
            <color indexed="81"/>
            <rFont val="Calibri"/>
          </rPr>
          <t xml:space="preserve">
</t>
        </r>
      </text>
    </comment>
    <comment ref="BF18" authorId="1">
      <text>
        <r>
          <rPr>
            <b/>
            <sz val="10"/>
            <color indexed="81"/>
            <rFont val="Calibri"/>
          </rPr>
          <t xml:space="preserve">Email -
Subscription: 100
Phone -
Subscription: 239
</t>
        </r>
        <r>
          <rPr>
            <sz val="10"/>
            <color indexed="81"/>
            <rFont val="Calibri"/>
          </rPr>
          <t xml:space="preserve">
</t>
        </r>
      </text>
    </comment>
    <comment ref="BG18" authorId="1">
      <text>
        <r>
          <rPr>
            <b/>
            <sz val="10"/>
            <color indexed="81"/>
            <rFont val="Calibri"/>
          </rPr>
          <t xml:space="preserve">Email -
Subscription: 284
Phone -
Subscription: 74
</t>
        </r>
        <r>
          <rPr>
            <sz val="10"/>
            <color indexed="81"/>
            <rFont val="Calibri"/>
          </rPr>
          <t xml:space="preserve">
</t>
        </r>
      </text>
    </comment>
    <comment ref="BH18" authorId="1">
      <text>
        <r>
          <rPr>
            <b/>
            <sz val="10"/>
            <color indexed="81"/>
            <rFont val="Calibri"/>
          </rPr>
          <t xml:space="preserve">Email -
Subscription: 268
Phone -
Subscription: 60
</t>
        </r>
        <r>
          <rPr>
            <sz val="10"/>
            <color indexed="81"/>
            <rFont val="Calibri"/>
          </rPr>
          <t xml:space="preserve">
</t>
        </r>
      </text>
    </comment>
    <comment ref="BI18" authorId="1">
      <text>
        <r>
          <rPr>
            <b/>
            <sz val="10"/>
            <color indexed="81"/>
            <rFont val="Calibri"/>
          </rPr>
          <t xml:space="preserve">Email -
Subscription: 253
Phone -
Subscription: 61
</t>
        </r>
        <r>
          <rPr>
            <sz val="10"/>
            <color indexed="81"/>
            <rFont val="Calibri"/>
          </rPr>
          <t xml:space="preserve">
</t>
        </r>
      </text>
    </comment>
    <comment ref="BJ18" authorId="1">
      <text>
        <r>
          <rPr>
            <b/>
            <sz val="10"/>
            <color indexed="81"/>
            <rFont val="Calibri"/>
          </rPr>
          <t xml:space="preserve">Email -
Subscription: 253
Phone -
Subscription: 61
</t>
        </r>
        <r>
          <rPr>
            <sz val="10"/>
            <color indexed="81"/>
            <rFont val="Calibri"/>
          </rPr>
          <t xml:space="preserve">
</t>
        </r>
      </text>
    </comment>
    <comment ref="BK18" authorId="1">
      <text>
        <r>
          <rPr>
            <b/>
            <sz val="10"/>
            <color indexed="81"/>
            <rFont val="Calibri"/>
          </rPr>
          <t>Email -
Subscription: 228
Phone -
Subscription: 49</t>
        </r>
      </text>
    </comment>
    <comment ref="BL18" authorId="1">
      <text>
        <r>
          <rPr>
            <b/>
            <sz val="10"/>
            <color indexed="81"/>
            <rFont val="Calibri"/>
          </rPr>
          <t>Email -
Subscription: 221
Phone -
Subscription: 57</t>
        </r>
      </text>
    </comment>
    <comment ref="BM18" authorId="1">
      <text>
        <r>
          <rPr>
            <b/>
            <sz val="10"/>
            <color indexed="81"/>
            <rFont val="Calibri"/>
          </rPr>
          <t>Email -
Subscription: 230
Phone -
Subscription: ???</t>
        </r>
      </text>
    </comment>
    <comment ref="BN18" authorId="1">
      <text>
        <r>
          <rPr>
            <b/>
            <sz val="10"/>
            <color indexed="81"/>
            <rFont val="Calibri"/>
          </rPr>
          <t>Email -
Subscription: 211
Phone -
Subscription: 38</t>
        </r>
      </text>
    </comment>
    <comment ref="BO18" authorId="1">
      <text>
        <r>
          <rPr>
            <b/>
            <sz val="10"/>
            <color indexed="81"/>
            <rFont val="Calibri"/>
          </rPr>
          <t>Email -
Subscription: 223
Phone -
Subscription: 46</t>
        </r>
      </text>
    </comment>
    <comment ref="BP18" authorId="1">
      <text>
        <r>
          <rPr>
            <b/>
            <sz val="10"/>
            <color indexed="81"/>
            <rFont val="Calibri"/>
          </rPr>
          <t>Email -
Subscription: 223
Phone -
Subscription: 46</t>
        </r>
      </text>
    </comment>
    <comment ref="BQ18" authorId="1">
      <text>
        <r>
          <rPr>
            <b/>
            <sz val="10"/>
            <color indexed="81"/>
            <rFont val="Calibri"/>
          </rPr>
          <t>Email -
Subscription: 290
Phone -
Subscription: 57</t>
        </r>
      </text>
    </comment>
    <comment ref="BR18" authorId="1">
      <text>
        <r>
          <rPr>
            <b/>
            <sz val="10"/>
            <color indexed="81"/>
            <rFont val="Calibri"/>
          </rPr>
          <t>Email -
Subscription: 201
Phone -
Subscription: 72</t>
        </r>
      </text>
    </comment>
    <comment ref="BS18" authorId="1">
      <text>
        <r>
          <rPr>
            <b/>
            <sz val="10"/>
            <color indexed="81"/>
            <rFont val="Calibri"/>
          </rPr>
          <t>Email -
Subscription: 207
Phone -
Subscription: 49</t>
        </r>
      </text>
    </comment>
    <comment ref="BT18" authorId="1">
      <text>
        <r>
          <rPr>
            <b/>
            <sz val="10"/>
            <color indexed="81"/>
            <rFont val="Calibri"/>
          </rPr>
          <t>Email -
Subscription: 170
Phone -
Subscription: 41</t>
        </r>
      </text>
    </comment>
    <comment ref="BU18" authorId="1">
      <text>
        <r>
          <rPr>
            <b/>
            <sz val="10"/>
            <color indexed="81"/>
            <rFont val="Calibri"/>
          </rPr>
          <t>Email -
Subscription: 268
Phone -
Subscription: 78</t>
        </r>
      </text>
    </comment>
    <comment ref="BV18" authorId="1">
      <text>
        <r>
          <rPr>
            <b/>
            <sz val="10"/>
            <color indexed="81"/>
            <rFont val="Calibri"/>
          </rPr>
          <t>Email -
Subscription: 209
Phone -
Subscription: 46</t>
        </r>
      </text>
    </comment>
    <comment ref="BW18" authorId="1">
      <text>
        <r>
          <rPr>
            <b/>
            <sz val="10"/>
            <color indexed="81"/>
            <rFont val="Calibri"/>
          </rPr>
          <t>Email -
Subscription: 219
Phone -
Subscription: 60</t>
        </r>
      </text>
    </comment>
    <comment ref="BX18" authorId="1">
      <text>
        <r>
          <rPr>
            <b/>
            <sz val="10"/>
            <color indexed="81"/>
            <rFont val="Calibri"/>
          </rPr>
          <t>Email -
Subscription: 212
Phone -
Subscription: 37</t>
        </r>
      </text>
    </comment>
    <comment ref="BY18" authorId="1">
      <text>
        <r>
          <rPr>
            <b/>
            <sz val="10"/>
            <color indexed="81"/>
            <rFont val="Calibri"/>
          </rPr>
          <t>Email -
Subscription: 170
Phone -
Subscription: 26</t>
        </r>
      </text>
    </comment>
    <comment ref="BZ18" authorId="1">
      <text>
        <r>
          <rPr>
            <b/>
            <sz val="10"/>
            <color indexed="81"/>
            <rFont val="Calibri"/>
          </rPr>
          <t>Email -
Subscription: 219
Phone -
Subscription: 60</t>
        </r>
      </text>
    </comment>
    <comment ref="CA18" authorId="1">
      <text>
        <r>
          <rPr>
            <b/>
            <sz val="10"/>
            <color indexed="81"/>
            <rFont val="Calibri"/>
          </rPr>
          <t>Email -
Subscription: 219
Phone -
Subscription: 60</t>
        </r>
      </text>
    </comment>
    <comment ref="M36" authorId="0">
      <text>
        <r>
          <rPr>
            <b/>
            <sz val="9"/>
            <color indexed="81"/>
            <rFont val="Calibri"/>
            <family val="2"/>
            <charset val="134"/>
          </rPr>
          <t>Jeff  Holtzman:</t>
        </r>
        <r>
          <rPr>
            <sz val="9"/>
            <color indexed="81"/>
            <rFont val="Calibri"/>
            <family val="2"/>
            <charset val="134"/>
          </rPr>
          <t xml:space="preserve">
((project = tsmain and fixversion="Store 5.6.0") or project = tspci) and platform = Store and issuetype in (bug, sub-defect) and "Customer Reported Issue" = No</t>
        </r>
      </text>
    </comment>
    <comment ref="O36" authorId="0">
      <text>
        <r>
          <rPr>
            <b/>
            <sz val="9"/>
            <color indexed="81"/>
            <rFont val="Calibri"/>
            <family val="2"/>
            <charset val="134"/>
          </rPr>
          <t>Jeff  Holtzman:</t>
        </r>
        <r>
          <rPr>
            <sz val="9"/>
            <color indexed="81"/>
            <rFont val="Calibri"/>
            <family val="2"/>
            <charset val="134"/>
          </rPr>
          <t xml:space="preserve">
((project = tsmain and fixversion="Store 5.6.0") or project = tspci) and platform = Store and issuetype in (bug, sub-defect) and "Customer Reported Issue" = No</t>
        </r>
      </text>
    </comment>
    <comment ref="AI36" authorId="0">
      <text>
        <r>
          <rPr>
            <b/>
            <sz val="9"/>
            <color indexed="81"/>
            <rFont val="Calibri"/>
            <family val="2"/>
            <charset val="134"/>
          </rPr>
          <t>Jeff  Holtzman:</t>
        </r>
        <r>
          <rPr>
            <sz val="9"/>
            <color indexed="81"/>
            <rFont val="Calibri"/>
            <family val="2"/>
            <charset val="134"/>
          </rPr>
          <t xml:space="preserve">
((project = tsmain and fixversion="Store 5.6.0") or project = tspci) and platform = Store and issuetype in (bug, sub-defect) and "Customer Reported Issue" = No</t>
        </r>
      </text>
    </comment>
    <comment ref="M37" authorId="0">
      <text>
        <r>
          <rPr>
            <b/>
            <sz val="9"/>
            <color indexed="81"/>
            <rFont val="Calibri"/>
            <family val="2"/>
            <charset val="134"/>
          </rPr>
          <t>Jeff  Holtzman:</t>
        </r>
        <r>
          <rPr>
            <sz val="9"/>
            <color indexed="81"/>
            <rFont val="Calibri"/>
            <family val="2"/>
            <charset val="134"/>
          </rPr>
          <t xml:space="preserve">
((project=tsmain and fixversion = "Store 5.5.2") or project=tspci) and platform = Store and issuetype in (bug, sub-defect) and "Customer Reported Issue" = No and status != Closed order by "Defect Priority"</t>
        </r>
      </text>
    </comment>
    <comment ref="O37" authorId="0">
      <text>
        <r>
          <rPr>
            <b/>
            <sz val="9"/>
            <color indexed="81"/>
            <rFont val="Calibri"/>
            <family val="2"/>
            <charset val="134"/>
          </rPr>
          <t>Jeff  Holtzman:</t>
        </r>
        <r>
          <rPr>
            <sz val="9"/>
            <color indexed="81"/>
            <rFont val="Calibri"/>
            <family val="2"/>
            <charset val="134"/>
          </rPr>
          <t xml:space="preserve">
((project = tsmain and fixversion="Store 5.6.0") or project = tspci) and platform = Store and issuetype in (bug, sub-defect) and "Customer Reported Issue" = No and status != Closed</t>
        </r>
      </text>
    </comment>
    <comment ref="AI37" authorId="0">
      <text>
        <r>
          <rPr>
            <b/>
            <sz val="9"/>
            <color indexed="81"/>
            <rFont val="Calibri"/>
            <family val="2"/>
            <charset val="134"/>
          </rPr>
          <t>Jeff  Holtzman:</t>
        </r>
        <r>
          <rPr>
            <sz val="9"/>
            <color indexed="81"/>
            <rFont val="Calibri"/>
            <family val="2"/>
            <charset val="134"/>
          </rPr>
          <t xml:space="preserve">
((project = tsmain and fixversion="Store 5.6.0") or project = tspci) and platform = Store and issuetype in (bug, sub-defect) and "Customer Reported Issue" = No and status != Closed</t>
        </r>
      </text>
    </comment>
    <comment ref="AJ37" authorId="0">
      <text>
        <r>
          <rPr>
            <b/>
            <sz val="9"/>
            <color indexed="81"/>
            <rFont val="Calibri"/>
            <family val="2"/>
            <charset val="134"/>
          </rPr>
          <t>Jeff  Holtzman:</t>
        </r>
        <r>
          <rPr>
            <sz val="9"/>
            <color indexed="81"/>
            <rFont val="Calibri"/>
            <family val="2"/>
            <charset val="134"/>
          </rPr>
          <t xml:space="preserve">
((project = tsmain and fixversion="Store 5.6.0") or project = tspci) and platform = Store and issuetype in (bug, sub-defect) and "Customer Reported Issue" = No and status != Closed</t>
        </r>
      </text>
    </comment>
    <comment ref="M49" authorId="0">
      <text>
        <r>
          <rPr>
            <b/>
            <sz val="9"/>
            <color indexed="81"/>
            <rFont val="Calibri"/>
            <family val="2"/>
            <charset val="134"/>
          </rPr>
          <t>Jeff  Holtzman:</t>
        </r>
        <r>
          <rPr>
            <sz val="9"/>
            <color indexed="81"/>
            <rFont val="Calibri"/>
            <family val="2"/>
            <charset val="134"/>
          </rPr>
          <t xml:space="preserve">
((project = tsmain and fixversion="Enterprise 5.2") or project = tspci) and platform = Enterprise and issuetype in (bug, sub-defect) and "Customer Reported Issue" = No</t>
        </r>
      </text>
    </comment>
    <comment ref="N49" authorId="0">
      <text>
        <r>
          <rPr>
            <b/>
            <sz val="9"/>
            <color indexed="81"/>
            <rFont val="Calibri"/>
            <family val="2"/>
            <charset val="134"/>
          </rPr>
          <t>Jeff  Holtzman:</t>
        </r>
        <r>
          <rPr>
            <sz val="9"/>
            <color indexed="81"/>
            <rFont val="Calibri"/>
            <family val="2"/>
            <charset val="134"/>
          </rPr>
          <t xml:space="preserve">
((project = tsmain and fixversion="Enterprise 5.2") or project = tspci) and platform = Enterprise and issuetype in (bug, sub-defect) and "Customer Reported Issue" = No order by status</t>
        </r>
      </text>
    </comment>
    <comment ref="O49" authorId="0">
      <text>
        <r>
          <rPr>
            <b/>
            <sz val="9"/>
            <color indexed="81"/>
            <rFont val="Calibri"/>
            <family val="2"/>
            <charset val="134"/>
          </rPr>
          <t>Jeff  Holtzman:</t>
        </r>
        <r>
          <rPr>
            <sz val="9"/>
            <color indexed="81"/>
            <rFont val="Calibri"/>
            <family val="2"/>
            <charset val="134"/>
          </rPr>
          <t xml:space="preserve">
((project = tsmain and fixversion="Enterprise 5.2") or project = tspci) and platform = Enterprise and issuetype in (bug, sub-defect) and "Customer Reported Issue" = No order by status</t>
        </r>
      </text>
    </comment>
    <comment ref="P49" authorId="0">
      <text>
        <r>
          <rPr>
            <b/>
            <sz val="9"/>
            <color indexed="81"/>
            <rFont val="Calibri"/>
            <family val="2"/>
            <charset val="134"/>
          </rPr>
          <t>Jeff  Holtzman:</t>
        </r>
        <r>
          <rPr>
            <sz val="9"/>
            <color indexed="81"/>
            <rFont val="Calibri"/>
            <family val="2"/>
            <charset val="134"/>
          </rPr>
          <t xml:space="preserve">
((project = tsmain and fixversion="Enterprise 5.2") or (project = tspci and platform = Enterprise)) and issuetype in (bug, sub-defect) and "Customer Reported Issue" != Yes and status != Closed</t>
        </r>
      </text>
    </comment>
    <comment ref="AI49" authorId="0">
      <text>
        <r>
          <rPr>
            <b/>
            <sz val="9"/>
            <color indexed="81"/>
            <rFont val="Calibri"/>
            <family val="2"/>
            <charset val="134"/>
          </rPr>
          <t>Jeff  Holtzman:</t>
        </r>
        <r>
          <rPr>
            <sz val="9"/>
            <color indexed="81"/>
            <rFont val="Calibri"/>
            <family val="2"/>
            <charset val="134"/>
          </rPr>
          <t xml:space="preserve">
((project = tsmain and fixversion="Enterprise 5.20") or (project = tspci and platform = Enterprise)) and issuetype in (bug, sub-defect) and "Customer Reported Issue" != Yes and status != Closed</t>
        </r>
      </text>
    </comment>
    <comment ref="AJ49" authorId="0">
      <text>
        <r>
          <rPr>
            <b/>
            <sz val="9"/>
            <color indexed="81"/>
            <rFont val="Calibri"/>
            <family val="2"/>
            <charset val="134"/>
          </rPr>
          <t>Jeff  Holtzman:</t>
        </r>
        <r>
          <rPr>
            <sz val="9"/>
            <color indexed="81"/>
            <rFont val="Calibri"/>
            <family val="2"/>
            <charset val="134"/>
          </rPr>
          <t xml:space="preserve">
((project = tsmain and fixversion="Enterprise 5.2.0") or (project = tspci and platform = Enterprise)) and issuetype in (bug, sub-defect) and "Customer Reported Issue" != Yes and status != Closed</t>
        </r>
      </text>
    </comment>
    <comment ref="AK49" authorId="0">
      <text>
        <r>
          <rPr>
            <b/>
            <sz val="9"/>
            <color indexed="81"/>
            <rFont val="Calibri"/>
            <family val="2"/>
            <charset val="134"/>
          </rPr>
          <t>Jeff  Holtzman:</t>
        </r>
        <r>
          <rPr>
            <sz val="9"/>
            <color indexed="81"/>
            <rFont val="Calibri"/>
            <family val="2"/>
            <charset val="134"/>
          </rPr>
          <t xml:space="preserve">
((project = tsmain and fixversion="Enterprise 5.2.0") or (project = tspci and platform = Enterprise)) and issuetype in (bug, sub-defect) and "Customer Reported Issue" != Yes and status != Closed</t>
        </r>
      </text>
    </comment>
    <comment ref="O50" authorId="0">
      <text>
        <r>
          <rPr>
            <b/>
            <sz val="9"/>
            <color indexed="81"/>
            <rFont val="Calibri"/>
            <family val="2"/>
            <charset val="134"/>
          </rPr>
          <t>Jeff  Holtzman:</t>
        </r>
        <r>
          <rPr>
            <sz val="9"/>
            <color indexed="81"/>
            <rFont val="Calibri"/>
            <family val="2"/>
            <charset val="134"/>
          </rPr>
          <t xml:space="preserve">
((project = tsmain and fixversion="Enterprise 5.2") or project = tspci) and platform = Enterprise and issuetype in (bug, sub-defect) and "Customer Reported Issue" = No and status != Closed</t>
        </r>
      </text>
    </comment>
    <comment ref="P50" authorId="0">
      <text>
        <r>
          <rPr>
            <b/>
            <sz val="9"/>
            <color indexed="81"/>
            <rFont val="Calibri"/>
            <family val="2"/>
            <charset val="134"/>
          </rPr>
          <t>Jeff  Holtzman:</t>
        </r>
        <r>
          <rPr>
            <sz val="9"/>
            <color indexed="81"/>
            <rFont val="Calibri"/>
            <family val="2"/>
            <charset val="134"/>
          </rPr>
          <t xml:space="preserve">
((project = tsmain and fixversion="Enterprise 5.2") or project = tspci) and platform = Enterprise and issuetype in (bug, sub-defect) and "Customer Reported Issue" = No and status != Closed</t>
        </r>
      </text>
    </comment>
    <comment ref="AI50" authorId="0">
      <text>
        <r>
          <rPr>
            <b/>
            <sz val="9"/>
            <color indexed="81"/>
            <rFont val="Calibri"/>
            <family val="2"/>
            <charset val="134"/>
          </rPr>
          <t>Jeff  Holtzman:</t>
        </r>
        <r>
          <rPr>
            <sz val="9"/>
            <color indexed="81"/>
            <rFont val="Calibri"/>
            <family val="2"/>
            <charset val="134"/>
          </rPr>
          <t xml:space="preserve">
((project = tsmain and fixversion="Enterprise 5.2.0") or project = tspci) and platform = Enterprise and issuetype in (bug, sub-defect) and "Customer Reported Issue" != Yes and status != Closed</t>
        </r>
      </text>
    </comment>
  </commentList>
</comments>
</file>

<file path=xl/comments4.xml><?xml version="1.0" encoding="utf-8"?>
<comments xmlns="http://schemas.openxmlformats.org/spreadsheetml/2006/main">
  <authors>
    <author>Geoff Bodin</author>
  </authors>
  <commentList>
    <comment ref="A3" authorId="0">
      <text>
        <r>
          <rPr>
            <b/>
            <sz val="9"/>
            <color indexed="81"/>
            <rFont val="Tahoma"/>
            <family val="2"/>
          </rPr>
          <t>Number of new customer issues this month and their prioritize. Please include any pre-existing non-customer issues that have been flagged as customer issues in this month.
Also include any Fixed/Tested which have been re-opened in the new.
After current month these should be moved to either:
OPEN/VALID
FIXED/TESTED
CLOSED</t>
        </r>
      </text>
    </comment>
    <comment ref="A15" authorId="0">
      <text>
        <r>
          <rPr>
            <b/>
            <sz val="9"/>
            <color indexed="81"/>
            <rFont val="Tahoma"/>
            <family val="2"/>
          </rPr>
          <t xml:space="preserve">Number of Customer issues that have not been reviewed
Do Include 
  Items captured in the NEW columns which which </t>
        </r>
        <r>
          <rPr>
            <b/>
            <u/>
            <sz val="9"/>
            <color indexed="81"/>
            <rFont val="Tahoma"/>
            <family val="2"/>
          </rPr>
          <t>have not</t>
        </r>
        <r>
          <rPr>
            <b/>
            <sz val="9"/>
            <color indexed="81"/>
            <rFont val="Tahoma"/>
            <family val="2"/>
          </rPr>
          <t xml:space="preserve"> been through the 3 teams review
</t>
        </r>
      </text>
    </comment>
    <comment ref="A27" authorId="0">
      <text>
        <r>
          <rPr>
            <b/>
            <sz val="9"/>
            <color indexed="81"/>
            <rFont val="Tahoma"/>
            <family val="2"/>
          </rPr>
          <t xml:space="preserve">Number of Customer issues that HAVE been reviewed and are still VALID/OPEN.
Do not include:
   Items that have been raised this month - these should be in the NEW column
   Items identified as enhancements - these should be in the CLOSED count
   Items that have been Fixed and Tested by QA (Verified) - these should be in the FIXED/TESTED column
Do Include 
  Items captured in the NEW columns which which </t>
        </r>
        <r>
          <rPr>
            <b/>
            <u/>
            <sz val="9"/>
            <color indexed="81"/>
            <rFont val="Tahoma"/>
            <family val="2"/>
          </rPr>
          <t>have</t>
        </r>
        <r>
          <rPr>
            <b/>
            <sz val="9"/>
            <color indexed="81"/>
            <rFont val="Tahoma"/>
            <family val="2"/>
          </rPr>
          <t xml:space="preserve"> been through the 3 teams review</t>
        </r>
      </text>
    </comment>
    <comment ref="A39" authorId="0">
      <text>
        <r>
          <rPr>
            <b/>
            <sz val="9"/>
            <color indexed="81"/>
            <rFont val="Tahoma"/>
            <family val="2"/>
          </rPr>
          <t xml:space="preserve">
Items that have been Fixed and Tested this month to Include:
   Items that where raised (NEW) as customer issues and Fixed and tested in this month
   Items that where Patched this month
Do not Include:
   Items that are invalid issues - should be tracked in the CLOSED
  Items that are enhancements - should be tracked in the CLOSED
  Items that we can no longer reporduce - shouldbe tracked in the CLOSED</t>
        </r>
        <r>
          <rPr>
            <sz val="9"/>
            <color indexed="81"/>
            <rFont val="Tahoma"/>
            <family val="2"/>
          </rPr>
          <t xml:space="preserve">
</t>
        </r>
      </text>
    </comment>
    <comment ref="A51" authorId="0">
      <text>
        <r>
          <rPr>
            <b/>
            <sz val="9"/>
            <color indexed="81"/>
            <rFont val="Tahoma"/>
            <family val="2"/>
          </rPr>
          <t xml:space="preserve">To Include:
  Items that where raised this month and CLOSED as part of the reviews
  Items identified as valid Defects but agreed by the Business to never fix
  Items that are no longer reproducible
  Items that are invalid (i.e. works as expected, not a bug)
  Items that are Enhancements
</t>
        </r>
        <r>
          <rPr>
            <sz val="9"/>
            <color indexed="81"/>
            <rFont val="Tahoma"/>
            <family val="2"/>
          </rPr>
          <t xml:space="preserve">
 </t>
        </r>
      </text>
    </comment>
    <comment ref="A63" authorId="0">
      <text>
        <r>
          <rPr>
            <b/>
            <sz val="9"/>
            <color indexed="81"/>
            <rFont val="Tahoma"/>
            <family val="2"/>
          </rPr>
          <t>Confirmed means that it has been assigned to the release, development has committed to fixing it in the next release and QA has confirmed it can test the issue</t>
        </r>
      </text>
    </comment>
    <comment ref="A79" authorId="0">
      <text>
        <r>
          <rPr>
            <b/>
            <sz val="9"/>
            <color indexed="81"/>
            <rFont val="Tahoma"/>
            <family val="2"/>
          </rPr>
          <t>Confirmed means that it has been assigned to the release, development has committed to fixing it in the next release and QA has confirmed it can test the issue</t>
        </r>
      </text>
    </comment>
    <comment ref="A91" authorId="0">
      <text>
        <r>
          <rPr>
            <b/>
            <sz val="9"/>
            <color indexed="81"/>
            <rFont val="Tahoma"/>
            <family val="2"/>
          </rPr>
          <t xml:space="preserve">Number of Customer issues that where patched over the past month - the P1 column should be the same value as on the Scorecard. </t>
        </r>
      </text>
    </comment>
  </commentList>
</comments>
</file>

<file path=xl/sharedStrings.xml><?xml version="1.0" encoding="utf-8"?>
<sst xmlns="http://schemas.openxmlformats.org/spreadsheetml/2006/main" count="523" uniqueCount="211">
  <si>
    <t>project=tsmain and fixversion != operations and issuetype != Improvement and status not in (open, closed, complete, accepted)</t>
  </si>
  <si>
    <t>Non operations tickets that are not improvements and in progress</t>
  </si>
  <si>
    <t>Number that will be in product when we do the next release (currently Open/Valid from the monthly report – but reported weekly).</t>
  </si>
  <si>
    <t>Outstanding in Development</t>
  </si>
  <si>
    <t>project=tsmain and fixversion != operations and issuetype != Improvement and status = open</t>
  </si>
  <si>
    <t>Non operations tickets that are not improvements and not in progress</t>
  </si>
  <si>
    <t>Number of Customer issues still in Product (i.e. customer does not have a fix)</t>
  </si>
  <si>
    <t>Total Outstanding in Product</t>
  </si>
  <si>
    <t>project=tsmain and fixversion != operations and created &gt;= 2015-01-25 and created &lt;= 2015-01-31</t>
  </si>
  <si>
    <t>Non operations tickets received this week</t>
  </si>
  <si>
    <t>Number of Customer Defects Raised</t>
  </si>
  <si>
    <t xml:space="preserve">Weekly Defects </t>
  </si>
  <si>
    <t>No way to calculate, use Weekly Defects (below)</t>
  </si>
  <si>
    <t>Number of Cases, that came into Technology currently SFDC does not differentiate between Enhancements and Defects</t>
  </si>
  <si>
    <t xml:space="preserve">Weekly SFDC to Jira </t>
  </si>
  <si>
    <t>Adam's count + operations tickets</t>
  </si>
  <si>
    <t>Number of SFDC case received</t>
  </si>
  <si>
    <t xml:space="preserve">Weekly SFDC Case </t>
  </si>
  <si>
    <t>These are the numbers for the Bodin report</t>
  </si>
  <si>
    <t>project=tsmain and fixversion = operations and created &gt;= 2015-01-25 and created &lt;= 2015-01-31</t>
  </si>
  <si>
    <t>Operations tickets created the past week</t>
  </si>
  <si>
    <t>Operations tickets</t>
  </si>
  <si>
    <t>Total cases across phone and email</t>
  </si>
  <si>
    <t>Adam's count of cases</t>
  </si>
  <si>
    <t>These feed the numbers below</t>
  </si>
  <si>
    <t>Query (Sun -&gt; Sat)</t>
  </si>
  <si>
    <t>How to produce</t>
  </si>
  <si>
    <t>Explanation</t>
  </si>
  <si>
    <t>Statistic</t>
  </si>
  <si>
    <t>For the week ending…</t>
  </si>
  <si>
    <r>
      <rPr>
        <b/>
        <u/>
        <sz val="11"/>
        <color theme="1"/>
        <rFont val="Calibri"/>
        <family val="2"/>
        <scheme val="minor"/>
      </rPr>
      <t>NEW</t>
    </r>
    <r>
      <rPr>
        <sz val="12"/>
        <color theme="1"/>
        <rFont val="Calibri"/>
        <family val="2"/>
        <scheme val="minor"/>
      </rPr>
      <t xml:space="preserve"> Customer Issues this month (either new issues or pre-existing now flagged by customers). Include Any customer Issues re-Opened this month</t>
    </r>
  </si>
  <si>
    <r>
      <t xml:space="preserve">Total Number of </t>
    </r>
    <r>
      <rPr>
        <b/>
        <u/>
        <sz val="11"/>
        <color theme="1"/>
        <rFont val="Calibri"/>
        <family val="2"/>
        <scheme val="minor"/>
      </rPr>
      <t xml:space="preserve">OUTSTANDING </t>
    </r>
    <r>
      <rPr>
        <sz val="12"/>
        <color theme="1"/>
        <rFont val="Calibri"/>
        <family val="2"/>
        <scheme val="minor"/>
      </rPr>
      <t xml:space="preserve">Customer Issues </t>
    </r>
    <r>
      <rPr>
        <b/>
        <sz val="11"/>
        <color theme="1"/>
        <rFont val="Calibri"/>
        <family val="2"/>
        <scheme val="minor"/>
      </rPr>
      <t>STILL TO REVIEW (</t>
    </r>
    <r>
      <rPr>
        <b/>
        <u/>
        <sz val="11"/>
        <color theme="1"/>
        <rFont val="Calibri"/>
        <family val="2"/>
        <scheme val="minor"/>
      </rPr>
      <t>DO</t>
    </r>
    <r>
      <rPr>
        <b/>
        <sz val="11"/>
        <color theme="1"/>
        <rFont val="Calibri"/>
        <family val="2"/>
        <scheme val="minor"/>
      </rPr>
      <t xml:space="preserve"> include New issues reported this month which have not been reivewed)</t>
    </r>
  </si>
  <si>
    <r>
      <t xml:space="preserve">Total Number of </t>
    </r>
    <r>
      <rPr>
        <b/>
        <u/>
        <sz val="11"/>
        <color theme="1"/>
        <rFont val="Calibri"/>
        <family val="2"/>
        <scheme val="minor"/>
      </rPr>
      <t xml:space="preserve">OPEN/VALID </t>
    </r>
    <r>
      <rPr>
        <sz val="12"/>
        <color theme="1"/>
        <rFont val="Calibri"/>
        <family val="2"/>
        <scheme val="minor"/>
      </rPr>
      <t xml:space="preserve">Customer Issues </t>
    </r>
    <r>
      <rPr>
        <b/>
        <sz val="11"/>
        <color theme="1"/>
        <rFont val="Calibri"/>
        <family val="2"/>
        <scheme val="minor"/>
      </rPr>
      <t>which have been Reviewed (</t>
    </r>
    <r>
      <rPr>
        <b/>
        <u/>
        <sz val="11"/>
        <color theme="1"/>
        <rFont val="Calibri"/>
        <family val="2"/>
        <scheme val="minor"/>
      </rPr>
      <t>DO</t>
    </r>
    <r>
      <rPr>
        <b/>
        <sz val="11"/>
        <color theme="1"/>
        <rFont val="Calibri"/>
        <family val="2"/>
        <scheme val="minor"/>
      </rPr>
      <t xml:space="preserve"> include new issues reported this month M-S which have been reviewed)</t>
    </r>
  </si>
  <si>
    <r>
      <t xml:space="preserve">Number of Customer Issues </t>
    </r>
    <r>
      <rPr>
        <b/>
        <u/>
        <sz val="11"/>
        <color theme="1"/>
        <rFont val="Calibri"/>
        <family val="2"/>
        <scheme val="minor"/>
      </rPr>
      <t xml:space="preserve">Fixed&amp;Tested </t>
    </r>
    <r>
      <rPr>
        <sz val="12"/>
        <color theme="1"/>
        <rFont val="Calibri"/>
        <family val="2"/>
        <scheme val="minor"/>
      </rPr>
      <t>this month - do not include those that where reviewed and are not reproducible - Include issues patched this month</t>
    </r>
  </si>
  <si>
    <r>
      <t xml:space="preserve">Number of Customer Issues </t>
    </r>
    <r>
      <rPr>
        <b/>
        <u/>
        <sz val="11"/>
        <color theme="1"/>
        <rFont val="Calibri"/>
        <family val="2"/>
        <scheme val="minor"/>
      </rPr>
      <t>CLOSED</t>
    </r>
    <r>
      <rPr>
        <sz val="12"/>
        <color theme="1"/>
        <rFont val="Calibri"/>
        <family val="2"/>
        <scheme val="minor"/>
      </rPr>
      <t xml:space="preserve"> because they have been dermined to never to address, not reproducible, enhancement or invalid as part of review</t>
    </r>
  </si>
  <si>
    <t>Date of Next Release</t>
  </si>
  <si>
    <t>Version Number</t>
  </si>
  <si>
    <t>Number of Issues Still in Production TODAY - This will only go down when we do a release and the Fixed/Tested go live.</t>
  </si>
  <si>
    <t>Number of Issues Patched and released This Month</t>
  </si>
  <si>
    <t>Date of Next Triage</t>
  </si>
  <si>
    <t>Freqeuncy</t>
  </si>
  <si>
    <t>Comments</t>
  </si>
  <si>
    <t>QA ticket reporting - weekly</t>
  </si>
  <si>
    <t>QA ticket reporting - monthly</t>
  </si>
  <si>
    <t>For the month of …</t>
  </si>
  <si>
    <t>Query (day1 to end_day)</t>
  </si>
  <si>
    <t>P1</t>
  </si>
  <si>
    <t>P2</t>
  </si>
  <si>
    <t>P3</t>
  </si>
  <si>
    <t>P4</t>
  </si>
  <si>
    <t>P5</t>
  </si>
  <si>
    <t>Unprioritized</t>
  </si>
  <si>
    <t>5.5.0</t>
  </si>
  <si>
    <t>weekly</t>
  </si>
  <si>
    <t>Store</t>
  </si>
  <si>
    <t>Enterprise</t>
  </si>
  <si>
    <t>Platform</t>
  </si>
  <si>
    <t>Assumption: this is for 'emergency' non-scheduled releases. No way to query directly.</t>
  </si>
  <si>
    <t>Open P1</t>
  </si>
  <si>
    <t>Open P2</t>
  </si>
  <si>
    <t>Open P3</t>
  </si>
  <si>
    <t>Open P4</t>
  </si>
  <si>
    <t>Open P5</t>
  </si>
  <si>
    <t>Open Unprioritized</t>
  </si>
  <si>
    <t>Query (Fri -&gt; Thu)</t>
  </si>
  <si>
    <t>Number of unclosed customer issues</t>
  </si>
  <si>
    <r>
      <t xml:space="preserve">project=tsmain and fixversion = operations and </t>
    </r>
    <r>
      <rPr>
        <sz val="12"/>
        <color theme="4"/>
        <rFont val="Calibri"/>
        <scheme val="minor"/>
      </rPr>
      <t>created &gt;= 2015-01-25 and created &lt;= 2015-01-31</t>
    </r>
  </si>
  <si>
    <r>
      <t xml:space="preserve">project=tsmain and fixversion != operations and </t>
    </r>
    <r>
      <rPr>
        <sz val="12"/>
        <color theme="4"/>
        <rFont val="Calibri"/>
        <scheme val="minor"/>
      </rPr>
      <t>created &gt;= 2015-01-25 and created &lt;= 2015-01-31</t>
    </r>
  </si>
  <si>
    <t>project=tsmain and fixversion != operations and issuetype != Improvement and status not in (closed, complete, accepted)</t>
  </si>
  <si>
    <t>Customer Open Issues by Priority</t>
  </si>
  <si>
    <t>calculated, no entry</t>
  </si>
  <si>
    <t>Current Release In Dev</t>
  </si>
  <si>
    <t>Name of the Current release in Development, if multiple release include the next release only</t>
  </si>
  <si>
    <t>Planned Date of Release</t>
  </si>
  <si>
    <t>Date tha the current release is scheduled to go-live (or approved for release)</t>
  </si>
  <si>
    <t>Total Customer Issues Fixed</t>
  </si>
  <si>
    <t>Total Customer Issues Outstanding</t>
  </si>
  <si>
    <t>Number of customer issues fixed and tested within the Current Release in Dev, i.e. if we where to go live today, how many customer issues would be resolved</t>
  </si>
  <si>
    <t>Number of outstanding customer issues that have not been (so far) fixed and tested within this release, i.e. if we where to go live today how many customer issues will still be Open, should be the same as Number on the Customer Weekly report.</t>
  </si>
  <si>
    <t>New Defects Introduced in Dev</t>
  </si>
  <si>
    <t>Issues Still to be addressed in Dev</t>
  </si>
  <si>
    <t>Within the "Current Release in Dev", how many defects have been raised against the current release (do not include customer issues reported during the duration of the current release - these should be already included in Customer Issues</t>
  </si>
  <si>
    <t>Of the "New Defects Introduced in Dev", how many are still not Fixed and Tested</t>
  </si>
  <si>
    <t>Not Yet Prioritized</t>
  </si>
  <si>
    <t>Number of Open P1 issues of the "Issues Still to be addressed in Dev"</t>
  </si>
  <si>
    <t>Number of Open P2 issues of the "Issues Still to be addressed in Dev"</t>
  </si>
  <si>
    <t>Number of Open P3 issues of the "Issues Still to be addressed in Dev"</t>
  </si>
  <si>
    <t>Number of Open P4 issues of the "Issues Still to be addressed in Dev"</t>
  </si>
  <si>
    <t>Number of Open P5 issues of the "Issues Still to be addressed in Dev"</t>
  </si>
  <si>
    <t>Number of Open issues without priority of the "Issues Still to be addressed in Dev"</t>
  </si>
  <si>
    <t>5.5.2</t>
  </si>
  <si>
    <t>To list unprioritized tickets</t>
  </si>
  <si>
    <t>project=tsmain and issuetype in (Task, Sub-Task, Question) and priority is empty</t>
  </si>
  <si>
    <t>project=tsmain and issuetype in (Bug, Sub-Defect) and "Defect Priority" is empty</t>
  </si>
  <si>
    <t>project=tsmain and issuetype in (epic, story, improvement) and "Business Priority" is empty</t>
  </si>
  <si>
    <t>Customer - Enterprise</t>
  </si>
  <si>
    <t>Customer - Store</t>
  </si>
  <si>
    <t>Dev - Store</t>
  </si>
  <si>
    <t>Dev - Enterprise</t>
  </si>
  <si>
    <t>Breakdown of defects in development</t>
  </si>
  <si>
    <t>(above)</t>
  </si>
  <si>
    <t>P1/P2 raised this week, for the new tab ("Weekly Customer P1&amp;P2) added 2/27/15</t>
  </si>
  <si>
    <t>For the Graph 2015 tab…</t>
  </si>
  <si>
    <t>total open bugs store during month</t>
  </si>
  <si>
    <t>total open bugs in enterprise during month</t>
  </si>
  <si>
    <t>customer open bugs in store during month</t>
  </si>
  <si>
    <t>customer open bugs in enterprise during month</t>
  </si>
  <si>
    <t>project in (tsmain, tsbak) and issuetype = bug and "Customer Reported Issue" = yes and status != closed and platform = Store</t>
  </si>
  <si>
    <t>project in (tsmain, tsbak) and issuetype = bug and "Customer Reported Issue" = yes and status != closed and platform = Enterprise</t>
  </si>
  <si>
    <t>5.6.0</t>
  </si>
  <si>
    <t>5.5.3</t>
  </si>
  <si>
    <t>project = tsmain and issuetype = Bug and status not in (open, closed) and "Customer Reported Issue" = Yes and platform = Store order by "Defect Priority"</t>
  </si>
  <si>
    <t>project = tsmain and issuetype = Bug and status not in (open, closed) and "Customer Reported Issue" = Yes and platform = Enterprise order by "Defect Priority"</t>
  </si>
  <si>
    <t>Number of issues Fixed and Tested for the next release - cumaltive total</t>
  </si>
  <si>
    <t>5.5.4</t>
  </si>
  <si>
    <t>5.1.4</t>
  </si>
  <si>
    <t>project = tsmain and issuetype = Bug and platform = Store and "Customer Reported Issue" = Yes and status != closed order by "Defect Priority"</t>
  </si>
  <si>
    <t>project = tsmain and issuetype = Bug and platform = Enterprise and "Customer Reported Issue" = Yes and status != closed order by "Defect Priority"</t>
  </si>
  <si>
    <t>5.5.5</t>
  </si>
  <si>
    <t>5.5.6</t>
  </si>
  <si>
    <t>5.1.5</t>
  </si>
  <si>
    <t>5.5.7</t>
  </si>
  <si>
    <t>Total bugs</t>
  </si>
  <si>
    <t>project = tsmain and issuetype in (Bug, sub-defect) and platform = Store and status != closed order by "Defect Priority"</t>
  </si>
  <si>
    <t>project = tsmain and issuetype in (Bug, sub-defect) and platform = Enterprise and status != closed order by "Defect Priority"</t>
  </si>
  <si>
    <t>project = tsmain and issuetype in (Bug, sub-defect) and platform = Store and status != closed and "Customer Reported Issue" = yes order by "Defect Priority"</t>
  </si>
  <si>
    <t>Customer bugs</t>
  </si>
  <si>
    <t>project = tsmain and issuetype in (Bug, sub-defect) and platform = Enterprise and status != closed and "Customer Reported Issue" = yes order by "Defect Priority"</t>
  </si>
  <si>
    <t>project=tsmain and issuetype = bug and "Customer Reported Issue" = yes and platform = Store and status not in (Open, Closed)</t>
  </si>
  <si>
    <t>project=tsmain and issuetype = bug and "Customer Reported Issue" = yes and platform = Enterprise and status not in (Open, Closed)</t>
  </si>
  <si>
    <t>5.5.8</t>
  </si>
  <si>
    <t>5.1.6</t>
  </si>
  <si>
    <t>5.5.9</t>
  </si>
  <si>
    <t>5.1.7</t>
  </si>
  <si>
    <t>5.5.10</t>
  </si>
  <si>
    <t>5.1.8</t>
  </si>
  <si>
    <t>project = tsmain and issuetype = Bug and status = closed and resolution in ("Cannot Reproduce", Duplicate, "Not A Bug", "Won't Fix") and platform = Store and resolved &gt;= 2015-05-01 and resolved &lt; 2015-06-01 order by "Defect Priority"</t>
  </si>
  <si>
    <t>5.5.11</t>
  </si>
  <si>
    <t>5.1.9</t>
  </si>
  <si>
    <t>5.5.12</t>
  </si>
  <si>
    <t>5.1.10</t>
  </si>
  <si>
    <t>project = tsmain and issuetype = Bug and platform = Store and "Customer Reported Issue" = Yes and created &gt;= 2015-06-01 and created &lt; 2015-07-01 order by "Defect Priority"</t>
  </si>
  <si>
    <t>project = tsmain and issuetype = Bug and platform = Enterprise and "Customer Reported Issue" = Yes and created &gt;= 2015-06-01 and created &lt; 2015-07-01 order by "Defect Priority"</t>
  </si>
  <si>
    <t>project = tsmain and issuetype = Bug and platform = Store and status != Closed and "Defect Priority" = "Not Prioritized" and "Customer Reported Issue" = Yes and created &gt;= 2015-06-01 and created &lt; 2015-07-01 order by "Defect Priority"</t>
  </si>
  <si>
    <t>project = tsmain and issuetype = Bug and platform = Enterprise and status != Closed and "Defect Priority" = "Not Prioritized" and "Customer Reported Issue" = Yes and created &gt;= 2015-06-01 and created &lt; 2015-07-01 order by "Defect Priority"</t>
  </si>
  <si>
    <t>project = tsmain and issuetype = Bug and status = closed and resolution in (fixed, done) and "Customer Reported Issue" = Yes and platform = Store and resolved &gt;= 2015-06-01 and resolved &lt; 2015-07-01 order by "Defect Priority"</t>
  </si>
  <si>
    <t>project = tsmain and issuetype = Bug and status = closed and resolution in (fixed, done) and "Customer Reported Issue" = Yes and platform = Enterprise and resolved &gt;= 2015-06-01 and resolved &lt; 2015-07-01 order by "Defect Priority"</t>
  </si>
  <si>
    <t>project = tsmain and issuetype = Bug and status = closed and resolution in ("Cannot Reproduce", Duplicate, "Not A Bug", "Won't Fix") and platform = Enterprise and resolved &gt;= 2015-06-01 and resolved &lt; 2015-07-01 order by "Defect Priority"</t>
  </si>
  <si>
    <t>project = tsmain and issuetype = Bug and "Customer Reported Issue" = Yes and status = Closed and fixversion = "Store 5.5.12" order by "Defect Priority"</t>
  </si>
  <si>
    <t>project = tsmain and issuetype = Bug and "Customer Reported Issue" = Yes and status = Closed and fixversion = "Enterprise 5.1.10" order by "Defect Priority"</t>
  </si>
  <si>
    <t>project = TSMAIN and issuetype in (Bug, Sub-defect) and platform = Store and created &gt;= 2015-06-01 and status was not closed before 2015-07-01</t>
  </si>
  <si>
    <t>project = TSMAIN and issuetype in (Bug, Sub-defect) and platform = Enterprise and created &gt;= 2015-06-01 and status was not closed before 2015-07-01</t>
  </si>
  <si>
    <t>project = TSMAIN and issuetype = Bug and platform = Store and "Customer Reported Issue" = Yes and created &gt;= 2015-06-01 and status was not closed before 2015-07-01</t>
  </si>
  <si>
    <t>project = TSMAIN and issuetype = Bug and platform = Enterprise and "Customer Reported Issue" = Yes and created &gt;= 2015-06-01 and status was not closed before 2015-07-01</t>
  </si>
  <si>
    <t>5.5.13</t>
  </si>
  <si>
    <t>5.1.11</t>
  </si>
  <si>
    <t>5.5.14</t>
  </si>
  <si>
    <t>5.1.12</t>
  </si>
  <si>
    <t>5.5.15</t>
  </si>
  <si>
    <t>5.6.1</t>
  </si>
  <si>
    <t>5.2.1</t>
  </si>
  <si>
    <t>5.6.2</t>
  </si>
  <si>
    <t>5.2.2</t>
  </si>
  <si>
    <t>5.6.3</t>
  </si>
  <si>
    <t>5.2.3</t>
  </si>
  <si>
    <t>5.2.4</t>
  </si>
  <si>
    <t>5.6.4</t>
  </si>
  <si>
    <t>5.6.5</t>
  </si>
  <si>
    <t>5.2.5</t>
  </si>
  <si>
    <t>5.6.6</t>
  </si>
  <si>
    <t>5.2.6</t>
  </si>
  <si>
    <t>5.2.7</t>
  </si>
  <si>
    <t>5.6.7</t>
  </si>
  <si>
    <t>5.2.8</t>
  </si>
  <si>
    <t>5.6.8</t>
  </si>
  <si>
    <t>Lauren's count of cases</t>
  </si>
  <si>
    <t>Lauren's count + operations tickets</t>
  </si>
  <si>
    <t>5.6.9</t>
  </si>
  <si>
    <t>5.2.9</t>
  </si>
  <si>
    <t>5.6.10</t>
  </si>
  <si>
    <t>5.2.10</t>
  </si>
  <si>
    <t>5.6.11</t>
  </si>
  <si>
    <t>5.2.11</t>
  </si>
  <si>
    <t>5.6.12</t>
  </si>
  <si>
    <t>5.3.0</t>
  </si>
  <si>
    <t>5.6.13</t>
  </si>
  <si>
    <t>5.3.1</t>
  </si>
  <si>
    <t>5.6.14</t>
  </si>
  <si>
    <t>5.3.2</t>
  </si>
  <si>
    <t>5.6.15</t>
  </si>
  <si>
    <t>5.6.16</t>
  </si>
  <si>
    <t>5.3.3</t>
  </si>
  <si>
    <t>5.6.17</t>
  </si>
  <si>
    <t>5.3.4</t>
  </si>
  <si>
    <t>5.6.18</t>
  </si>
  <si>
    <t>5.3.5</t>
  </si>
  <si>
    <t xml:space="preserve"> 6/24/2016</t>
  </si>
  <si>
    <t>5.6.19</t>
  </si>
  <si>
    <t>5.3.6</t>
  </si>
  <si>
    <t>project=tsmain and fixversion in (operations, tech-ops) and platform = Store and created &gt;= 2016-07-01 and created &lt; 2016-07-08</t>
  </si>
  <si>
    <t>project=tsmain and issuetype = bug and "Customer Reported Issue" = yes and platform = Store and created &gt;= 2016-07-01 and created &lt; 2016-07-08</t>
  </si>
  <si>
    <t>project=tsmain and fixversion in (operations, tech-ops) and platform = Enterprise and created &gt;= 2016-07-01 and created &lt; 2016-07-08</t>
  </si>
  <si>
    <t>project=tsmain and issuetype = bug and "Customer Reported Issue" = yes and platform = Enterprise and created &gt;= 2016-07-01 and created &lt; 2016-07-08</t>
  </si>
  <si>
    <t>project=tsmain and issuetype = bug and platform = Store and "Customer Reported Issue" = yes and status = Closed and fixversion = "Store 5.6.19"</t>
  </si>
  <si>
    <t>project=tsmain and platform in (Store, 'Oracle Forms') and issuetype in (bug, sub-defect) and "Customer Reported Issue" = No and fixversion in ("Store 5.6.19")</t>
  </si>
  <si>
    <t>project=tsmain and platform in (Store, 'Oracle Forms') and issuetype in (bug, sub-defect) and "Customer Reported Issue" = No and status != Closed and fixversion in ("Store 5.6.19")</t>
  </si>
  <si>
    <t>project=tsmain and issuetype = bug and platform = Enterprise and "Customer Reported Issue" = yes and status = Closed and fixversion = "Enterprise 5.3.6"</t>
  </si>
  <si>
    <t>project in ("tsmain", "tsee") and platform in (Enterprise, NULL) and issuetype in (bug, sub-defect) and "Customer Reported Issue" = No and fixversion in ("Enterprise 5.3.6", "FTS Sprint 1")</t>
  </si>
  <si>
    <t>project in (tsmain, tsee) and platform in (Enterprise, NULL) and issuetype in (bug, sub-defect) and "Customer Reported Issue" = No and status != Closed and fixversion in ("Enterprise 5.3.6", "FTS Sprint 1")</t>
  </si>
  <si>
    <t>project=tsmain and issuetype=bug and platform=Enterprise and "Defect Priority" in (P1, P2) and created &gt;= 2016-07-01 and created &lt; 2016-07-08</t>
  </si>
  <si>
    <t>project=tsmain and issuetype=bug and platform=Store and "Defect Priority" in (P1, P2) and created &gt;= 2016-07-01 and created &lt; 2016-07-08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</si>
</sst>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
  </numFmts>
  <fonts count="16">
    <font>
      <sz val="12"/>
      <color theme="1"/>
      <name val="Calibri"/>
      <family val="2"/>
      <scheme val="minor"/>
    </font>
    <font>
      <b/>
      <sz val="12"/>
      <color theme="1"/>
      <name val="Calibri"/>
      <family val="2"/>
      <charset val="134"/>
      <scheme val="minor"/>
    </font>
    <font>
      <b/>
      <sz val="9"/>
      <color indexed="81"/>
      <name val="Calibri"/>
      <family val="2"/>
      <charset val="134"/>
    </font>
    <font>
      <sz val="9"/>
      <color indexed="81"/>
      <name val="Calibri"/>
      <family val="2"/>
      <charset val="134"/>
    </font>
    <font>
      <b/>
      <u/>
      <sz val="11"/>
      <color theme="1"/>
      <name val="Calibri"/>
      <family val="2"/>
      <scheme val="minor"/>
    </font>
    <font>
      <b/>
      <sz val="9"/>
      <color indexed="81"/>
      <name val="Tahoma"/>
      <family val="2"/>
    </font>
    <font>
      <b/>
      <sz val="11"/>
      <color theme="1"/>
      <name val="Calibri"/>
      <family val="2"/>
      <scheme val="minor"/>
    </font>
    <font>
      <b/>
      <u/>
      <sz val="9"/>
      <color indexed="81"/>
      <name val="Tahoma"/>
      <family val="2"/>
    </font>
    <font>
      <sz val="9"/>
      <color indexed="81"/>
      <name val="Tahoma"/>
      <family val="2"/>
    </font>
    <font>
      <u/>
      <sz val="12"/>
      <color theme="10"/>
      <name val="Calibri"/>
      <family val="2"/>
      <charset val="134"/>
      <scheme val="minor"/>
    </font>
    <font>
      <u/>
      <sz val="12"/>
      <color theme="11"/>
      <name val="Calibri"/>
      <family val="2"/>
      <charset val="134"/>
      <scheme val="minor"/>
    </font>
    <font>
      <sz val="12"/>
      <color theme="4"/>
      <name val="Calibri"/>
      <scheme val="minor"/>
    </font>
    <font>
      <b/>
      <sz val="18"/>
      <color theme="1"/>
      <name val="Calibri"/>
      <scheme val="minor"/>
    </font>
    <font>
      <sz val="12"/>
      <color rgb="FF000000"/>
      <name val="Calibri"/>
      <family val="2"/>
      <charset val="134"/>
      <scheme val="minor"/>
    </font>
    <font>
      <sz val="10"/>
      <color indexed="81"/>
      <name val="Calibri"/>
    </font>
    <font>
      <b/>
      <sz val="10"/>
      <color indexed="81"/>
      <name val="Calibri"/>
    </font>
  </fonts>
  <fills count="5">
    <fill>
      <patternFill patternType="none"/>
    </fill>
    <fill>
      <patternFill patternType="gray125"/>
    </fill>
    <fill>
      <patternFill patternType="solid">
        <fgColor theme="9" tint="0.79998168889431442"/>
        <bgColor indexed="64"/>
      </patternFill>
    </fill>
    <fill>
      <patternFill patternType="solid">
        <fgColor theme="1"/>
        <bgColor indexed="64"/>
      </patternFill>
    </fill>
    <fill>
      <patternFill patternType="solid">
        <fgColor theme="0" tint="-4.9989318521683403E-2"/>
        <bgColor indexed="64"/>
      </patternFill>
    </fill>
  </fills>
  <borders count="21">
    <border>
      <left/>
      <right/>
      <top/>
      <bottom/>
      <diagonal/>
    </border>
    <border>
      <left/>
      <right/>
      <top style="thin">
        <color auto="1"/>
      </top>
      <bottom/>
      <diagonal/>
    </border>
    <border>
      <left style="thin">
        <color auto="1"/>
      </left>
      <right/>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diagonal/>
    </border>
    <border>
      <left style="medium">
        <color auto="1"/>
      </left>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diagonal/>
    </border>
    <border>
      <left/>
      <right style="medium">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right style="thin">
        <color auto="1"/>
      </right>
      <top style="thin">
        <color auto="1"/>
      </top>
      <bottom style="thin">
        <color auto="1"/>
      </bottom>
      <diagonal/>
    </border>
  </borders>
  <cellStyleXfs count="184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13">
    <xf numFmtId="0" fontId="0" fillId="0" borderId="0" xfId="0"/>
    <xf numFmtId="0" fontId="0" fillId="0" borderId="0" xfId="0" applyAlignment="1">
      <alignment wrapText="1"/>
    </xf>
    <xf numFmtId="0" fontId="0" fillId="0" borderId="0" xfId="0" applyAlignment="1">
      <alignment vertical="center"/>
    </xf>
    <xf numFmtId="0" fontId="0" fillId="0" borderId="1" xfId="0" applyBorder="1"/>
    <xf numFmtId="0" fontId="0" fillId="0" borderId="1" xfId="0" applyBorder="1" applyAlignment="1">
      <alignment wrapText="1"/>
    </xf>
    <xf numFmtId="0" fontId="0" fillId="0" borderId="1" xfId="0" applyBorder="1" applyAlignment="1">
      <alignment vertical="center"/>
    </xf>
    <xf numFmtId="0" fontId="0" fillId="0" borderId="2" xfId="0" applyBorder="1"/>
    <xf numFmtId="0" fontId="0" fillId="0" borderId="2" xfId="0" applyBorder="1" applyAlignment="1">
      <alignment wrapText="1"/>
    </xf>
    <xf numFmtId="0" fontId="0" fillId="0" borderId="3" xfId="0" applyBorder="1"/>
    <xf numFmtId="0" fontId="0" fillId="0" borderId="3" xfId="0" applyBorder="1" applyAlignment="1">
      <alignment wrapText="1"/>
    </xf>
    <xf numFmtId="0" fontId="0" fillId="0" borderId="4" xfId="0" applyBorder="1"/>
    <xf numFmtId="0" fontId="0" fillId="0" borderId="4" xfId="0" applyBorder="1" applyAlignment="1">
      <alignment wrapText="1"/>
    </xf>
    <xf numFmtId="0" fontId="0" fillId="2" borderId="5" xfId="0" applyFill="1" applyBorder="1"/>
    <xf numFmtId="14" fontId="0" fillId="2" borderId="5" xfId="0" applyNumberFormat="1" applyFill="1" applyBorder="1"/>
    <xf numFmtId="14" fontId="0" fillId="2" borderId="6" xfId="0" applyNumberFormat="1" applyFill="1" applyBorder="1"/>
    <xf numFmtId="0" fontId="1" fillId="2" borderId="6" xfId="0" applyFont="1" applyFill="1" applyBorder="1" applyAlignment="1">
      <alignment wrapText="1"/>
    </xf>
    <xf numFmtId="0" fontId="1" fillId="2" borderId="6" xfId="0" applyFont="1" applyFill="1" applyBorder="1"/>
    <xf numFmtId="0" fontId="0" fillId="2" borderId="5" xfId="0" applyFill="1" applyBorder="1" applyAlignment="1">
      <alignment vertical="center"/>
    </xf>
    <xf numFmtId="0" fontId="1" fillId="0" borderId="3" xfId="0" applyFont="1" applyBorder="1"/>
    <xf numFmtId="0" fontId="0" fillId="0" borderId="0" xfId="0" applyFill="1" applyBorder="1" applyAlignment="1">
      <alignment vertical="top" wrapText="1"/>
    </xf>
    <xf numFmtId="0" fontId="0" fillId="0" borderId="0" xfId="0" applyBorder="1" applyAlignment="1">
      <alignment vertical="top" wrapText="1"/>
    </xf>
    <xf numFmtId="0" fontId="1" fillId="0" borderId="0" xfId="0" applyFont="1" applyAlignment="1">
      <alignment vertical="center"/>
    </xf>
    <xf numFmtId="0" fontId="1" fillId="0" borderId="0" xfId="0" applyFont="1"/>
    <xf numFmtId="0" fontId="1" fillId="0" borderId="0" xfId="0" applyFont="1" applyAlignment="1">
      <alignment wrapText="1"/>
    </xf>
    <xf numFmtId="0" fontId="0" fillId="0" borderId="0" xfId="0" applyBorder="1" applyAlignment="1">
      <alignment horizontal="right" vertical="top" wrapText="1"/>
    </xf>
    <xf numFmtId="0" fontId="0" fillId="0" borderId="1" xfId="0" applyFill="1" applyBorder="1" applyAlignment="1">
      <alignment vertical="top" wrapText="1"/>
    </xf>
    <xf numFmtId="0" fontId="0" fillId="0" borderId="1" xfId="0" applyBorder="1" applyAlignment="1">
      <alignment vertical="top" wrapText="1"/>
    </xf>
    <xf numFmtId="0" fontId="0" fillId="0" borderId="8" xfId="0" applyFill="1" applyBorder="1" applyAlignment="1">
      <alignment horizontal="right" wrapText="1"/>
    </xf>
    <xf numFmtId="0" fontId="0" fillId="0" borderId="8" xfId="0" applyBorder="1" applyAlignment="1">
      <alignment wrapText="1"/>
    </xf>
    <xf numFmtId="0" fontId="0" fillId="0" borderId="8" xfId="0" applyBorder="1" applyAlignment="1">
      <alignment horizontal="right" vertical="top" wrapText="1"/>
    </xf>
    <xf numFmtId="0" fontId="0" fillId="0" borderId="8" xfId="0" applyBorder="1" applyAlignment="1">
      <alignment horizontal="right" wrapText="1"/>
    </xf>
    <xf numFmtId="0" fontId="0" fillId="0" borderId="1" xfId="0" applyBorder="1" applyAlignment="1">
      <alignment horizontal="right" wrapText="1"/>
    </xf>
    <xf numFmtId="0" fontId="0" fillId="0" borderId="1" xfId="0" applyBorder="1" applyAlignment="1">
      <alignment horizontal="right"/>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1" fillId="0" borderId="11" xfId="0" applyFont="1" applyBorder="1"/>
    <xf numFmtId="0" fontId="0" fillId="0" borderId="11" xfId="0" applyFill="1" applyBorder="1" applyAlignment="1">
      <alignment vertical="top" wrapText="1"/>
    </xf>
    <xf numFmtId="0" fontId="0" fillId="0" borderId="13" xfId="0" applyFill="1" applyBorder="1" applyAlignment="1">
      <alignment vertical="top" wrapText="1"/>
    </xf>
    <xf numFmtId="0" fontId="0" fillId="0" borderId="13" xfId="0" applyBorder="1" applyAlignment="1">
      <alignment vertical="top" wrapText="1"/>
    </xf>
    <xf numFmtId="0" fontId="0" fillId="0" borderId="11" xfId="0" applyBorder="1" applyAlignment="1">
      <alignment vertical="top" wrapText="1"/>
    </xf>
    <xf numFmtId="0" fontId="0" fillId="0" borderId="13" xfId="0" applyBorder="1"/>
    <xf numFmtId="0" fontId="0" fillId="0" borderId="13" xfId="0" applyBorder="1" applyAlignment="1">
      <alignment horizontal="right"/>
    </xf>
    <xf numFmtId="0" fontId="0" fillId="0" borderId="11" xfId="0" applyBorder="1"/>
    <xf numFmtId="14" fontId="0" fillId="0" borderId="13" xfId="0" applyNumberFormat="1" applyBorder="1"/>
    <xf numFmtId="164" fontId="0" fillId="2" borderId="12" xfId="0" applyNumberFormat="1" applyFill="1" applyBorder="1"/>
    <xf numFmtId="164" fontId="0" fillId="2" borderId="5" xfId="0" applyNumberFormat="1" applyFill="1" applyBorder="1"/>
    <xf numFmtId="0" fontId="0" fillId="0" borderId="12" xfId="0" applyBorder="1" applyAlignment="1">
      <alignment horizontal="left" wrapText="1"/>
    </xf>
    <xf numFmtId="0" fontId="0" fillId="0" borderId="14" xfId="0" applyFill="1" applyBorder="1" applyAlignment="1">
      <alignment vertical="top" wrapText="1"/>
    </xf>
    <xf numFmtId="0" fontId="0" fillId="0" borderId="15" xfId="0" applyFill="1" applyBorder="1" applyAlignment="1">
      <alignment vertical="top" wrapText="1"/>
    </xf>
    <xf numFmtId="14" fontId="0" fillId="0" borderId="11" xfId="0" applyNumberFormat="1" applyBorder="1" applyAlignment="1">
      <alignment vertical="top" wrapText="1"/>
    </xf>
    <xf numFmtId="0" fontId="0" fillId="0" borderId="11" xfId="0" applyBorder="1" applyAlignment="1">
      <alignment horizontal="right" vertical="top" wrapText="1"/>
    </xf>
    <xf numFmtId="0" fontId="0" fillId="0" borderId="0" xfId="0" applyAlignment="1">
      <alignment horizontal="right"/>
    </xf>
    <xf numFmtId="0" fontId="0" fillId="0" borderId="0" xfId="0" applyBorder="1" applyAlignment="1">
      <alignment wrapText="1"/>
    </xf>
    <xf numFmtId="0" fontId="0" fillId="3" borderId="4" xfId="0" applyFill="1" applyBorder="1"/>
    <xf numFmtId="0" fontId="0" fillId="3" borderId="3" xfId="0" applyFill="1" applyBorder="1"/>
    <xf numFmtId="0" fontId="0" fillId="3" borderId="2" xfId="0" applyFill="1" applyBorder="1"/>
    <xf numFmtId="0" fontId="0" fillId="0" borderId="0" xfId="0" applyBorder="1"/>
    <xf numFmtId="0" fontId="0" fillId="0" borderId="0" xfId="0" applyBorder="1" applyAlignment="1"/>
    <xf numFmtId="0" fontId="0" fillId="0" borderId="0" xfId="0" applyFill="1" applyBorder="1"/>
    <xf numFmtId="0" fontId="0" fillId="4" borderId="4" xfId="0" applyFill="1" applyBorder="1"/>
    <xf numFmtId="0" fontId="0" fillId="4" borderId="1" xfId="0" applyFill="1" applyBorder="1"/>
    <xf numFmtId="0" fontId="0" fillId="4" borderId="3" xfId="0" applyFill="1" applyBorder="1"/>
    <xf numFmtId="0" fontId="0" fillId="4" borderId="0" xfId="0" applyFill="1" applyBorder="1"/>
    <xf numFmtId="0" fontId="1" fillId="0" borderId="0" xfId="0" applyFont="1" applyFill="1"/>
    <xf numFmtId="0" fontId="0" fillId="0" borderId="1" xfId="0" applyFill="1" applyBorder="1"/>
    <xf numFmtId="0" fontId="0" fillId="0" borderId="0" xfId="0" applyFill="1"/>
    <xf numFmtId="0" fontId="0" fillId="0" borderId="19" xfId="0" applyBorder="1" applyAlignment="1"/>
    <xf numFmtId="0" fontId="0" fillId="0" borderId="19" xfId="0" applyFill="1" applyBorder="1"/>
    <xf numFmtId="0" fontId="0" fillId="0" borderId="19" xfId="0" applyBorder="1"/>
    <xf numFmtId="0" fontId="0" fillId="0" borderId="0" xfId="0" applyFill="1" applyBorder="1" applyAlignment="1">
      <alignment wrapText="1"/>
    </xf>
    <xf numFmtId="0" fontId="0" fillId="0" borderId="0" xfId="0" applyAlignment="1">
      <alignment vertical="center" wrapText="1"/>
    </xf>
    <xf numFmtId="14" fontId="0" fillId="0" borderId="0" xfId="0" applyNumberFormat="1"/>
    <xf numFmtId="0" fontId="0" fillId="0" borderId="0" xfId="0" applyFill="1" applyBorder="1" applyAlignment="1">
      <alignment vertical="center" wrapText="1"/>
    </xf>
    <xf numFmtId="0" fontId="0" fillId="0" borderId="4" xfId="0" applyBorder="1" applyAlignment="1">
      <alignment vertical="center" wrapText="1"/>
    </xf>
    <xf numFmtId="0" fontId="0" fillId="0" borderId="3" xfId="0" applyBorder="1" applyAlignment="1">
      <alignment vertical="center" wrapText="1"/>
    </xf>
    <xf numFmtId="0" fontId="0" fillId="0" borderId="2" xfId="0" applyBorder="1" applyAlignment="1">
      <alignment vertical="center" wrapText="1"/>
    </xf>
    <xf numFmtId="0" fontId="13" fillId="0" borderId="0" xfId="0" applyFont="1"/>
    <xf numFmtId="0" fontId="13" fillId="0" borderId="0" xfId="0" applyFont="1" applyAlignment="1">
      <alignment horizontal="left"/>
    </xf>
    <xf numFmtId="14" fontId="0" fillId="0" borderId="0" xfId="0" applyNumberFormat="1" applyBorder="1" applyAlignment="1">
      <alignment vertical="top" wrapText="1"/>
    </xf>
    <xf numFmtId="14" fontId="0" fillId="0" borderId="1" xfId="0" applyNumberFormat="1" applyBorder="1"/>
    <xf numFmtId="0" fontId="0" fillId="4" borderId="0" xfId="0" applyFill="1" applyBorder="1" applyAlignment="1">
      <alignment wrapText="1"/>
    </xf>
    <xf numFmtId="0" fontId="0" fillId="4" borderId="0" xfId="0" applyFill="1" applyBorder="1" applyAlignment="1">
      <alignment vertical="top" wrapText="1"/>
    </xf>
    <xf numFmtId="0" fontId="12" fillId="2" borderId="6" xfId="0" applyFont="1" applyFill="1" applyBorder="1" applyAlignment="1"/>
    <xf numFmtId="0" fontId="0" fillId="2" borderId="5" xfId="0" applyFill="1" applyBorder="1" applyAlignment="1">
      <alignment wrapText="1"/>
    </xf>
    <xf numFmtId="0" fontId="12" fillId="2" borderId="5" xfId="0" applyFont="1" applyFill="1" applyBorder="1" applyAlignment="1"/>
    <xf numFmtId="0" fontId="0" fillId="0" borderId="9" xfId="0" applyBorder="1" applyAlignment="1">
      <alignment vertical="center" wrapText="1"/>
    </xf>
    <xf numFmtId="0" fontId="0" fillId="0" borderId="3" xfId="0" applyFill="1" applyBorder="1"/>
    <xf numFmtId="0" fontId="0" fillId="0" borderId="4" xfId="0" applyFill="1" applyBorder="1"/>
    <xf numFmtId="0" fontId="0" fillId="0" borderId="1" xfId="0" applyBorder="1" applyAlignment="1">
      <alignment horizontal="center" vertical="center" wrapText="1"/>
    </xf>
    <xf numFmtId="0" fontId="0" fillId="0" borderId="0"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0" xfId="0" applyAlignment="1">
      <alignment horizontal="left" vertical="center" wrapText="1"/>
    </xf>
    <xf numFmtId="0" fontId="0" fillId="0" borderId="0"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12" fillId="2" borderId="6" xfId="0" applyFont="1" applyFill="1" applyBorder="1" applyAlignment="1">
      <alignment horizontal="left" wrapText="1"/>
    </xf>
    <xf numFmtId="0" fontId="12" fillId="2" borderId="20" xfId="0" applyFont="1" applyFill="1" applyBorder="1" applyAlignment="1">
      <alignment horizontal="left" wrapText="1"/>
    </xf>
    <xf numFmtId="0" fontId="0" fillId="0" borderId="0" xfId="0" applyFill="1" applyBorder="1" applyAlignment="1">
      <alignment horizontal="left" vertical="center" wrapText="1"/>
    </xf>
    <xf numFmtId="0" fontId="0" fillId="0" borderId="19" xfId="0" applyFill="1" applyBorder="1" applyAlignment="1">
      <alignment horizontal="left" vertical="center" wrapText="1"/>
    </xf>
    <xf numFmtId="0" fontId="0" fillId="0" borderId="0" xfId="0" applyFill="1" applyBorder="1" applyAlignment="1">
      <alignment horizontal="center" vertical="center" wrapText="1"/>
    </xf>
    <xf numFmtId="0" fontId="0" fillId="0" borderId="7" xfId="0" applyBorder="1" applyAlignment="1">
      <alignment horizontal="center" vertical="center" wrapText="1"/>
    </xf>
    <xf numFmtId="0" fontId="0" fillId="0" borderId="8" xfId="0" applyFill="1" applyBorder="1" applyAlignment="1">
      <alignment horizontal="center" vertical="center" wrapText="1"/>
    </xf>
    <xf numFmtId="0" fontId="0" fillId="0" borderId="9"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4"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cellXfs>
  <cellStyles count="18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
  <sheetViews>
    <sheetView workbookViewId="0">
      <pane xSplit="5" ySplit="9" topLeftCell="F30" activePane="bottomRight" state="frozen"/>
      <selection pane="topRight" activeCell="F1" sqref="F1"/>
      <selection pane="bottomLeft" activeCell="A12" sqref="A12"/>
      <selection pane="bottomRight" activeCell="F5" sqref="F5:F9"/>
    </sheetView>
  </sheetViews>
  <sheetFormatPr defaultColWidth="11" defaultRowHeight="15.75"/>
  <cols>
    <col min="1" max="1" width="11" style="2"/>
    <col min="2" max="2" width="19.875" customWidth="1"/>
    <col min="3" max="3" width="28.625" style="1" customWidth="1"/>
    <col min="4" max="4" width="22.875" style="1" customWidth="1"/>
    <col min="5" max="5" width="35.375" style="1" customWidth="1"/>
  </cols>
  <sheetData>
    <row r="1" spans="1:13" s="22" customFormat="1">
      <c r="A1" s="21" t="s">
        <v>42</v>
      </c>
      <c r="C1" s="21" t="str">
        <f ca="1">"Created: 2/3/15, Latest: "&amp;MONTH(NOW())&amp;"/"&amp;DAY(NOW())&amp;"/"&amp;YEAR(NOW())</f>
        <v>Created: 2/3/15, Latest: 7/13/2016</v>
      </c>
      <c r="D1" s="23"/>
      <c r="E1" s="23"/>
      <c r="F1" s="18" t="s">
        <v>29</v>
      </c>
    </row>
    <row r="2" spans="1:13" s="12" customFormat="1">
      <c r="A2" s="17"/>
      <c r="B2" s="16" t="s">
        <v>28</v>
      </c>
      <c r="C2" s="15" t="s">
        <v>27</v>
      </c>
      <c r="D2" s="15" t="s">
        <v>26</v>
      </c>
      <c r="E2" s="15" t="s">
        <v>25</v>
      </c>
      <c r="F2" s="14">
        <v>42035</v>
      </c>
      <c r="G2" s="13">
        <f t="shared" ref="G2:M2" si="0">F2+7</f>
        <v>42042</v>
      </c>
      <c r="H2" s="13">
        <f t="shared" si="0"/>
        <v>42049</v>
      </c>
      <c r="I2" s="13">
        <f t="shared" si="0"/>
        <v>42056</v>
      </c>
      <c r="J2" s="13">
        <f t="shared" si="0"/>
        <v>42063</v>
      </c>
      <c r="K2" s="13">
        <f t="shared" si="0"/>
        <v>42070</v>
      </c>
      <c r="L2" s="13">
        <f t="shared" si="0"/>
        <v>42077</v>
      </c>
      <c r="M2" s="13">
        <f t="shared" si="0"/>
        <v>42084</v>
      </c>
    </row>
    <row r="3" spans="1:13" s="3" customFormat="1" ht="31.5">
      <c r="A3" s="88" t="s">
        <v>24</v>
      </c>
      <c r="B3" s="11" t="s">
        <v>23</v>
      </c>
      <c r="C3" s="11" t="s">
        <v>22</v>
      </c>
      <c r="D3" s="11"/>
      <c r="E3" s="11"/>
      <c r="F3" s="10">
        <f>401+311+300+32</f>
        <v>1044</v>
      </c>
    </row>
    <row r="4" spans="1:13" ht="47.25">
      <c r="A4" s="89"/>
      <c r="B4" s="9" t="s">
        <v>21</v>
      </c>
      <c r="C4" s="9" t="s">
        <v>20</v>
      </c>
      <c r="D4" s="9"/>
      <c r="E4" s="9" t="s">
        <v>19</v>
      </c>
      <c r="F4" s="8">
        <v>30</v>
      </c>
    </row>
    <row r="5" spans="1:13" s="3" customFormat="1" ht="31.5">
      <c r="A5" s="88" t="s">
        <v>18</v>
      </c>
      <c r="B5" s="11" t="s">
        <v>17</v>
      </c>
      <c r="C5" s="11" t="s">
        <v>16</v>
      </c>
      <c r="D5" s="11" t="s">
        <v>15</v>
      </c>
      <c r="E5" s="11"/>
      <c r="F5" s="10">
        <f>F3+F4</f>
        <v>1074</v>
      </c>
    </row>
    <row r="6" spans="1:13" ht="63">
      <c r="A6" s="89"/>
      <c r="B6" s="9" t="s">
        <v>14</v>
      </c>
      <c r="C6" s="9" t="s">
        <v>13</v>
      </c>
      <c r="D6" s="9" t="s">
        <v>12</v>
      </c>
      <c r="E6" s="9"/>
      <c r="F6" s="8">
        <f>F7</f>
        <v>13</v>
      </c>
    </row>
    <row r="7" spans="1:13" ht="47.25">
      <c r="A7" s="89"/>
      <c r="B7" s="9" t="s">
        <v>11</v>
      </c>
      <c r="C7" s="9" t="s">
        <v>10</v>
      </c>
      <c r="D7" s="9" t="s">
        <v>9</v>
      </c>
      <c r="E7" s="9" t="s">
        <v>8</v>
      </c>
      <c r="F7" s="8">
        <v>13</v>
      </c>
    </row>
    <row r="8" spans="1:13" ht="47.25">
      <c r="A8" s="89"/>
      <c r="B8" s="9" t="s">
        <v>7</v>
      </c>
      <c r="C8" s="9" t="s">
        <v>6</v>
      </c>
      <c r="D8" s="9" t="s">
        <v>5</v>
      </c>
      <c r="E8" s="9" t="s">
        <v>4</v>
      </c>
      <c r="F8" s="8">
        <v>19</v>
      </c>
    </row>
    <row r="9" spans="1:13" ht="78.75">
      <c r="A9" s="89"/>
      <c r="B9" s="7" t="s">
        <v>3</v>
      </c>
      <c r="C9" s="7" t="s">
        <v>2</v>
      </c>
      <c r="D9" s="7" t="s">
        <v>1</v>
      </c>
      <c r="E9" s="7" t="s">
        <v>0</v>
      </c>
      <c r="F9" s="6">
        <v>4</v>
      </c>
    </row>
    <row r="10" spans="1:13" s="3" customFormat="1">
      <c r="A10" s="5"/>
      <c r="C10" s="4"/>
      <c r="D10" s="4"/>
      <c r="E10" s="4"/>
    </row>
  </sheetData>
  <mergeCells count="2">
    <mergeCell ref="A5:A9"/>
    <mergeCell ref="A3:A4"/>
  </mergeCells>
  <pageMargins left="0.75" right="0.75" top="1" bottom="1" header="0.5" footer="0.5"/>
  <pageSetup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6"/>
  <sheetViews>
    <sheetView workbookViewId="0">
      <selection activeCell="H16" sqref="H16"/>
    </sheetView>
  </sheetViews>
  <sheetFormatPr defaultColWidth="11" defaultRowHeight="15.75"/>
  <cols>
    <col min="1" max="1" width="11" style="2"/>
    <col min="2" max="2" width="19.875" customWidth="1"/>
    <col min="3" max="3" width="28.625" style="1" customWidth="1"/>
    <col min="4" max="4" width="22.875" style="1" customWidth="1"/>
    <col min="5" max="5" width="35.375" style="1" customWidth="1"/>
    <col min="6" max="6" width="8.375" style="1" customWidth="1"/>
    <col min="7" max="26" width="8.375" customWidth="1"/>
  </cols>
  <sheetData>
    <row r="1" spans="1:14" s="22" customFormat="1">
      <c r="A1" s="21" t="s">
        <v>42</v>
      </c>
      <c r="C1" s="21" t="str">
        <f ca="1">"Created: 2/3/15, Latest: "&amp;MONTH(NOW())&amp;"/"&amp;DAY(NOW())&amp;"/"&amp;YEAR(NOW())</f>
        <v>Created: 2/3/15, Latest: 7/13/2016</v>
      </c>
      <c r="D1" s="23"/>
      <c r="E1" s="23"/>
      <c r="F1" s="23"/>
      <c r="G1" s="18" t="s">
        <v>29</v>
      </c>
    </row>
    <row r="2" spans="1:14" s="12" customFormat="1">
      <c r="A2" s="17"/>
      <c r="B2" s="16" t="s">
        <v>28</v>
      </c>
      <c r="C2" s="15" t="s">
        <v>27</v>
      </c>
      <c r="D2" s="15" t="s">
        <v>26</v>
      </c>
      <c r="E2" s="15" t="s">
        <v>64</v>
      </c>
      <c r="F2" s="15"/>
      <c r="G2" s="14">
        <v>42035</v>
      </c>
      <c r="H2" s="13">
        <v>42040</v>
      </c>
      <c r="I2" s="13">
        <f t="shared" ref="I2:N2" si="0">H2+7</f>
        <v>42047</v>
      </c>
      <c r="J2" s="13">
        <f t="shared" si="0"/>
        <v>42054</v>
      </c>
      <c r="K2" s="13">
        <f t="shared" si="0"/>
        <v>42061</v>
      </c>
      <c r="L2" s="13">
        <f t="shared" si="0"/>
        <v>42068</v>
      </c>
      <c r="M2" s="13">
        <f t="shared" si="0"/>
        <v>42075</v>
      </c>
      <c r="N2" s="13">
        <f t="shared" si="0"/>
        <v>42082</v>
      </c>
    </row>
    <row r="3" spans="1:14" s="3" customFormat="1" ht="31.5">
      <c r="A3" s="88" t="s">
        <v>24</v>
      </c>
      <c r="B3" s="11" t="s">
        <v>23</v>
      </c>
      <c r="C3" s="11" t="s">
        <v>22</v>
      </c>
      <c r="D3" s="11"/>
      <c r="E3" s="11"/>
      <c r="F3" s="11"/>
      <c r="G3" s="10">
        <f>401+311+300+32</f>
        <v>1044</v>
      </c>
    </row>
    <row r="4" spans="1:14" ht="47.25">
      <c r="A4" s="89"/>
      <c r="B4" s="9" t="s">
        <v>21</v>
      </c>
      <c r="C4" s="9" t="s">
        <v>20</v>
      </c>
      <c r="D4" s="9"/>
      <c r="E4" s="9" t="s">
        <v>66</v>
      </c>
      <c r="F4" s="9"/>
      <c r="G4" s="8">
        <v>30</v>
      </c>
      <c r="H4">
        <v>29</v>
      </c>
    </row>
    <row r="5" spans="1:14" s="3" customFormat="1" ht="30" customHeight="1">
      <c r="A5" s="90" t="s">
        <v>18</v>
      </c>
      <c r="B5" s="11" t="s">
        <v>17</v>
      </c>
      <c r="C5" s="11" t="s">
        <v>16</v>
      </c>
      <c r="D5" s="11" t="s">
        <v>15</v>
      </c>
      <c r="E5" s="11"/>
      <c r="F5" s="11"/>
      <c r="G5" s="10">
        <f>G3+G4</f>
        <v>1074</v>
      </c>
      <c r="H5" s="3">
        <f>H3+H4</f>
        <v>29</v>
      </c>
    </row>
    <row r="6" spans="1:14" ht="63">
      <c r="A6" s="91"/>
      <c r="B6" s="9" t="s">
        <v>14</v>
      </c>
      <c r="C6" s="9" t="s">
        <v>13</v>
      </c>
      <c r="D6" s="9" t="s">
        <v>12</v>
      </c>
      <c r="E6" s="9"/>
      <c r="F6" s="9"/>
      <c r="G6" s="8">
        <f>G7</f>
        <v>13</v>
      </c>
      <c r="H6" s="56">
        <f>H7</f>
        <v>4</v>
      </c>
    </row>
    <row r="7" spans="1:14" ht="47.25">
      <c r="A7" s="91"/>
      <c r="B7" s="9" t="s">
        <v>11</v>
      </c>
      <c r="C7" s="9" t="s">
        <v>10</v>
      </c>
      <c r="D7" s="9" t="s">
        <v>9</v>
      </c>
      <c r="E7" s="9" t="s">
        <v>67</v>
      </c>
      <c r="F7" s="9"/>
      <c r="G7" s="8">
        <v>13</v>
      </c>
      <c r="H7">
        <v>4</v>
      </c>
    </row>
    <row r="8" spans="1:14" ht="47.25">
      <c r="A8" s="91"/>
      <c r="B8" s="9" t="s">
        <v>7</v>
      </c>
      <c r="C8" s="9" t="s">
        <v>6</v>
      </c>
      <c r="D8" s="9" t="s">
        <v>5</v>
      </c>
      <c r="E8" s="9" t="s">
        <v>4</v>
      </c>
      <c r="F8" s="9"/>
      <c r="G8" s="8">
        <v>19</v>
      </c>
      <c r="H8">
        <v>22</v>
      </c>
    </row>
    <row r="9" spans="1:14" ht="78.75">
      <c r="A9" s="91"/>
      <c r="B9" s="7" t="s">
        <v>3</v>
      </c>
      <c r="C9" s="7" t="s">
        <v>2</v>
      </c>
      <c r="D9" s="7" t="s">
        <v>1</v>
      </c>
      <c r="E9" s="7" t="s">
        <v>0</v>
      </c>
      <c r="F9" s="7"/>
      <c r="G9" s="6">
        <v>4</v>
      </c>
      <c r="H9">
        <v>3</v>
      </c>
    </row>
    <row r="10" spans="1:14" s="3" customFormat="1">
      <c r="A10" s="91"/>
      <c r="B10" s="90" t="s">
        <v>69</v>
      </c>
      <c r="C10" s="90" t="s">
        <v>65</v>
      </c>
      <c r="D10" s="93"/>
      <c r="E10" s="90" t="s">
        <v>68</v>
      </c>
      <c r="F10" s="4" t="s">
        <v>58</v>
      </c>
      <c r="G10" s="53"/>
      <c r="H10" s="3">
        <v>0</v>
      </c>
    </row>
    <row r="11" spans="1:14">
      <c r="A11" s="91"/>
      <c r="B11" s="91"/>
      <c r="C11" s="91"/>
      <c r="D11" s="94"/>
      <c r="E11" s="91"/>
      <c r="F11" s="52" t="s">
        <v>59</v>
      </c>
      <c r="G11" s="54"/>
      <c r="H11" s="58">
        <v>1</v>
      </c>
    </row>
    <row r="12" spans="1:14">
      <c r="A12" s="91"/>
      <c r="B12" s="91"/>
      <c r="C12" s="91"/>
      <c r="D12" s="94"/>
      <c r="E12" s="91"/>
      <c r="F12" s="52" t="s">
        <v>60</v>
      </c>
      <c r="G12" s="54"/>
      <c r="H12" s="58">
        <v>5</v>
      </c>
    </row>
    <row r="13" spans="1:14">
      <c r="A13" s="91"/>
      <c r="B13" s="91"/>
      <c r="C13" s="91"/>
      <c r="D13" s="94"/>
      <c r="E13" s="91"/>
      <c r="F13" s="52" t="s">
        <v>61</v>
      </c>
      <c r="G13" s="54"/>
      <c r="H13" s="58">
        <v>3</v>
      </c>
    </row>
    <row r="14" spans="1:14">
      <c r="A14" s="91"/>
      <c r="B14" s="91"/>
      <c r="C14" s="91"/>
      <c r="D14" s="94"/>
      <c r="E14" s="91"/>
      <c r="F14" s="52" t="s">
        <v>62</v>
      </c>
      <c r="G14" s="54"/>
      <c r="H14" s="58">
        <v>1</v>
      </c>
    </row>
    <row r="15" spans="1:14">
      <c r="A15" s="92"/>
      <c r="B15" s="92"/>
      <c r="C15" s="92"/>
      <c r="D15" s="95"/>
      <c r="E15" s="92"/>
      <c r="F15" s="57" t="s">
        <v>63</v>
      </c>
      <c r="G15" s="55"/>
      <c r="H15" s="58">
        <v>15</v>
      </c>
    </row>
    <row r="16" spans="1:14" s="3" customFormat="1">
      <c r="A16" s="5"/>
      <c r="B16" s="4"/>
      <c r="C16" s="4"/>
      <c r="D16" s="4"/>
      <c r="E16" s="4"/>
      <c r="F16" s="4"/>
    </row>
  </sheetData>
  <mergeCells count="6">
    <mergeCell ref="A3:A4"/>
    <mergeCell ref="A5:A15"/>
    <mergeCell ref="E10:E15"/>
    <mergeCell ref="B10:B15"/>
    <mergeCell ref="C10:C15"/>
    <mergeCell ref="D10:D15"/>
  </mergeCells>
  <pageMargins left="0.75" right="0.75" top="1" bottom="1" header="0.5" footer="0.5"/>
  <pageSetup orientation="portrait" horizontalDpi="4294967292" verticalDpi="429496729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0" sqref="C10"/>
    </sheetView>
  </sheetViews>
  <sheetFormatPr defaultColWidth="11" defaultRowHeight="15.75"/>
  <cols>
    <col min="2" max="2" width="48" customWidth="1"/>
  </cols>
  <sheetData>
    <row r="1" spans="1:3">
      <c r="A1" t="s">
        <v>91</v>
      </c>
    </row>
    <row r="2" spans="1:3">
      <c r="B2" t="s">
        <v>94</v>
      </c>
    </row>
    <row r="3" spans="1:3">
      <c r="B3" t="s">
        <v>92</v>
      </c>
    </row>
    <row r="4" spans="1:3">
      <c r="B4" t="s">
        <v>93</v>
      </c>
    </row>
    <row r="7" spans="1:3">
      <c r="A7" t="s">
        <v>102</v>
      </c>
    </row>
    <row r="8" spans="1:3">
      <c r="B8" t="s">
        <v>103</v>
      </c>
      <c r="C8" t="s">
        <v>150</v>
      </c>
    </row>
    <row r="9" spans="1:3">
      <c r="B9" t="s">
        <v>104</v>
      </c>
      <c r="C9" t="s">
        <v>151</v>
      </c>
    </row>
    <row r="10" spans="1:3">
      <c r="B10" t="s">
        <v>105</v>
      </c>
      <c r="C10" t="s">
        <v>152</v>
      </c>
    </row>
    <row r="11" spans="1:3">
      <c r="B11" t="s">
        <v>106</v>
      </c>
      <c r="C11" t="s">
        <v>153</v>
      </c>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A59"/>
  <sheetViews>
    <sheetView tabSelected="1" workbookViewId="0">
      <pane xSplit="6" ySplit="3" topLeftCell="BX4" activePane="bottomRight" state="frozen"/>
      <selection pane="topRight" activeCell="G1" sqref="G1"/>
      <selection pane="bottomLeft" activeCell="A4" sqref="A4"/>
      <selection pane="bottomRight" activeCell="BZ3" sqref="BZ3"/>
    </sheetView>
  </sheetViews>
  <sheetFormatPr defaultColWidth="11" defaultRowHeight="15.75"/>
  <cols>
    <col min="1" max="1" width="14.375" style="2" customWidth="1"/>
    <col min="2" max="2" width="19.875" customWidth="1"/>
    <col min="3" max="3" width="28.625" style="1" customWidth="1"/>
    <col min="4" max="4" width="22.875" style="1" customWidth="1"/>
    <col min="5" max="5" width="35.375" style="1" customWidth="1"/>
    <col min="6" max="6" width="9.875" style="1" customWidth="1"/>
    <col min="7" max="7" width="20" hidden="1" customWidth="1"/>
    <col min="8" max="8" width="8.375" hidden="1" customWidth="1"/>
    <col min="9" max="9" width="9.375" style="65" hidden="1" customWidth="1"/>
    <col min="10" max="11" width="9.375" hidden="1" customWidth="1"/>
    <col min="12" max="12" width="8.375" hidden="1" customWidth="1"/>
    <col min="13" max="15" width="9.375" hidden="1" customWidth="1"/>
    <col min="16" max="16" width="8.375" hidden="1" customWidth="1"/>
    <col min="17" max="26" width="9.375" hidden="1" customWidth="1"/>
    <col min="27" max="41" width="11" hidden="1" customWidth="1"/>
    <col min="42" max="62" width="0" hidden="1" customWidth="1"/>
  </cols>
  <sheetData>
    <row r="1" spans="1:79">
      <c r="A1" s="21" t="s">
        <v>42</v>
      </c>
      <c r="B1" s="22"/>
      <c r="C1" s="21" t="str">
        <f ca="1">"Created: 2/3/15, Latest: "&amp;MONTH(NOW())&amp;"/"&amp;DAY(NOW())&amp;"/"&amp;YEAR(NOW())</f>
        <v>Created: 2/3/15, Latest: 7/13/2016</v>
      </c>
      <c r="D1" s="23"/>
    </row>
    <row r="2" spans="1:79" s="22" customFormat="1" ht="23.25">
      <c r="A2" s="101" t="s">
        <v>96</v>
      </c>
      <c r="B2" s="102"/>
      <c r="F2" s="23"/>
      <c r="G2" s="18" t="s">
        <v>29</v>
      </c>
      <c r="I2" s="63"/>
    </row>
    <row r="3" spans="1:79" s="12" customFormat="1">
      <c r="A3" s="17"/>
      <c r="B3" s="16" t="s">
        <v>28</v>
      </c>
      <c r="C3" s="15" t="s">
        <v>27</v>
      </c>
      <c r="D3" s="15" t="s">
        <v>26</v>
      </c>
      <c r="E3" s="15" t="s">
        <v>64</v>
      </c>
      <c r="F3" s="15"/>
      <c r="G3" s="14">
        <v>42035</v>
      </c>
      <c r="H3" s="13">
        <v>42040</v>
      </c>
      <c r="I3" s="13">
        <f t="shared" ref="I3:AK3" si="0">H3+7</f>
        <v>42047</v>
      </c>
      <c r="J3" s="13">
        <f t="shared" si="0"/>
        <v>42054</v>
      </c>
      <c r="K3" s="13">
        <f t="shared" si="0"/>
        <v>42061</v>
      </c>
      <c r="L3" s="13">
        <f t="shared" si="0"/>
        <v>42068</v>
      </c>
      <c r="M3" s="13">
        <f t="shared" si="0"/>
        <v>42075</v>
      </c>
      <c r="N3" s="13">
        <f t="shared" si="0"/>
        <v>42082</v>
      </c>
      <c r="O3" s="13">
        <f t="shared" si="0"/>
        <v>42089</v>
      </c>
      <c r="P3" s="13">
        <f t="shared" si="0"/>
        <v>42096</v>
      </c>
      <c r="Q3" s="13">
        <f t="shared" si="0"/>
        <v>42103</v>
      </c>
      <c r="R3" s="13">
        <f t="shared" si="0"/>
        <v>42110</v>
      </c>
      <c r="S3" s="13">
        <f t="shared" si="0"/>
        <v>42117</v>
      </c>
      <c r="T3" s="13">
        <f t="shared" si="0"/>
        <v>42124</v>
      </c>
      <c r="U3" s="13">
        <f t="shared" si="0"/>
        <v>42131</v>
      </c>
      <c r="V3" s="13">
        <f t="shared" si="0"/>
        <v>42138</v>
      </c>
      <c r="W3" s="13">
        <f t="shared" si="0"/>
        <v>42145</v>
      </c>
      <c r="X3" s="13">
        <f t="shared" si="0"/>
        <v>42152</v>
      </c>
      <c r="Y3" s="13">
        <f t="shared" si="0"/>
        <v>42159</v>
      </c>
      <c r="Z3" s="13">
        <f t="shared" si="0"/>
        <v>42166</v>
      </c>
      <c r="AA3" s="13">
        <f t="shared" si="0"/>
        <v>42173</v>
      </c>
      <c r="AB3" s="13">
        <f t="shared" si="0"/>
        <v>42180</v>
      </c>
      <c r="AC3" s="13">
        <f t="shared" si="0"/>
        <v>42187</v>
      </c>
      <c r="AD3" s="13">
        <f t="shared" si="0"/>
        <v>42194</v>
      </c>
      <c r="AE3" s="13">
        <f t="shared" si="0"/>
        <v>42201</v>
      </c>
      <c r="AF3" s="13">
        <f t="shared" si="0"/>
        <v>42208</v>
      </c>
      <c r="AG3" s="13">
        <f t="shared" si="0"/>
        <v>42215</v>
      </c>
      <c r="AH3" s="13">
        <f t="shared" si="0"/>
        <v>42222</v>
      </c>
      <c r="AI3" s="13">
        <f t="shared" si="0"/>
        <v>42229</v>
      </c>
      <c r="AJ3" s="13">
        <f t="shared" si="0"/>
        <v>42236</v>
      </c>
      <c r="AK3" s="13">
        <f t="shared" si="0"/>
        <v>42243</v>
      </c>
      <c r="AL3" s="13">
        <f t="shared" ref="AL3" si="1">AK3+7</f>
        <v>42250</v>
      </c>
      <c r="AM3" s="13">
        <f t="shared" ref="AM3" si="2">AL3+7</f>
        <v>42257</v>
      </c>
      <c r="AN3" s="13">
        <f t="shared" ref="AN3" si="3">AM3+7</f>
        <v>42264</v>
      </c>
      <c r="AO3" s="13">
        <f t="shared" ref="AO3" si="4">AN3+7</f>
        <v>42271</v>
      </c>
      <c r="AP3" s="13">
        <f t="shared" ref="AP3:AT3" si="5">AO3+7</f>
        <v>42278</v>
      </c>
      <c r="AQ3" s="13">
        <f t="shared" si="5"/>
        <v>42285</v>
      </c>
      <c r="AR3" s="13">
        <f t="shared" si="5"/>
        <v>42292</v>
      </c>
      <c r="AS3" s="13">
        <f t="shared" si="5"/>
        <v>42299</v>
      </c>
      <c r="AT3" s="13">
        <f t="shared" si="5"/>
        <v>42306</v>
      </c>
      <c r="AU3" s="13">
        <v>42348</v>
      </c>
      <c r="AV3" s="13">
        <v>42355</v>
      </c>
      <c r="AW3" s="13">
        <v>42363</v>
      </c>
      <c r="AX3" s="13">
        <v>42370</v>
      </c>
      <c r="AY3" s="13">
        <v>42377</v>
      </c>
      <c r="AZ3" s="13">
        <v>42384</v>
      </c>
      <c r="BA3" s="13">
        <v>42391</v>
      </c>
      <c r="BB3" s="13">
        <v>42398</v>
      </c>
      <c r="BC3" s="13">
        <v>42405</v>
      </c>
      <c r="BD3" s="13">
        <v>42412</v>
      </c>
      <c r="BE3" s="13">
        <v>42419</v>
      </c>
      <c r="BF3" s="13">
        <v>42426</v>
      </c>
      <c r="BG3" s="13">
        <v>42433</v>
      </c>
      <c r="BH3" s="13">
        <v>42440</v>
      </c>
      <c r="BI3" s="13">
        <v>42447</v>
      </c>
      <c r="BJ3" s="13">
        <v>42453</v>
      </c>
      <c r="BK3" s="13">
        <v>42461</v>
      </c>
      <c r="BL3" s="13">
        <v>42468</v>
      </c>
      <c r="BM3" s="13">
        <v>42475</v>
      </c>
      <c r="BN3" s="13">
        <v>42482</v>
      </c>
      <c r="BO3" s="13">
        <v>42489</v>
      </c>
      <c r="BP3" s="13">
        <v>42496</v>
      </c>
      <c r="BQ3" s="13">
        <v>42503</v>
      </c>
      <c r="BR3" s="13">
        <v>42510</v>
      </c>
      <c r="BS3" s="13">
        <v>42517</v>
      </c>
      <c r="BT3" s="13">
        <v>42524</v>
      </c>
      <c r="BU3" s="13">
        <v>42531</v>
      </c>
      <c r="BV3" s="13">
        <v>42538</v>
      </c>
      <c r="BW3" s="12" t="s">
        <v>196</v>
      </c>
      <c r="BX3" s="13">
        <v>42552</v>
      </c>
      <c r="BY3" s="13">
        <v>42559</v>
      </c>
    </row>
    <row r="4" spans="1:79" s="3" customFormat="1" ht="31.5">
      <c r="A4" s="88" t="s">
        <v>24</v>
      </c>
      <c r="B4" s="73" t="s">
        <v>175</v>
      </c>
      <c r="C4" s="73" t="s">
        <v>22</v>
      </c>
      <c r="D4" s="73"/>
      <c r="E4" s="73"/>
      <c r="F4" s="11"/>
      <c r="G4" s="10">
        <f>401+311+300+32</f>
        <v>1044</v>
      </c>
      <c r="I4" s="64">
        <f>315+358</f>
        <v>673</v>
      </c>
      <c r="J4" s="3">
        <f>347+276</f>
        <v>623</v>
      </c>
      <c r="K4" s="3">
        <f>342+320</f>
        <v>662</v>
      </c>
      <c r="L4" s="3">
        <v>0</v>
      </c>
      <c r="M4" s="3">
        <v>291</v>
      </c>
      <c r="N4" s="3">
        <v>355</v>
      </c>
      <c r="O4" s="3">
        <v>218</v>
      </c>
      <c r="P4" s="3">
        <v>0</v>
      </c>
      <c r="Q4" s="3">
        <v>397</v>
      </c>
      <c r="R4" s="3">
        <f>319+463</f>
        <v>782</v>
      </c>
      <c r="S4" s="3">
        <f>527+277</f>
        <v>804</v>
      </c>
      <c r="T4" s="3">
        <v>416</v>
      </c>
      <c r="U4" s="3">
        <v>369</v>
      </c>
      <c r="V4" s="3">
        <v>438</v>
      </c>
      <c r="W4" s="3">
        <v>364</v>
      </c>
      <c r="X4" s="3">
        <v>311</v>
      </c>
      <c r="Y4" s="3">
        <f>637+316</f>
        <v>953</v>
      </c>
      <c r="Z4" s="3">
        <v>583</v>
      </c>
      <c r="AA4" s="3">
        <v>204</v>
      </c>
      <c r="AB4" s="3">
        <v>130</v>
      </c>
      <c r="AC4" s="3">
        <v>0</v>
      </c>
      <c r="AD4" s="3">
        <v>0</v>
      </c>
      <c r="AE4" s="3">
        <v>169</v>
      </c>
      <c r="AF4" s="3">
        <v>54</v>
      </c>
      <c r="AG4" s="3">
        <v>0</v>
      </c>
      <c r="AH4" s="3">
        <v>0</v>
      </c>
      <c r="AI4" s="3">
        <v>0</v>
      </c>
      <c r="AJ4" s="3">
        <v>0</v>
      </c>
      <c r="AK4" s="3">
        <v>1254</v>
      </c>
      <c r="AL4" s="3">
        <v>938</v>
      </c>
      <c r="AN4" s="3">
        <f>914+227</f>
        <v>1141</v>
      </c>
      <c r="AO4" s="3">
        <f>2889+295</f>
        <v>3184</v>
      </c>
      <c r="AP4" s="3">
        <f>1286+408</f>
        <v>1694</v>
      </c>
      <c r="AQ4" s="3">
        <f>1513+307</f>
        <v>1820</v>
      </c>
      <c r="AR4" s="3">
        <f>2893+321</f>
        <v>3214</v>
      </c>
      <c r="AS4" s="3">
        <f>1346+388</f>
        <v>1734</v>
      </c>
      <c r="AU4" s="3">
        <v>1443</v>
      </c>
      <c r="AV4" s="3">
        <v>1920</v>
      </c>
      <c r="AW4" s="3">
        <v>526</v>
      </c>
      <c r="AX4" s="3">
        <v>304</v>
      </c>
      <c r="AY4" s="3">
        <v>545</v>
      </c>
      <c r="AZ4" s="3">
        <v>683</v>
      </c>
      <c r="BA4" s="3">
        <v>799</v>
      </c>
      <c r="BB4" s="3">
        <v>887</v>
      </c>
      <c r="BD4" s="3">
        <v>704</v>
      </c>
      <c r="BE4" s="3">
        <v>605</v>
      </c>
      <c r="BF4" s="3">
        <v>671</v>
      </c>
      <c r="BG4" s="3">
        <v>776</v>
      </c>
      <c r="BH4" s="3">
        <v>835</v>
      </c>
      <c r="BI4" s="3">
        <v>718</v>
      </c>
      <c r="BK4" s="3">
        <f>352+360</f>
        <v>712</v>
      </c>
      <c r="BL4" s="3">
        <f>311+374</f>
        <v>685</v>
      </c>
      <c r="BM4" s="3">
        <v>282</v>
      </c>
      <c r="BN4" s="3">
        <v>573</v>
      </c>
      <c r="BO4" s="3">
        <f>328+328</f>
        <v>656</v>
      </c>
      <c r="BQ4" s="3">
        <v>676</v>
      </c>
      <c r="BR4" s="3">
        <v>611</v>
      </c>
      <c r="BS4" s="3">
        <v>599</v>
      </c>
      <c r="BT4" s="3">
        <v>473</v>
      </c>
      <c r="BU4" s="3">
        <v>753</v>
      </c>
      <c r="BV4" s="3">
        <v>605</v>
      </c>
      <c r="BW4" s="3">
        <v>566</v>
      </c>
      <c r="BX4" s="3">
        <v>563</v>
      </c>
      <c r="BY4" s="3">
        <v>437</v>
      </c>
      <c r="BZ4" s="3">
        <v>0</v>
      </c>
      <c r="CA4" s="3">
        <v>0</v>
      </c>
    </row>
    <row r="5" spans="1:79" ht="63">
      <c r="A5" s="89"/>
      <c r="B5" s="74" t="s">
        <v>21</v>
      </c>
      <c r="C5" s="74" t="s">
        <v>20</v>
      </c>
      <c r="D5" s="74"/>
      <c r="E5" s="74" t="s">
        <v>199</v>
      </c>
      <c r="F5" s="9"/>
      <c r="G5" s="8">
        <v>30</v>
      </c>
      <c r="H5">
        <v>29</v>
      </c>
      <c r="I5" s="65">
        <v>6</v>
      </c>
      <c r="J5" s="58">
        <v>3</v>
      </c>
      <c r="K5" s="58">
        <v>4</v>
      </c>
      <c r="L5" s="58">
        <v>10</v>
      </c>
      <c r="M5" s="58">
        <v>5</v>
      </c>
      <c r="N5" s="58">
        <v>5</v>
      </c>
      <c r="O5" s="58">
        <v>3</v>
      </c>
      <c r="P5" s="58">
        <v>8</v>
      </c>
      <c r="Q5" s="58">
        <v>10</v>
      </c>
      <c r="R5" s="58">
        <v>7</v>
      </c>
      <c r="S5" s="58">
        <v>10</v>
      </c>
      <c r="T5" s="58">
        <v>3</v>
      </c>
      <c r="U5" s="58">
        <v>4</v>
      </c>
      <c r="V5" s="58">
        <v>12</v>
      </c>
      <c r="W5" s="58">
        <v>9</v>
      </c>
      <c r="X5" s="58">
        <v>3</v>
      </c>
      <c r="Y5" s="58">
        <v>25</v>
      </c>
      <c r="Z5" s="58">
        <v>8</v>
      </c>
      <c r="AA5" s="58">
        <v>4</v>
      </c>
      <c r="AB5" s="58">
        <v>4</v>
      </c>
      <c r="AC5" s="58">
        <v>8</v>
      </c>
      <c r="AD5" s="58">
        <v>4</v>
      </c>
      <c r="AE5" s="58">
        <v>3</v>
      </c>
      <c r="AF5" s="58">
        <v>4</v>
      </c>
      <c r="AG5" s="58">
        <v>3</v>
      </c>
      <c r="AH5" s="58">
        <v>4</v>
      </c>
      <c r="AI5" s="58">
        <v>14</v>
      </c>
      <c r="AJ5" s="58">
        <v>7</v>
      </c>
      <c r="AK5" s="58">
        <v>6</v>
      </c>
      <c r="AL5" s="58">
        <v>2</v>
      </c>
      <c r="AM5" s="58">
        <v>6</v>
      </c>
      <c r="AN5" s="58">
        <v>5</v>
      </c>
      <c r="AO5" s="58">
        <v>4</v>
      </c>
      <c r="AP5" s="58">
        <v>5</v>
      </c>
      <c r="AQ5" s="58">
        <v>5</v>
      </c>
      <c r="AR5" s="58">
        <v>2</v>
      </c>
      <c r="AS5" s="58">
        <v>5</v>
      </c>
      <c r="AT5" s="58">
        <v>7</v>
      </c>
      <c r="AU5" s="58">
        <v>6</v>
      </c>
      <c r="AV5" s="58">
        <v>6</v>
      </c>
      <c r="AW5" s="58">
        <v>0</v>
      </c>
      <c r="AX5" s="58">
        <v>1</v>
      </c>
      <c r="AY5" s="58">
        <v>4</v>
      </c>
      <c r="AZ5" s="58">
        <v>3</v>
      </c>
      <c r="BA5" s="58">
        <v>4</v>
      </c>
      <c r="BB5" s="58">
        <v>9</v>
      </c>
      <c r="BC5" s="58">
        <v>10</v>
      </c>
      <c r="BD5" s="58">
        <v>6</v>
      </c>
      <c r="BE5" s="58">
        <v>7</v>
      </c>
      <c r="BF5" s="58">
        <v>3</v>
      </c>
      <c r="BG5" s="58">
        <v>3</v>
      </c>
      <c r="BH5" s="58">
        <v>5</v>
      </c>
      <c r="BI5" s="58">
        <v>7</v>
      </c>
      <c r="BJ5" s="58">
        <v>5</v>
      </c>
      <c r="BK5" s="58">
        <v>3</v>
      </c>
      <c r="BL5" s="58">
        <v>3</v>
      </c>
      <c r="BM5" s="58">
        <v>6</v>
      </c>
      <c r="BN5" s="58">
        <v>4</v>
      </c>
      <c r="BO5" s="58">
        <v>3</v>
      </c>
      <c r="BP5" s="58">
        <v>6</v>
      </c>
      <c r="BQ5" s="58">
        <v>12</v>
      </c>
      <c r="BR5" s="58">
        <v>11</v>
      </c>
      <c r="BS5" s="58">
        <v>11</v>
      </c>
      <c r="BT5" s="58">
        <v>5</v>
      </c>
      <c r="BU5" s="58">
        <v>5</v>
      </c>
      <c r="BV5" s="58">
        <v>3</v>
      </c>
      <c r="BW5" s="58">
        <v>7</v>
      </c>
      <c r="BX5" s="58">
        <v>7</v>
      </c>
      <c r="BY5" s="58">
        <v>3</v>
      </c>
    </row>
    <row r="6" spans="1:79" s="3" customFormat="1" ht="30" customHeight="1">
      <c r="A6" s="90" t="s">
        <v>18</v>
      </c>
      <c r="B6" s="73" t="s">
        <v>17</v>
      </c>
      <c r="C6" s="73" t="s">
        <v>16</v>
      </c>
      <c r="D6" s="73" t="s">
        <v>176</v>
      </c>
      <c r="E6" s="73"/>
      <c r="F6" s="90" t="s">
        <v>70</v>
      </c>
      <c r="G6" s="59">
        <f>G4+G5</f>
        <v>1074</v>
      </c>
      <c r="H6" s="60">
        <f>H4+H5</f>
        <v>29</v>
      </c>
      <c r="I6" s="60">
        <f>I4+I5</f>
        <v>679</v>
      </c>
      <c r="J6" s="60">
        <f t="shared" ref="J6:O6" si="6">J4+J5</f>
        <v>626</v>
      </c>
      <c r="K6" s="60">
        <f t="shared" si="6"/>
        <v>666</v>
      </c>
      <c r="L6" s="60">
        <f t="shared" si="6"/>
        <v>10</v>
      </c>
      <c r="M6" s="60">
        <f t="shared" si="6"/>
        <v>296</v>
      </c>
      <c r="N6" s="60">
        <f t="shared" si="6"/>
        <v>360</v>
      </c>
      <c r="O6" s="60">
        <f t="shared" si="6"/>
        <v>221</v>
      </c>
      <c r="P6" s="60">
        <f t="shared" ref="P6:Q6" si="7">P4+P5</f>
        <v>8</v>
      </c>
      <c r="Q6" s="60">
        <f t="shared" si="7"/>
        <v>407</v>
      </c>
      <c r="R6" s="60">
        <f t="shared" ref="R6:S6" si="8">R4+R5</f>
        <v>789</v>
      </c>
      <c r="S6" s="60">
        <f t="shared" si="8"/>
        <v>814</v>
      </c>
      <c r="T6" s="60">
        <f t="shared" ref="T6:U6" si="9">T4+T5</f>
        <v>419</v>
      </c>
      <c r="U6" s="60">
        <f t="shared" si="9"/>
        <v>373</v>
      </c>
      <c r="V6" s="60">
        <f t="shared" ref="V6:W6" si="10">V4+V5</f>
        <v>450</v>
      </c>
      <c r="W6" s="60">
        <f t="shared" si="10"/>
        <v>373</v>
      </c>
      <c r="X6" s="60">
        <f t="shared" ref="X6:Z6" si="11">X4+X5</f>
        <v>314</v>
      </c>
      <c r="Y6" s="60">
        <f t="shared" si="11"/>
        <v>978</v>
      </c>
      <c r="Z6" s="60">
        <f t="shared" si="11"/>
        <v>591</v>
      </c>
      <c r="AA6" s="60">
        <f t="shared" ref="AA6:AB6" si="12">AA4+AA5</f>
        <v>208</v>
      </c>
      <c r="AB6" s="60">
        <f t="shared" si="12"/>
        <v>134</v>
      </c>
      <c r="AC6" s="60">
        <f t="shared" ref="AC6:AD6" si="13">AC4+AC5</f>
        <v>8</v>
      </c>
      <c r="AD6" s="60">
        <f t="shared" si="13"/>
        <v>4</v>
      </c>
      <c r="AE6" s="60">
        <f t="shared" ref="AE6:AF6" si="14">AE4+AE5</f>
        <v>172</v>
      </c>
      <c r="AF6" s="60">
        <f t="shared" si="14"/>
        <v>58</v>
      </c>
      <c r="AG6" s="60">
        <f t="shared" ref="AG6:AH6" si="15">AG4+AG5</f>
        <v>3</v>
      </c>
      <c r="AH6" s="60">
        <f t="shared" si="15"/>
        <v>4</v>
      </c>
      <c r="AI6" s="60">
        <f t="shared" ref="AI6:AJ6" si="16">AI4+AI5</f>
        <v>14</v>
      </c>
      <c r="AJ6" s="60">
        <f t="shared" si="16"/>
        <v>7</v>
      </c>
      <c r="AK6" s="60">
        <f t="shared" ref="AK6:AM6" si="17">AK4+AK5</f>
        <v>1260</v>
      </c>
      <c r="AL6" s="3">
        <v>697</v>
      </c>
      <c r="AM6" s="60">
        <f t="shared" si="17"/>
        <v>6</v>
      </c>
      <c r="AN6" s="60">
        <f t="shared" ref="AN6:AO6" si="18">AN4+AN5</f>
        <v>1146</v>
      </c>
      <c r="AO6" s="60">
        <f t="shared" si="18"/>
        <v>3188</v>
      </c>
      <c r="AP6" s="60">
        <f t="shared" ref="AP6:AQ6" si="19">AP4+AP5</f>
        <v>1699</v>
      </c>
      <c r="AQ6" s="60">
        <f t="shared" si="19"/>
        <v>1825</v>
      </c>
      <c r="AR6" s="64">
        <f t="shared" ref="AR6:AS6" si="20">AR4+AR5</f>
        <v>3216</v>
      </c>
      <c r="AS6" s="64">
        <f t="shared" si="20"/>
        <v>1739</v>
      </c>
      <c r="AT6" s="64">
        <f t="shared" ref="AT6:AU6" si="21">AT4+AT5</f>
        <v>7</v>
      </c>
      <c r="AU6" s="64">
        <f t="shared" si="21"/>
        <v>1449</v>
      </c>
      <c r="AV6" s="64">
        <f t="shared" ref="AV6:BM6" si="22">AV4+AV5</f>
        <v>1926</v>
      </c>
      <c r="AW6" s="64">
        <f t="shared" si="22"/>
        <v>526</v>
      </c>
      <c r="AX6" s="64">
        <f t="shared" si="22"/>
        <v>305</v>
      </c>
      <c r="AY6" s="64">
        <f t="shared" si="22"/>
        <v>549</v>
      </c>
      <c r="AZ6" s="64">
        <f t="shared" si="22"/>
        <v>686</v>
      </c>
      <c r="BA6" s="64">
        <f t="shared" si="22"/>
        <v>803</v>
      </c>
      <c r="BB6" s="64">
        <f t="shared" si="22"/>
        <v>896</v>
      </c>
      <c r="BC6" s="64">
        <f t="shared" si="22"/>
        <v>10</v>
      </c>
      <c r="BD6" s="64">
        <f t="shared" si="22"/>
        <v>710</v>
      </c>
      <c r="BE6" s="64">
        <f t="shared" si="22"/>
        <v>612</v>
      </c>
      <c r="BF6" s="64">
        <f t="shared" si="22"/>
        <v>674</v>
      </c>
      <c r="BG6" s="64">
        <f t="shared" si="22"/>
        <v>779</v>
      </c>
      <c r="BH6" s="64">
        <f t="shared" si="22"/>
        <v>840</v>
      </c>
      <c r="BI6" s="64">
        <f t="shared" si="22"/>
        <v>725</v>
      </c>
      <c r="BJ6" s="64">
        <f t="shared" si="22"/>
        <v>5</v>
      </c>
      <c r="BK6" s="64">
        <f t="shared" si="22"/>
        <v>715</v>
      </c>
      <c r="BL6" s="64">
        <f t="shared" si="22"/>
        <v>688</v>
      </c>
      <c r="BM6" s="64">
        <f t="shared" si="22"/>
        <v>288</v>
      </c>
      <c r="BN6" s="64">
        <f t="shared" ref="BN6:BO6" si="23">BN4+BN5</f>
        <v>577</v>
      </c>
      <c r="BO6" s="64">
        <f t="shared" si="23"/>
        <v>659</v>
      </c>
      <c r="BP6" s="64">
        <f t="shared" ref="BP6:BQ6" si="24">BP4+BP5</f>
        <v>6</v>
      </c>
      <c r="BQ6" s="64">
        <f t="shared" si="24"/>
        <v>688</v>
      </c>
      <c r="BR6" s="64">
        <f t="shared" ref="BR6:CA6" si="25">BR4+BR5</f>
        <v>622</v>
      </c>
      <c r="BS6" s="64">
        <f t="shared" si="25"/>
        <v>610</v>
      </c>
      <c r="BT6" s="64">
        <f t="shared" si="25"/>
        <v>478</v>
      </c>
      <c r="BU6" s="64">
        <f t="shared" si="25"/>
        <v>758</v>
      </c>
      <c r="BV6" s="64">
        <f t="shared" si="25"/>
        <v>608</v>
      </c>
      <c r="BW6" s="64">
        <f t="shared" si="25"/>
        <v>573</v>
      </c>
      <c r="BX6" s="64">
        <f t="shared" si="25"/>
        <v>570</v>
      </c>
      <c r="BY6" s="64">
        <f t="shared" si="25"/>
        <v>440</v>
      </c>
      <c r="BZ6" s="64">
        <f t="shared" si="25"/>
        <v>0</v>
      </c>
      <c r="CA6" s="64">
        <f t="shared" si="25"/>
        <v>0</v>
      </c>
    </row>
    <row r="7" spans="1:79" ht="63">
      <c r="A7" s="91"/>
      <c r="B7" s="74" t="s">
        <v>14</v>
      </c>
      <c r="C7" s="74" t="s">
        <v>13</v>
      </c>
      <c r="D7" s="74" t="s">
        <v>12</v>
      </c>
      <c r="E7" s="74"/>
      <c r="F7" s="91"/>
      <c r="G7" s="61">
        <f>G8</f>
        <v>13</v>
      </c>
      <c r="H7" s="62">
        <f>H8</f>
        <v>4</v>
      </c>
      <c r="I7" s="62">
        <f>I8</f>
        <v>2</v>
      </c>
      <c r="J7" s="62">
        <f t="shared" ref="J7:BU7" si="26">J8</f>
        <v>3</v>
      </c>
      <c r="K7" s="62">
        <f t="shared" si="26"/>
        <v>0</v>
      </c>
      <c r="L7" s="62">
        <f t="shared" si="26"/>
        <v>0</v>
      </c>
      <c r="M7" s="62">
        <f t="shared" si="26"/>
        <v>0</v>
      </c>
      <c r="N7" s="62">
        <f t="shared" si="26"/>
        <v>0</v>
      </c>
      <c r="O7" s="62">
        <f t="shared" si="26"/>
        <v>0</v>
      </c>
      <c r="P7" s="62">
        <f t="shared" si="26"/>
        <v>0</v>
      </c>
      <c r="Q7" s="62">
        <f t="shared" si="26"/>
        <v>0</v>
      </c>
      <c r="R7" s="62">
        <f t="shared" si="26"/>
        <v>0</v>
      </c>
      <c r="S7" s="62">
        <f t="shared" si="26"/>
        <v>0</v>
      </c>
      <c r="T7" s="62">
        <f t="shared" si="26"/>
        <v>0</v>
      </c>
      <c r="U7" s="62">
        <f t="shared" si="26"/>
        <v>0</v>
      </c>
      <c r="V7" s="62">
        <f t="shared" si="26"/>
        <v>0</v>
      </c>
      <c r="W7" s="62">
        <f t="shared" si="26"/>
        <v>0</v>
      </c>
      <c r="X7" s="62">
        <f t="shared" si="26"/>
        <v>0</v>
      </c>
      <c r="Y7" s="62">
        <f t="shared" si="26"/>
        <v>0</v>
      </c>
      <c r="Z7" s="62">
        <f t="shared" si="26"/>
        <v>0</v>
      </c>
      <c r="AA7" s="62">
        <f t="shared" si="26"/>
        <v>1</v>
      </c>
      <c r="AB7" s="62">
        <f t="shared" si="26"/>
        <v>0</v>
      </c>
      <c r="AC7" s="62">
        <f t="shared" si="26"/>
        <v>0</v>
      </c>
      <c r="AD7" s="62">
        <f t="shared" si="26"/>
        <v>0</v>
      </c>
      <c r="AE7" s="62">
        <f t="shared" si="26"/>
        <v>0</v>
      </c>
      <c r="AF7" s="62">
        <f t="shared" si="26"/>
        <v>0</v>
      </c>
      <c r="AG7" s="62">
        <f t="shared" si="26"/>
        <v>0</v>
      </c>
      <c r="AH7" s="62">
        <f t="shared" si="26"/>
        <v>0</v>
      </c>
      <c r="AI7" s="62">
        <f t="shared" si="26"/>
        <v>0</v>
      </c>
      <c r="AJ7" s="62">
        <f t="shared" si="26"/>
        <v>0</v>
      </c>
      <c r="AK7" s="62">
        <f t="shared" si="26"/>
        <v>0</v>
      </c>
      <c r="AM7" s="62">
        <f t="shared" si="26"/>
        <v>0</v>
      </c>
      <c r="AN7" s="62">
        <f t="shared" si="26"/>
        <v>0</v>
      </c>
      <c r="AO7" s="62">
        <f t="shared" si="26"/>
        <v>0</v>
      </c>
      <c r="AP7" s="62">
        <f t="shared" si="26"/>
        <v>0</v>
      </c>
      <c r="AQ7" s="62">
        <f t="shared" si="26"/>
        <v>0</v>
      </c>
      <c r="AR7" s="58">
        <f t="shared" si="26"/>
        <v>0</v>
      </c>
      <c r="AS7" s="58">
        <f t="shared" si="26"/>
        <v>0</v>
      </c>
      <c r="AT7" s="58">
        <f t="shared" si="26"/>
        <v>0</v>
      </c>
      <c r="AU7" s="58">
        <f t="shared" si="26"/>
        <v>0</v>
      </c>
      <c r="AV7" s="58">
        <f t="shared" si="26"/>
        <v>0</v>
      </c>
      <c r="AW7" s="58">
        <f t="shared" si="26"/>
        <v>1</v>
      </c>
      <c r="AX7" s="58">
        <f t="shared" si="26"/>
        <v>0</v>
      </c>
      <c r="AY7" s="58">
        <f t="shared" si="26"/>
        <v>0</v>
      </c>
      <c r="AZ7" s="58">
        <f t="shared" si="26"/>
        <v>0</v>
      </c>
      <c r="BA7" s="58">
        <f t="shared" si="26"/>
        <v>0</v>
      </c>
      <c r="BB7" s="58">
        <f t="shared" si="26"/>
        <v>0</v>
      </c>
      <c r="BC7" s="58">
        <f t="shared" si="26"/>
        <v>0</v>
      </c>
      <c r="BD7" s="58">
        <f t="shared" si="26"/>
        <v>0</v>
      </c>
      <c r="BE7" s="58">
        <f t="shared" si="26"/>
        <v>0</v>
      </c>
      <c r="BF7" s="58">
        <f t="shared" si="26"/>
        <v>0</v>
      </c>
      <c r="BG7" s="58">
        <f t="shared" si="26"/>
        <v>0</v>
      </c>
      <c r="BH7" s="58">
        <f t="shared" si="26"/>
        <v>0</v>
      </c>
      <c r="BI7" s="58">
        <f t="shared" si="26"/>
        <v>0</v>
      </c>
      <c r="BJ7" s="58">
        <f t="shared" si="26"/>
        <v>0</v>
      </c>
      <c r="BK7" s="58">
        <f t="shared" si="26"/>
        <v>0</v>
      </c>
      <c r="BL7" s="58">
        <f t="shared" si="26"/>
        <v>0</v>
      </c>
      <c r="BM7" s="58">
        <f t="shared" si="26"/>
        <v>0</v>
      </c>
      <c r="BN7" s="58">
        <f t="shared" si="26"/>
        <v>0</v>
      </c>
      <c r="BO7" s="58">
        <f t="shared" si="26"/>
        <v>0</v>
      </c>
      <c r="BP7" s="58">
        <f t="shared" si="26"/>
        <v>0</v>
      </c>
      <c r="BQ7" s="58">
        <f t="shared" si="26"/>
        <v>0</v>
      </c>
      <c r="BR7" s="58">
        <f t="shared" si="26"/>
        <v>0</v>
      </c>
      <c r="BS7" s="58">
        <f t="shared" si="26"/>
        <v>0</v>
      </c>
      <c r="BT7" s="58">
        <f t="shared" si="26"/>
        <v>0</v>
      </c>
      <c r="BU7" s="58">
        <f t="shared" si="26"/>
        <v>0</v>
      </c>
      <c r="BV7" s="58">
        <f t="shared" ref="BV7:CA7" si="27">BV8</f>
        <v>0</v>
      </c>
      <c r="BW7" s="58">
        <f t="shared" si="27"/>
        <v>0</v>
      </c>
      <c r="BX7" s="58">
        <f t="shared" si="27"/>
        <v>0</v>
      </c>
      <c r="BY7" s="58">
        <f t="shared" si="27"/>
        <v>0</v>
      </c>
      <c r="BZ7" s="58">
        <f t="shared" si="27"/>
        <v>0</v>
      </c>
      <c r="CA7" s="58">
        <f t="shared" si="27"/>
        <v>0</v>
      </c>
    </row>
    <row r="8" spans="1:79" ht="63">
      <c r="A8" s="91"/>
      <c r="B8" s="74" t="s">
        <v>11</v>
      </c>
      <c r="C8" s="74" t="s">
        <v>10</v>
      </c>
      <c r="D8" s="74" t="s">
        <v>9</v>
      </c>
      <c r="E8" s="74" t="s">
        <v>200</v>
      </c>
      <c r="F8" s="9"/>
      <c r="G8" s="8">
        <v>13</v>
      </c>
      <c r="H8">
        <v>4</v>
      </c>
      <c r="I8" s="65">
        <v>2</v>
      </c>
      <c r="J8" s="58">
        <v>3</v>
      </c>
      <c r="K8" s="58">
        <v>0</v>
      </c>
      <c r="L8" s="58">
        <v>0</v>
      </c>
      <c r="M8" s="58">
        <v>0</v>
      </c>
      <c r="N8" s="58">
        <v>0</v>
      </c>
      <c r="O8" s="58">
        <v>0</v>
      </c>
      <c r="P8" s="58">
        <v>0</v>
      </c>
      <c r="Q8" s="58">
        <v>0</v>
      </c>
      <c r="R8" s="58">
        <v>0</v>
      </c>
      <c r="S8" s="58">
        <v>0</v>
      </c>
      <c r="T8" s="58">
        <v>0</v>
      </c>
      <c r="U8" s="58">
        <v>0</v>
      </c>
      <c r="V8" s="58">
        <v>0</v>
      </c>
      <c r="W8" s="58">
        <v>0</v>
      </c>
      <c r="X8" s="58">
        <v>0</v>
      </c>
      <c r="Y8" s="58">
        <v>0</v>
      </c>
      <c r="Z8" s="58">
        <v>0</v>
      </c>
      <c r="AA8" s="58">
        <v>1</v>
      </c>
      <c r="AB8" s="58">
        <v>0</v>
      </c>
      <c r="AC8" s="58">
        <v>0</v>
      </c>
      <c r="AD8" s="58">
        <v>0</v>
      </c>
      <c r="AE8" s="58">
        <v>0</v>
      </c>
      <c r="AF8" s="58">
        <v>0</v>
      </c>
      <c r="AG8" s="58">
        <v>0</v>
      </c>
      <c r="AH8" s="58">
        <v>0</v>
      </c>
      <c r="AI8" s="58">
        <v>0</v>
      </c>
      <c r="AJ8" s="58">
        <v>0</v>
      </c>
      <c r="AK8" s="58">
        <v>0</v>
      </c>
      <c r="AL8" s="58">
        <v>0</v>
      </c>
      <c r="AM8" s="58">
        <v>0</v>
      </c>
      <c r="AN8" s="58">
        <v>0</v>
      </c>
      <c r="AO8" s="58">
        <v>0</v>
      </c>
      <c r="AP8" s="58">
        <v>0</v>
      </c>
      <c r="AQ8" s="58">
        <v>0</v>
      </c>
      <c r="AR8" s="58">
        <v>0</v>
      </c>
      <c r="AS8" s="58">
        <v>0</v>
      </c>
      <c r="AT8" s="58">
        <v>0</v>
      </c>
      <c r="AU8" s="58">
        <v>0</v>
      </c>
      <c r="AV8" s="58">
        <v>0</v>
      </c>
      <c r="AW8" s="58">
        <v>1</v>
      </c>
      <c r="AX8" s="58">
        <v>0</v>
      </c>
      <c r="AY8" s="58">
        <v>0</v>
      </c>
      <c r="AZ8" s="58">
        <v>0</v>
      </c>
      <c r="BA8" s="58">
        <v>0</v>
      </c>
      <c r="BB8" s="58">
        <v>0</v>
      </c>
      <c r="BC8" s="58">
        <v>0</v>
      </c>
      <c r="BD8" s="58">
        <v>0</v>
      </c>
      <c r="BE8" s="58">
        <v>0</v>
      </c>
      <c r="BF8" s="58">
        <v>0</v>
      </c>
      <c r="BG8" s="58">
        <v>0</v>
      </c>
      <c r="BH8" s="58">
        <v>0</v>
      </c>
      <c r="BI8" s="58">
        <v>0</v>
      </c>
      <c r="BJ8" s="58">
        <v>0</v>
      </c>
      <c r="BK8" s="58">
        <v>0</v>
      </c>
      <c r="BL8" s="58">
        <v>0</v>
      </c>
      <c r="BM8" s="58">
        <v>0</v>
      </c>
      <c r="BN8" s="58">
        <v>0</v>
      </c>
      <c r="BO8" s="58">
        <v>0</v>
      </c>
      <c r="BP8" s="58">
        <v>0</v>
      </c>
      <c r="BQ8" s="58">
        <v>0</v>
      </c>
      <c r="BR8" s="58">
        <v>0</v>
      </c>
      <c r="BS8" s="58">
        <v>0</v>
      </c>
      <c r="BT8" s="58">
        <v>0</v>
      </c>
      <c r="BU8" s="58">
        <v>0</v>
      </c>
      <c r="BV8" s="58">
        <v>0</v>
      </c>
      <c r="BW8" s="58">
        <v>0</v>
      </c>
      <c r="BX8" s="58">
        <v>0</v>
      </c>
      <c r="BY8" s="58">
        <v>0</v>
      </c>
    </row>
    <row r="9" spans="1:79" ht="47.25">
      <c r="A9" s="91"/>
      <c r="B9" s="74" t="s">
        <v>7</v>
      </c>
      <c r="C9" s="74" t="s">
        <v>6</v>
      </c>
      <c r="D9" s="74" t="s">
        <v>5</v>
      </c>
      <c r="E9" s="74" t="s">
        <v>107</v>
      </c>
      <c r="F9" s="9"/>
      <c r="G9" s="8">
        <v>19</v>
      </c>
      <c r="H9">
        <v>22</v>
      </c>
      <c r="I9" s="65">
        <v>5</v>
      </c>
      <c r="J9" s="58">
        <v>5</v>
      </c>
      <c r="K9" s="58">
        <v>5</v>
      </c>
      <c r="L9" s="58">
        <v>1</v>
      </c>
      <c r="M9" s="58">
        <v>0</v>
      </c>
      <c r="N9" s="58">
        <v>0</v>
      </c>
      <c r="O9" s="58">
        <v>0</v>
      </c>
      <c r="P9" s="58">
        <v>0</v>
      </c>
      <c r="Q9" s="58">
        <v>0</v>
      </c>
      <c r="R9" s="58">
        <v>0</v>
      </c>
      <c r="S9" s="58">
        <v>0</v>
      </c>
      <c r="T9" s="58">
        <v>0</v>
      </c>
      <c r="U9" s="58">
        <v>0</v>
      </c>
      <c r="V9" s="58">
        <v>0</v>
      </c>
      <c r="W9" s="58">
        <v>0</v>
      </c>
      <c r="X9" s="58">
        <v>0</v>
      </c>
      <c r="Y9" s="58">
        <v>0</v>
      </c>
      <c r="Z9" s="58">
        <v>0</v>
      </c>
      <c r="AA9" s="58">
        <v>0</v>
      </c>
      <c r="AB9" s="58">
        <v>0</v>
      </c>
      <c r="AC9" s="58">
        <v>0</v>
      </c>
      <c r="AD9" s="58">
        <v>0</v>
      </c>
      <c r="AE9" s="58">
        <v>0</v>
      </c>
      <c r="AF9" s="58">
        <v>0</v>
      </c>
      <c r="AG9" s="58">
        <v>0</v>
      </c>
      <c r="AH9" s="58">
        <v>0</v>
      </c>
      <c r="AI9" s="58">
        <v>0</v>
      </c>
      <c r="AJ9" s="58">
        <v>0</v>
      </c>
      <c r="AK9" s="58">
        <v>0</v>
      </c>
      <c r="AL9" s="58">
        <v>0</v>
      </c>
      <c r="AM9" s="58">
        <v>0</v>
      </c>
      <c r="AN9" s="58">
        <v>0</v>
      </c>
      <c r="AO9" s="58">
        <v>0</v>
      </c>
      <c r="AP9" s="58">
        <v>0</v>
      </c>
      <c r="AQ9">
        <v>0</v>
      </c>
      <c r="AR9">
        <v>0</v>
      </c>
      <c r="AS9">
        <v>0</v>
      </c>
      <c r="AT9">
        <v>0</v>
      </c>
      <c r="AU9" s="58">
        <v>0</v>
      </c>
      <c r="AV9" s="58">
        <v>0</v>
      </c>
      <c r="AW9" s="58">
        <v>1</v>
      </c>
      <c r="AX9" s="58">
        <v>1</v>
      </c>
      <c r="AY9" s="58">
        <v>0</v>
      </c>
      <c r="AZ9" s="58">
        <v>0</v>
      </c>
      <c r="BA9" s="58">
        <v>0</v>
      </c>
      <c r="BB9" s="58">
        <v>0</v>
      </c>
      <c r="BC9" s="58">
        <v>0</v>
      </c>
      <c r="BD9" s="58">
        <v>0</v>
      </c>
      <c r="BE9" s="58">
        <v>0</v>
      </c>
      <c r="BF9" s="58">
        <v>0</v>
      </c>
      <c r="BG9" s="58">
        <v>0</v>
      </c>
      <c r="BH9" s="58">
        <v>0</v>
      </c>
      <c r="BI9" s="58">
        <v>0</v>
      </c>
      <c r="BJ9" s="58">
        <v>0</v>
      </c>
      <c r="BK9" s="58">
        <v>0</v>
      </c>
      <c r="BL9" s="58">
        <v>0</v>
      </c>
      <c r="BM9" s="58">
        <v>0</v>
      </c>
      <c r="BN9" s="58">
        <v>0</v>
      </c>
      <c r="BO9" s="58">
        <v>0</v>
      </c>
      <c r="BP9" s="58">
        <v>0</v>
      </c>
      <c r="BQ9" s="58">
        <v>0</v>
      </c>
      <c r="BR9" s="58">
        <v>0</v>
      </c>
      <c r="BS9" s="58">
        <v>0</v>
      </c>
      <c r="BT9" s="58">
        <v>0</v>
      </c>
      <c r="BU9" s="58">
        <v>0</v>
      </c>
      <c r="BV9" s="58">
        <v>0</v>
      </c>
      <c r="BW9" s="58">
        <v>0</v>
      </c>
      <c r="BX9" s="58">
        <v>0</v>
      </c>
      <c r="BY9" s="58">
        <v>0</v>
      </c>
    </row>
    <row r="10" spans="1:79" ht="78.75">
      <c r="A10" s="91"/>
      <c r="B10" s="75" t="s">
        <v>3</v>
      </c>
      <c r="C10" s="75" t="s">
        <v>2</v>
      </c>
      <c r="D10" s="75" t="s">
        <v>1</v>
      </c>
      <c r="E10" s="75" t="s">
        <v>128</v>
      </c>
      <c r="F10" s="7"/>
      <c r="G10" s="6">
        <v>4</v>
      </c>
      <c r="H10">
        <v>3</v>
      </c>
      <c r="I10" s="65">
        <v>2</v>
      </c>
      <c r="J10" s="58">
        <v>2</v>
      </c>
      <c r="K10" s="58">
        <v>2</v>
      </c>
      <c r="L10" s="58">
        <v>2</v>
      </c>
      <c r="M10" s="58">
        <v>0</v>
      </c>
      <c r="N10" s="58">
        <v>0</v>
      </c>
      <c r="O10" s="58">
        <v>0</v>
      </c>
      <c r="P10" s="58">
        <v>0</v>
      </c>
      <c r="Q10" s="58">
        <v>0</v>
      </c>
      <c r="R10" s="58">
        <v>0</v>
      </c>
      <c r="S10" s="58">
        <v>0</v>
      </c>
      <c r="T10" s="58">
        <v>0</v>
      </c>
      <c r="U10" s="58">
        <v>0</v>
      </c>
      <c r="V10" s="58">
        <v>0</v>
      </c>
      <c r="W10" s="58">
        <v>0</v>
      </c>
      <c r="X10" s="58">
        <v>0</v>
      </c>
      <c r="Y10" s="58">
        <v>0</v>
      </c>
      <c r="Z10" s="58">
        <v>0</v>
      </c>
      <c r="AA10" s="58">
        <v>0</v>
      </c>
      <c r="AB10" s="58">
        <v>0</v>
      </c>
      <c r="AC10" s="58">
        <v>0</v>
      </c>
      <c r="AD10" s="58">
        <v>0</v>
      </c>
      <c r="AE10" s="58">
        <v>0</v>
      </c>
      <c r="AF10" s="58">
        <v>0</v>
      </c>
      <c r="AG10" s="58">
        <v>0</v>
      </c>
      <c r="AH10" s="58">
        <v>0</v>
      </c>
      <c r="AI10" s="58">
        <v>0</v>
      </c>
      <c r="AJ10" s="58">
        <v>0</v>
      </c>
      <c r="AK10" s="58">
        <v>0</v>
      </c>
      <c r="AL10" s="58">
        <v>0</v>
      </c>
      <c r="AM10" s="58">
        <v>0</v>
      </c>
      <c r="AN10" s="58">
        <v>0</v>
      </c>
      <c r="AO10" s="58">
        <v>0</v>
      </c>
      <c r="AP10" s="58">
        <v>0</v>
      </c>
      <c r="AQ10" s="58">
        <v>0</v>
      </c>
      <c r="AR10" s="58">
        <v>0</v>
      </c>
      <c r="AS10" s="58">
        <v>0</v>
      </c>
      <c r="AT10" s="58">
        <v>0</v>
      </c>
      <c r="AU10" s="58">
        <v>0</v>
      </c>
      <c r="AV10" s="58">
        <v>0</v>
      </c>
      <c r="AW10" s="58">
        <v>0</v>
      </c>
      <c r="AX10" s="58">
        <v>0</v>
      </c>
      <c r="AY10" s="58">
        <v>0</v>
      </c>
      <c r="AZ10" s="58">
        <v>0</v>
      </c>
      <c r="BA10" s="58">
        <v>0</v>
      </c>
      <c r="BB10" s="58">
        <v>0</v>
      </c>
      <c r="BC10" s="58">
        <v>0</v>
      </c>
      <c r="BD10" s="58">
        <v>0</v>
      </c>
      <c r="BE10" s="58">
        <v>0</v>
      </c>
      <c r="BF10" s="58">
        <v>0</v>
      </c>
      <c r="BG10" s="58">
        <v>0</v>
      </c>
      <c r="BH10" s="58">
        <v>0</v>
      </c>
      <c r="BI10" s="58">
        <v>0</v>
      </c>
      <c r="BJ10" s="58">
        <v>0</v>
      </c>
      <c r="BK10" s="58">
        <v>0</v>
      </c>
      <c r="BL10" s="58">
        <v>0</v>
      </c>
      <c r="BM10" s="58">
        <v>0</v>
      </c>
      <c r="BN10" s="58">
        <v>0</v>
      </c>
      <c r="BO10" s="58">
        <v>0</v>
      </c>
      <c r="BP10" s="58">
        <v>0</v>
      </c>
      <c r="BQ10" s="58">
        <v>0</v>
      </c>
      <c r="BR10" s="58">
        <v>0</v>
      </c>
      <c r="BS10" s="58">
        <v>0</v>
      </c>
      <c r="BT10" s="58">
        <v>0</v>
      </c>
      <c r="BU10" s="58">
        <v>0</v>
      </c>
      <c r="BV10" s="58">
        <v>0</v>
      </c>
      <c r="BW10" s="58">
        <v>0</v>
      </c>
      <c r="BX10" s="58">
        <v>0</v>
      </c>
      <c r="BY10" s="58">
        <v>0</v>
      </c>
    </row>
    <row r="11" spans="1:79" s="3" customFormat="1">
      <c r="A11" s="91"/>
      <c r="B11" s="98" t="s">
        <v>99</v>
      </c>
      <c r="C11" s="98" t="s">
        <v>65</v>
      </c>
      <c r="D11" s="93"/>
      <c r="E11" s="90" t="s">
        <v>100</v>
      </c>
      <c r="F11" s="4" t="s">
        <v>58</v>
      </c>
      <c r="G11" s="53"/>
      <c r="I11" s="64"/>
      <c r="AU11" s="3">
        <v>0</v>
      </c>
      <c r="AV11" s="3">
        <v>0</v>
      </c>
      <c r="AW11" s="3">
        <v>0</v>
      </c>
      <c r="AX11" s="3">
        <v>0</v>
      </c>
      <c r="AY11" s="3">
        <v>0</v>
      </c>
      <c r="AZ11" s="3">
        <v>0</v>
      </c>
      <c r="BA11" s="3">
        <v>0</v>
      </c>
      <c r="BB11" s="3">
        <v>0</v>
      </c>
      <c r="BC11" s="3">
        <v>0</v>
      </c>
      <c r="BD11" s="3">
        <v>0</v>
      </c>
      <c r="BE11" s="3">
        <v>0</v>
      </c>
      <c r="BF11" s="3">
        <v>0</v>
      </c>
      <c r="BG11" s="3">
        <v>0</v>
      </c>
      <c r="BH11" s="3">
        <v>0</v>
      </c>
      <c r="BI11" s="3">
        <v>0</v>
      </c>
      <c r="BJ11" s="3">
        <v>0</v>
      </c>
      <c r="BK11" s="3">
        <v>0</v>
      </c>
      <c r="BL11" s="3">
        <v>0</v>
      </c>
      <c r="BM11" s="3">
        <v>0</v>
      </c>
      <c r="BN11" s="3">
        <v>0</v>
      </c>
      <c r="BO11" s="3">
        <v>0</v>
      </c>
      <c r="BP11" s="3">
        <v>0</v>
      </c>
      <c r="BQ11" s="3">
        <v>0</v>
      </c>
      <c r="BR11" s="3">
        <v>0</v>
      </c>
      <c r="BS11" s="3">
        <v>0</v>
      </c>
      <c r="BT11" s="3">
        <v>0</v>
      </c>
      <c r="BU11" s="3">
        <v>0</v>
      </c>
      <c r="BV11" s="3">
        <v>0</v>
      </c>
      <c r="BW11" s="3">
        <v>0</v>
      </c>
      <c r="BX11" s="3">
        <v>0</v>
      </c>
      <c r="BY11" s="3">
        <v>0</v>
      </c>
    </row>
    <row r="12" spans="1:79">
      <c r="A12" s="91"/>
      <c r="B12" s="99"/>
      <c r="C12" s="99"/>
      <c r="D12" s="94"/>
      <c r="E12" s="91"/>
      <c r="F12" s="52" t="s">
        <v>59</v>
      </c>
      <c r="G12" s="54"/>
      <c r="H12" s="58">
        <v>1</v>
      </c>
      <c r="K12" s="58"/>
      <c r="AU12" s="58">
        <v>0</v>
      </c>
      <c r="AV12" s="58">
        <v>0</v>
      </c>
      <c r="AW12" s="58">
        <v>0</v>
      </c>
      <c r="AX12" s="58">
        <v>0</v>
      </c>
      <c r="AY12" s="58">
        <v>0</v>
      </c>
      <c r="AZ12" s="58">
        <v>0</v>
      </c>
      <c r="BA12" s="58">
        <v>0</v>
      </c>
      <c r="BB12" s="58">
        <v>0</v>
      </c>
      <c r="BC12" s="58">
        <v>0</v>
      </c>
      <c r="BD12" s="58">
        <v>0</v>
      </c>
      <c r="BE12" s="58">
        <v>0</v>
      </c>
      <c r="BF12" s="58">
        <v>0</v>
      </c>
      <c r="BG12" s="58">
        <v>0</v>
      </c>
      <c r="BH12" s="58">
        <v>0</v>
      </c>
      <c r="BI12" s="58">
        <v>0</v>
      </c>
      <c r="BJ12" s="58">
        <v>0</v>
      </c>
      <c r="BK12" s="58">
        <v>0</v>
      </c>
      <c r="BL12" s="58">
        <v>0</v>
      </c>
      <c r="BM12" s="58">
        <v>0</v>
      </c>
      <c r="BN12" s="58">
        <v>0</v>
      </c>
      <c r="BO12" s="58">
        <v>0</v>
      </c>
      <c r="BP12" s="58">
        <v>0</v>
      </c>
      <c r="BQ12" s="58">
        <v>0</v>
      </c>
      <c r="BR12" s="58">
        <v>0</v>
      </c>
      <c r="BS12" s="58">
        <v>0</v>
      </c>
      <c r="BT12" s="58">
        <v>0</v>
      </c>
      <c r="BU12" s="58">
        <v>0</v>
      </c>
      <c r="BV12" s="58">
        <v>0</v>
      </c>
      <c r="BW12" s="58">
        <v>0</v>
      </c>
      <c r="BX12" s="58">
        <v>0</v>
      </c>
      <c r="BY12" s="58">
        <v>0</v>
      </c>
    </row>
    <row r="13" spans="1:79">
      <c r="A13" s="91"/>
      <c r="B13" s="99"/>
      <c r="C13" s="99"/>
      <c r="D13" s="94"/>
      <c r="E13" s="91"/>
      <c r="F13" s="52" t="s">
        <v>60</v>
      </c>
      <c r="G13" s="54"/>
      <c r="H13" s="58">
        <v>5</v>
      </c>
      <c r="J13">
        <v>1</v>
      </c>
      <c r="K13">
        <v>1</v>
      </c>
      <c r="L13">
        <v>1</v>
      </c>
      <c r="AU13" s="58">
        <v>0</v>
      </c>
      <c r="AV13">
        <v>0</v>
      </c>
      <c r="AW13" s="58">
        <v>0</v>
      </c>
      <c r="AX13" s="58">
        <v>0</v>
      </c>
      <c r="AY13" s="58">
        <v>0</v>
      </c>
      <c r="AZ13" s="58">
        <v>0</v>
      </c>
      <c r="BA13" s="58">
        <v>0</v>
      </c>
      <c r="BB13" s="58">
        <v>0</v>
      </c>
      <c r="BC13" s="58">
        <v>0</v>
      </c>
      <c r="BD13" s="58">
        <v>0</v>
      </c>
      <c r="BE13" s="58">
        <v>0</v>
      </c>
      <c r="BF13" s="58">
        <v>0</v>
      </c>
      <c r="BG13" s="58">
        <v>0</v>
      </c>
      <c r="BH13" s="58">
        <v>0</v>
      </c>
      <c r="BI13" s="58">
        <v>0</v>
      </c>
      <c r="BJ13" s="58">
        <v>0</v>
      </c>
      <c r="BK13" s="58">
        <v>0</v>
      </c>
      <c r="BL13" s="58">
        <v>0</v>
      </c>
      <c r="BM13" s="58">
        <v>0</v>
      </c>
      <c r="BN13" s="58">
        <v>0</v>
      </c>
      <c r="BO13" s="58">
        <v>0</v>
      </c>
      <c r="BP13" s="58">
        <v>0</v>
      </c>
      <c r="BQ13" s="58">
        <v>0</v>
      </c>
      <c r="BR13" s="58">
        <v>0</v>
      </c>
      <c r="BS13" s="58">
        <v>0</v>
      </c>
      <c r="BT13" s="58">
        <v>0</v>
      </c>
      <c r="BU13" s="58">
        <v>0</v>
      </c>
      <c r="BV13" s="58">
        <v>0</v>
      </c>
      <c r="BW13" s="58">
        <v>0</v>
      </c>
      <c r="BX13" s="58">
        <v>0</v>
      </c>
      <c r="BY13" s="58">
        <v>0</v>
      </c>
    </row>
    <row r="14" spans="1:79">
      <c r="A14" s="91"/>
      <c r="B14" s="99"/>
      <c r="C14" s="99"/>
      <c r="D14" s="94"/>
      <c r="E14" s="91"/>
      <c r="F14" s="52" t="s">
        <v>61</v>
      </c>
      <c r="G14" s="54"/>
      <c r="H14" s="58">
        <v>3</v>
      </c>
      <c r="AU14" s="58">
        <v>0</v>
      </c>
      <c r="AV14">
        <v>0</v>
      </c>
      <c r="AW14" s="58">
        <v>0</v>
      </c>
      <c r="AX14" s="58">
        <v>0</v>
      </c>
      <c r="AY14" s="58">
        <v>0</v>
      </c>
      <c r="AZ14" s="58">
        <v>0</v>
      </c>
      <c r="BA14" s="58">
        <v>0</v>
      </c>
      <c r="BB14" s="58">
        <v>0</v>
      </c>
      <c r="BC14" s="58">
        <v>0</v>
      </c>
      <c r="BD14" s="58">
        <v>0</v>
      </c>
      <c r="BE14" s="58">
        <v>0</v>
      </c>
      <c r="BF14" s="58">
        <v>0</v>
      </c>
      <c r="BG14" s="58">
        <v>0</v>
      </c>
      <c r="BH14" s="58">
        <v>0</v>
      </c>
      <c r="BI14" s="58">
        <v>0</v>
      </c>
      <c r="BJ14" s="58">
        <v>0</v>
      </c>
      <c r="BK14" s="58">
        <v>0</v>
      </c>
      <c r="BL14" s="58">
        <v>0</v>
      </c>
      <c r="BM14" s="58">
        <v>0</v>
      </c>
      <c r="BN14" s="58">
        <v>0</v>
      </c>
      <c r="BO14" s="58">
        <v>0</v>
      </c>
      <c r="BP14" s="58">
        <v>0</v>
      </c>
      <c r="BQ14" s="58">
        <v>0</v>
      </c>
      <c r="BR14" s="58">
        <v>0</v>
      </c>
      <c r="BS14" s="58">
        <v>0</v>
      </c>
      <c r="BT14" s="58">
        <v>0</v>
      </c>
      <c r="BU14" s="58">
        <v>0</v>
      </c>
      <c r="BV14" s="58">
        <v>0</v>
      </c>
      <c r="BW14" s="58">
        <v>0</v>
      </c>
      <c r="BX14" s="58">
        <v>0</v>
      </c>
      <c r="BY14" s="58">
        <v>0</v>
      </c>
    </row>
    <row r="15" spans="1:79">
      <c r="A15" s="91"/>
      <c r="B15" s="99"/>
      <c r="C15" s="99"/>
      <c r="D15" s="94"/>
      <c r="E15" s="91"/>
      <c r="F15" s="52" t="s">
        <v>62</v>
      </c>
      <c r="G15" s="54"/>
      <c r="H15" s="58">
        <v>1</v>
      </c>
      <c r="I15" s="65">
        <v>1</v>
      </c>
      <c r="J15">
        <v>2</v>
      </c>
      <c r="K15">
        <v>1</v>
      </c>
      <c r="L15">
        <v>1</v>
      </c>
      <c r="AU15" s="58">
        <v>0</v>
      </c>
      <c r="AV15">
        <v>0</v>
      </c>
      <c r="AW15" s="58">
        <v>0</v>
      </c>
      <c r="AX15" s="58">
        <v>0</v>
      </c>
      <c r="AY15" s="58">
        <v>0</v>
      </c>
      <c r="AZ15" s="58">
        <v>0</v>
      </c>
      <c r="BA15" s="58">
        <v>0</v>
      </c>
      <c r="BB15" s="58">
        <v>0</v>
      </c>
      <c r="BC15" s="58">
        <v>0</v>
      </c>
      <c r="BD15" s="58">
        <v>0</v>
      </c>
      <c r="BE15" s="58">
        <v>0</v>
      </c>
      <c r="BF15" s="58">
        <v>0</v>
      </c>
      <c r="BG15" s="58">
        <v>0</v>
      </c>
      <c r="BH15" s="58">
        <v>0</v>
      </c>
      <c r="BI15" s="58">
        <v>0</v>
      </c>
      <c r="BJ15" s="58">
        <v>0</v>
      </c>
      <c r="BK15" s="58">
        <v>0</v>
      </c>
      <c r="BL15" s="58">
        <v>0</v>
      </c>
      <c r="BM15" s="58">
        <v>0</v>
      </c>
      <c r="BN15" s="58">
        <v>0</v>
      </c>
      <c r="BO15" s="58">
        <v>0</v>
      </c>
      <c r="BP15" s="58">
        <v>0</v>
      </c>
      <c r="BQ15" s="58">
        <v>0</v>
      </c>
      <c r="BR15" s="58">
        <v>0</v>
      </c>
      <c r="BS15" s="58">
        <v>0</v>
      </c>
      <c r="BT15" s="58">
        <v>0</v>
      </c>
      <c r="BU15" s="58">
        <v>0</v>
      </c>
      <c r="BV15" s="58">
        <v>0</v>
      </c>
      <c r="BW15" s="58">
        <v>0</v>
      </c>
      <c r="BX15" s="58">
        <v>0</v>
      </c>
      <c r="BY15" s="58">
        <v>0</v>
      </c>
    </row>
    <row r="16" spans="1:79">
      <c r="A16" s="92"/>
      <c r="B16" s="99"/>
      <c r="C16" s="100"/>
      <c r="D16" s="95"/>
      <c r="E16" s="92"/>
      <c r="F16" s="57" t="s">
        <v>63</v>
      </c>
      <c r="G16" s="54"/>
      <c r="H16" s="58">
        <v>15</v>
      </c>
      <c r="I16" s="65">
        <v>6</v>
      </c>
      <c r="J16">
        <v>6</v>
      </c>
      <c r="AU16" s="58">
        <v>0</v>
      </c>
      <c r="AV16">
        <v>0</v>
      </c>
      <c r="AW16" s="58">
        <v>0</v>
      </c>
      <c r="AX16" s="58">
        <v>0</v>
      </c>
      <c r="AY16" s="58">
        <v>0</v>
      </c>
      <c r="AZ16" s="58">
        <v>0</v>
      </c>
      <c r="BA16" s="58">
        <v>0</v>
      </c>
      <c r="BB16" s="58">
        <v>0</v>
      </c>
      <c r="BC16" s="58">
        <v>0</v>
      </c>
      <c r="BD16" s="58">
        <v>0</v>
      </c>
      <c r="BE16" s="58">
        <v>0</v>
      </c>
      <c r="BF16" s="58">
        <v>0</v>
      </c>
      <c r="BG16" s="58">
        <v>0</v>
      </c>
      <c r="BH16" s="58">
        <v>0</v>
      </c>
      <c r="BI16" s="58">
        <v>0</v>
      </c>
      <c r="BJ16" s="58">
        <v>0</v>
      </c>
      <c r="BK16" s="58">
        <v>0</v>
      </c>
      <c r="BL16" s="58">
        <v>0</v>
      </c>
      <c r="BM16" s="58">
        <v>0</v>
      </c>
      <c r="BN16" s="58">
        <v>0</v>
      </c>
      <c r="BO16" s="58">
        <v>0</v>
      </c>
      <c r="BP16" s="58">
        <v>0</v>
      </c>
      <c r="BQ16" s="58">
        <v>0</v>
      </c>
      <c r="BR16" s="58">
        <v>0</v>
      </c>
      <c r="BS16" s="58">
        <v>0</v>
      </c>
      <c r="BT16" s="58">
        <v>0</v>
      </c>
      <c r="BU16" s="58">
        <v>0</v>
      </c>
      <c r="BV16" s="58">
        <v>0</v>
      </c>
      <c r="BW16" s="58">
        <v>0</v>
      </c>
      <c r="BX16" s="58">
        <v>0</v>
      </c>
      <c r="BY16" s="58">
        <v>0</v>
      </c>
    </row>
    <row r="17" spans="1:79" s="12" customFormat="1" ht="23.25">
      <c r="A17" s="82" t="s">
        <v>95</v>
      </c>
      <c r="B17" s="82"/>
      <c r="C17" s="83"/>
      <c r="D17" s="83"/>
      <c r="E17" s="83"/>
      <c r="F17" s="83"/>
    </row>
    <row r="18" spans="1:79" s="3" customFormat="1" ht="31.5">
      <c r="A18" s="88" t="s">
        <v>24</v>
      </c>
      <c r="B18" s="74" t="s">
        <v>175</v>
      </c>
      <c r="C18" s="73" t="s">
        <v>22</v>
      </c>
      <c r="D18" s="73"/>
      <c r="E18" s="73"/>
      <c r="F18" s="11"/>
      <c r="G18" s="10"/>
      <c r="I18" s="64">
        <f>44+319+35</f>
        <v>398</v>
      </c>
      <c r="J18" s="3">
        <f>255+22+29</f>
        <v>306</v>
      </c>
      <c r="K18" s="3">
        <f>307+26+37</f>
        <v>370</v>
      </c>
      <c r="L18" s="3">
        <v>0</v>
      </c>
      <c r="M18" s="3">
        <v>231</v>
      </c>
      <c r="N18" s="3">
        <v>211</v>
      </c>
      <c r="O18" s="3">
        <v>239</v>
      </c>
      <c r="P18" s="3">
        <v>0</v>
      </c>
      <c r="Q18" s="3">
        <v>329</v>
      </c>
      <c r="R18" s="3">
        <f>296+8</f>
        <v>304</v>
      </c>
      <c r="S18" s="3">
        <f>344+22</f>
        <v>366</v>
      </c>
      <c r="T18" s="3">
        <v>287</v>
      </c>
      <c r="U18" s="3">
        <v>292</v>
      </c>
      <c r="V18" s="3">
        <v>316</v>
      </c>
      <c r="W18" s="3">
        <v>282</v>
      </c>
      <c r="X18" s="3">
        <v>220</v>
      </c>
      <c r="Y18" s="3">
        <f>330+31</f>
        <v>361</v>
      </c>
      <c r="Z18" s="3">
        <v>294</v>
      </c>
      <c r="AA18" s="3">
        <v>78</v>
      </c>
      <c r="AB18" s="3">
        <v>0</v>
      </c>
      <c r="AC18" s="3">
        <v>0</v>
      </c>
      <c r="AD18" s="3">
        <v>0</v>
      </c>
      <c r="AE18" s="3">
        <v>251</v>
      </c>
      <c r="AF18" s="3">
        <v>54</v>
      </c>
      <c r="AG18" s="3">
        <v>0</v>
      </c>
      <c r="AH18" s="3">
        <v>0</v>
      </c>
      <c r="AI18" s="3">
        <v>0</v>
      </c>
      <c r="AJ18" s="3">
        <v>0</v>
      </c>
      <c r="AK18" s="3">
        <v>384</v>
      </c>
      <c r="AL18" s="3">
        <v>391</v>
      </c>
      <c r="AN18" s="3">
        <f>375+40</f>
        <v>415</v>
      </c>
      <c r="AO18" s="3">
        <f>1001+50</f>
        <v>1051</v>
      </c>
      <c r="AP18" s="3">
        <f>403+84</f>
        <v>487</v>
      </c>
      <c r="AQ18" s="3">
        <f>734+97</f>
        <v>831</v>
      </c>
      <c r="AR18" s="3">
        <f>1101+88</f>
        <v>1189</v>
      </c>
      <c r="AS18" s="3">
        <f>443+116</f>
        <v>559</v>
      </c>
      <c r="AU18" s="3">
        <v>632</v>
      </c>
      <c r="AV18" s="3">
        <v>480</v>
      </c>
      <c r="AW18" s="3">
        <v>264</v>
      </c>
      <c r="AX18" s="3">
        <v>183</v>
      </c>
      <c r="AY18" s="3">
        <v>261</v>
      </c>
      <c r="AZ18" s="3">
        <v>322</v>
      </c>
      <c r="BA18" s="3">
        <v>455</v>
      </c>
      <c r="BB18" s="3">
        <v>394</v>
      </c>
      <c r="BC18" s="3">
        <v>0</v>
      </c>
      <c r="BD18" s="3">
        <v>305</v>
      </c>
      <c r="BE18" s="3">
        <v>254</v>
      </c>
      <c r="BF18" s="3">
        <v>339</v>
      </c>
      <c r="BG18" s="3">
        <v>358</v>
      </c>
      <c r="BH18" s="3">
        <v>328</v>
      </c>
      <c r="BI18" s="3">
        <v>314</v>
      </c>
      <c r="BK18" s="3">
        <f>228+49</f>
        <v>277</v>
      </c>
      <c r="BL18" s="3">
        <f>221+57</f>
        <v>278</v>
      </c>
      <c r="BM18" s="3">
        <v>230</v>
      </c>
      <c r="BN18" s="3">
        <v>249</v>
      </c>
      <c r="BO18" s="3">
        <f>223+46</f>
        <v>269</v>
      </c>
      <c r="BP18" s="3">
        <v>0</v>
      </c>
      <c r="BQ18" s="3">
        <v>347</v>
      </c>
      <c r="BR18" s="3">
        <v>273</v>
      </c>
      <c r="BS18" s="3">
        <v>256</v>
      </c>
      <c r="BT18" s="3">
        <v>211</v>
      </c>
      <c r="BU18" s="3">
        <v>346</v>
      </c>
      <c r="BV18" s="3">
        <v>255</v>
      </c>
      <c r="BW18" s="3">
        <v>279</v>
      </c>
      <c r="BX18" s="3">
        <v>249</v>
      </c>
      <c r="BY18" s="3">
        <v>196</v>
      </c>
      <c r="BZ18" s="3">
        <v>0</v>
      </c>
      <c r="CA18" s="3">
        <v>0</v>
      </c>
    </row>
    <row r="19" spans="1:79" ht="63">
      <c r="A19" s="89"/>
      <c r="B19" s="74" t="s">
        <v>21</v>
      </c>
      <c r="C19" s="74" t="s">
        <v>20</v>
      </c>
      <c r="D19" s="74"/>
      <c r="E19" s="74" t="s">
        <v>201</v>
      </c>
      <c r="F19" s="9"/>
      <c r="G19" s="8"/>
      <c r="I19" s="65">
        <v>11</v>
      </c>
      <c r="J19">
        <v>0</v>
      </c>
      <c r="K19">
        <v>10</v>
      </c>
      <c r="L19">
        <v>17</v>
      </c>
      <c r="M19">
        <v>15</v>
      </c>
      <c r="N19">
        <v>9</v>
      </c>
      <c r="O19">
        <v>7</v>
      </c>
      <c r="P19">
        <v>15</v>
      </c>
      <c r="Q19">
        <v>14</v>
      </c>
      <c r="R19">
        <v>15</v>
      </c>
      <c r="S19">
        <v>8</v>
      </c>
      <c r="T19">
        <v>8</v>
      </c>
      <c r="U19">
        <v>9</v>
      </c>
      <c r="V19">
        <v>9</v>
      </c>
      <c r="W19">
        <v>12</v>
      </c>
      <c r="X19">
        <v>11</v>
      </c>
      <c r="Y19">
        <v>7</v>
      </c>
      <c r="Z19">
        <v>11</v>
      </c>
      <c r="AA19">
        <v>9</v>
      </c>
      <c r="AB19">
        <v>21</v>
      </c>
      <c r="AC19">
        <v>9</v>
      </c>
      <c r="AD19">
        <v>12</v>
      </c>
      <c r="AE19">
        <v>4</v>
      </c>
      <c r="AF19">
        <v>17</v>
      </c>
      <c r="AG19">
        <v>9</v>
      </c>
      <c r="AH19">
        <v>8</v>
      </c>
      <c r="AI19">
        <v>3</v>
      </c>
      <c r="AJ19">
        <v>5</v>
      </c>
      <c r="AK19">
        <v>7</v>
      </c>
      <c r="AL19">
        <v>4</v>
      </c>
      <c r="AM19">
        <v>6</v>
      </c>
      <c r="AN19">
        <v>9</v>
      </c>
      <c r="AO19">
        <v>18</v>
      </c>
      <c r="AP19">
        <v>3</v>
      </c>
      <c r="AQ19">
        <v>8</v>
      </c>
      <c r="AR19">
        <v>10</v>
      </c>
      <c r="AS19">
        <v>7</v>
      </c>
      <c r="AT19">
        <v>12</v>
      </c>
      <c r="AU19">
        <v>2</v>
      </c>
      <c r="AV19" s="58">
        <v>3</v>
      </c>
      <c r="AW19" s="58">
        <v>3</v>
      </c>
      <c r="AX19" s="58">
        <v>1</v>
      </c>
      <c r="AY19" s="58">
        <v>6</v>
      </c>
      <c r="AZ19" s="58">
        <v>5</v>
      </c>
      <c r="BA19" s="58">
        <v>2</v>
      </c>
      <c r="BB19" s="58">
        <v>3</v>
      </c>
      <c r="BC19" s="58">
        <v>3</v>
      </c>
      <c r="BD19" s="58">
        <v>5</v>
      </c>
      <c r="BE19" s="58">
        <v>3</v>
      </c>
      <c r="BF19" s="58">
        <v>6</v>
      </c>
      <c r="BG19" s="58">
        <v>6</v>
      </c>
      <c r="BH19" s="58">
        <v>2</v>
      </c>
      <c r="BI19" s="58">
        <v>5</v>
      </c>
      <c r="BJ19" s="58">
        <v>5</v>
      </c>
      <c r="BK19" s="58">
        <v>2</v>
      </c>
      <c r="BL19" s="58">
        <v>2</v>
      </c>
      <c r="BM19" s="58">
        <v>4</v>
      </c>
      <c r="BN19" s="58">
        <v>4</v>
      </c>
      <c r="BO19" s="58">
        <v>3</v>
      </c>
      <c r="BP19" s="58">
        <v>0</v>
      </c>
      <c r="BQ19" s="58">
        <v>7</v>
      </c>
      <c r="BR19" s="58">
        <v>3</v>
      </c>
      <c r="BS19" s="58">
        <v>5</v>
      </c>
      <c r="BT19" s="58">
        <v>4</v>
      </c>
      <c r="BU19" s="58">
        <v>8</v>
      </c>
      <c r="BV19" s="58">
        <v>1</v>
      </c>
      <c r="BW19" s="58">
        <v>4</v>
      </c>
      <c r="BX19" s="58">
        <v>4</v>
      </c>
      <c r="BY19" s="58">
        <v>3</v>
      </c>
    </row>
    <row r="20" spans="1:79" s="3" customFormat="1" ht="30" customHeight="1">
      <c r="A20" s="90" t="s">
        <v>18</v>
      </c>
      <c r="B20" s="73" t="s">
        <v>17</v>
      </c>
      <c r="C20" s="73" t="s">
        <v>16</v>
      </c>
      <c r="D20" s="73" t="s">
        <v>176</v>
      </c>
      <c r="E20" s="73"/>
      <c r="F20" s="90" t="s">
        <v>70</v>
      </c>
      <c r="G20" s="87">
        <f>G18+G19</f>
        <v>0</v>
      </c>
      <c r="H20" s="64">
        <f>H18+H19</f>
        <v>0</v>
      </c>
      <c r="I20" s="64">
        <f>I18+I19</f>
        <v>409</v>
      </c>
      <c r="J20" s="64">
        <f t="shared" ref="J20:N20" si="28">J18+J19</f>
        <v>306</v>
      </c>
      <c r="K20" s="64">
        <f t="shared" si="28"/>
        <v>380</v>
      </c>
      <c r="L20" s="64">
        <f t="shared" si="28"/>
        <v>17</v>
      </c>
      <c r="M20" s="64">
        <f t="shared" si="28"/>
        <v>246</v>
      </c>
      <c r="N20" s="64">
        <f t="shared" si="28"/>
        <v>220</v>
      </c>
      <c r="O20" s="64">
        <f t="shared" ref="O20:P20" si="29">O18+O19</f>
        <v>246</v>
      </c>
      <c r="P20" s="64">
        <f t="shared" si="29"/>
        <v>15</v>
      </c>
      <c r="Q20" s="64">
        <f t="shared" ref="Q20:R20" si="30">Q18+Q19</f>
        <v>343</v>
      </c>
      <c r="R20" s="64">
        <f t="shared" si="30"/>
        <v>319</v>
      </c>
      <c r="S20" s="64">
        <f t="shared" ref="S20:U20" si="31">S18+S19</f>
        <v>374</v>
      </c>
      <c r="T20" s="64">
        <f t="shared" si="31"/>
        <v>295</v>
      </c>
      <c r="U20" s="64">
        <f t="shared" si="31"/>
        <v>301</v>
      </c>
      <c r="V20" s="64">
        <f t="shared" ref="V20:W20" si="32">V18+V19</f>
        <v>325</v>
      </c>
      <c r="W20" s="64">
        <f t="shared" si="32"/>
        <v>294</v>
      </c>
      <c r="X20" s="64">
        <f t="shared" ref="X20:Z20" si="33">X18+X19</f>
        <v>231</v>
      </c>
      <c r="Y20" s="64">
        <f t="shared" si="33"/>
        <v>368</v>
      </c>
      <c r="Z20" s="64">
        <f t="shared" si="33"/>
        <v>305</v>
      </c>
      <c r="AA20" s="64">
        <f t="shared" ref="AA20:AB20" si="34">AA18+AA19</f>
        <v>87</v>
      </c>
      <c r="AB20" s="64">
        <f t="shared" si="34"/>
        <v>21</v>
      </c>
      <c r="AC20" s="64">
        <f t="shared" ref="AC20:AD20" si="35">AC18+AC19</f>
        <v>9</v>
      </c>
      <c r="AD20" s="64">
        <f t="shared" si="35"/>
        <v>12</v>
      </c>
      <c r="AE20" s="64">
        <f t="shared" ref="AE20:AF20" si="36">AE18+AE19</f>
        <v>255</v>
      </c>
      <c r="AF20" s="64">
        <f t="shared" si="36"/>
        <v>71</v>
      </c>
      <c r="AG20" s="64">
        <f t="shared" ref="AG20:AH20" si="37">AG18+AG19</f>
        <v>9</v>
      </c>
      <c r="AH20" s="64">
        <f t="shared" si="37"/>
        <v>8</v>
      </c>
      <c r="AI20" s="64">
        <f t="shared" ref="AI20:AJ20" si="38">AI18+AI19</f>
        <v>3</v>
      </c>
      <c r="AJ20" s="64">
        <f t="shared" si="38"/>
        <v>5</v>
      </c>
      <c r="AK20" s="64">
        <f t="shared" ref="AK20:AM20" si="39">AK18+AK19</f>
        <v>391</v>
      </c>
      <c r="AL20" s="64">
        <v>395</v>
      </c>
      <c r="AM20" s="64">
        <f t="shared" si="39"/>
        <v>6</v>
      </c>
      <c r="AN20" s="64">
        <f t="shared" ref="AN20:AO20" si="40">AN18+AN19</f>
        <v>424</v>
      </c>
      <c r="AO20" s="64">
        <f t="shared" si="40"/>
        <v>1069</v>
      </c>
      <c r="AP20" s="64">
        <f t="shared" ref="AP20:AQ20" si="41">AP18+AP19</f>
        <v>490</v>
      </c>
      <c r="AQ20" s="64">
        <f t="shared" si="41"/>
        <v>839</v>
      </c>
      <c r="AR20" s="64">
        <f t="shared" ref="AR20:AS20" si="42">AR18+AR19</f>
        <v>1199</v>
      </c>
      <c r="AS20" s="64">
        <f t="shared" si="42"/>
        <v>566</v>
      </c>
      <c r="AT20" s="64">
        <f t="shared" ref="AT20:AU20" si="43">AT18+AT19</f>
        <v>12</v>
      </c>
      <c r="AU20" s="64">
        <f t="shared" si="43"/>
        <v>634</v>
      </c>
      <c r="AV20" s="64">
        <f t="shared" ref="AV20:BL20" si="44">AV18+AV19</f>
        <v>483</v>
      </c>
      <c r="AW20" s="64">
        <f t="shared" si="44"/>
        <v>267</v>
      </c>
      <c r="AX20" s="64">
        <f t="shared" si="44"/>
        <v>184</v>
      </c>
      <c r="AY20" s="64">
        <f t="shared" si="44"/>
        <v>267</v>
      </c>
      <c r="AZ20" s="64">
        <f t="shared" si="44"/>
        <v>327</v>
      </c>
      <c r="BA20" s="64">
        <f t="shared" si="44"/>
        <v>457</v>
      </c>
      <c r="BB20" s="64">
        <f t="shared" si="44"/>
        <v>397</v>
      </c>
      <c r="BC20" s="64">
        <f t="shared" si="44"/>
        <v>3</v>
      </c>
      <c r="BD20" s="64">
        <f t="shared" si="44"/>
        <v>310</v>
      </c>
      <c r="BE20" s="64">
        <f t="shared" si="44"/>
        <v>257</v>
      </c>
      <c r="BF20" s="64">
        <f t="shared" si="44"/>
        <v>345</v>
      </c>
      <c r="BG20" s="64">
        <f t="shared" si="44"/>
        <v>364</v>
      </c>
      <c r="BH20" s="64">
        <f t="shared" si="44"/>
        <v>330</v>
      </c>
      <c r="BI20" s="64">
        <f t="shared" si="44"/>
        <v>319</v>
      </c>
      <c r="BJ20" s="64">
        <f t="shared" si="44"/>
        <v>5</v>
      </c>
      <c r="BK20" s="64">
        <f t="shared" si="44"/>
        <v>279</v>
      </c>
      <c r="BL20" s="64">
        <f t="shared" si="44"/>
        <v>280</v>
      </c>
      <c r="BM20" s="64">
        <f t="shared" ref="BM20:BN20" si="45">BM18+BM19</f>
        <v>234</v>
      </c>
      <c r="BN20" s="64">
        <f t="shared" si="45"/>
        <v>253</v>
      </c>
      <c r="BO20" s="64">
        <f t="shared" ref="BO20:BQ20" si="46">BO18+BO19</f>
        <v>272</v>
      </c>
      <c r="BP20" s="64">
        <f t="shared" si="46"/>
        <v>0</v>
      </c>
      <c r="BQ20" s="64">
        <f t="shared" si="46"/>
        <v>354</v>
      </c>
      <c r="BR20" s="64">
        <f t="shared" ref="BR20:BW20" si="47">BR18+BR19</f>
        <v>276</v>
      </c>
      <c r="BS20" s="64">
        <f t="shared" si="47"/>
        <v>261</v>
      </c>
      <c r="BT20" s="64">
        <f t="shared" si="47"/>
        <v>215</v>
      </c>
      <c r="BU20" s="64">
        <f t="shared" si="47"/>
        <v>354</v>
      </c>
      <c r="BV20" s="64">
        <f t="shared" si="47"/>
        <v>256</v>
      </c>
      <c r="BW20" s="64">
        <f t="shared" si="47"/>
        <v>283</v>
      </c>
      <c r="BX20" s="64">
        <f t="shared" ref="BX20:BZ20" si="48">BX18+BX19</f>
        <v>253</v>
      </c>
      <c r="BY20" s="64">
        <f t="shared" si="48"/>
        <v>199</v>
      </c>
      <c r="BZ20" s="64">
        <f t="shared" si="48"/>
        <v>0</v>
      </c>
      <c r="CA20" s="64">
        <f t="shared" ref="CA20" si="49">CA18+CA19</f>
        <v>0</v>
      </c>
    </row>
    <row r="21" spans="1:79" ht="63">
      <c r="A21" s="91"/>
      <c r="B21" s="74" t="s">
        <v>14</v>
      </c>
      <c r="C21" s="74" t="s">
        <v>13</v>
      </c>
      <c r="D21" s="74" t="s">
        <v>12</v>
      </c>
      <c r="E21" s="74"/>
      <c r="F21" s="91"/>
      <c r="G21" s="86">
        <f>G22</f>
        <v>0</v>
      </c>
      <c r="H21" s="58">
        <f>H22</f>
        <v>0</v>
      </c>
      <c r="I21" s="58">
        <f t="shared" ref="I21:BT21" si="50">I22</f>
        <v>3</v>
      </c>
      <c r="J21" s="58">
        <f t="shared" si="50"/>
        <v>1</v>
      </c>
      <c r="K21" s="58">
        <f t="shared" si="50"/>
        <v>1</v>
      </c>
      <c r="L21" s="58">
        <f t="shared" si="50"/>
        <v>0</v>
      </c>
      <c r="M21" s="58">
        <f t="shared" si="50"/>
        <v>0</v>
      </c>
      <c r="N21" s="58">
        <f t="shared" si="50"/>
        <v>0</v>
      </c>
      <c r="O21" s="58">
        <f t="shared" si="50"/>
        <v>0</v>
      </c>
      <c r="P21" s="58">
        <f t="shared" si="50"/>
        <v>0</v>
      </c>
      <c r="Q21" s="58">
        <f t="shared" si="50"/>
        <v>1</v>
      </c>
      <c r="R21" s="58">
        <f t="shared" si="50"/>
        <v>0</v>
      </c>
      <c r="S21" s="58">
        <f t="shared" si="50"/>
        <v>0</v>
      </c>
      <c r="T21" s="58">
        <f t="shared" si="50"/>
        <v>0</v>
      </c>
      <c r="U21" s="58">
        <f t="shared" si="50"/>
        <v>0</v>
      </c>
      <c r="V21" s="58">
        <f t="shared" si="50"/>
        <v>0</v>
      </c>
      <c r="W21" s="58">
        <f t="shared" si="50"/>
        <v>0</v>
      </c>
      <c r="X21" s="58">
        <f t="shared" si="50"/>
        <v>0</v>
      </c>
      <c r="Y21" s="58">
        <f t="shared" si="50"/>
        <v>0</v>
      </c>
      <c r="Z21" s="58">
        <f t="shared" si="50"/>
        <v>0</v>
      </c>
      <c r="AA21" s="58">
        <f t="shared" si="50"/>
        <v>0</v>
      </c>
      <c r="AB21" s="58">
        <f t="shared" si="50"/>
        <v>0</v>
      </c>
      <c r="AC21" s="58">
        <f t="shared" si="50"/>
        <v>0</v>
      </c>
      <c r="AD21" s="58">
        <f t="shared" si="50"/>
        <v>0</v>
      </c>
      <c r="AE21" s="58">
        <f t="shared" si="50"/>
        <v>0</v>
      </c>
      <c r="AF21" s="58">
        <f t="shared" si="50"/>
        <v>0</v>
      </c>
      <c r="AG21" s="58">
        <f t="shared" si="50"/>
        <v>0</v>
      </c>
      <c r="AH21" s="58">
        <f t="shared" si="50"/>
        <v>0</v>
      </c>
      <c r="AI21" s="58">
        <f t="shared" si="50"/>
        <v>0</v>
      </c>
      <c r="AJ21" s="58">
        <f t="shared" si="50"/>
        <v>0</v>
      </c>
      <c r="AK21" s="58">
        <f t="shared" si="50"/>
        <v>0</v>
      </c>
      <c r="AL21" s="65"/>
      <c r="AM21" s="58">
        <f t="shared" si="50"/>
        <v>0</v>
      </c>
      <c r="AN21" s="58">
        <f t="shared" si="50"/>
        <v>0</v>
      </c>
      <c r="AO21" s="58">
        <f t="shared" si="50"/>
        <v>0</v>
      </c>
      <c r="AP21" s="58">
        <f t="shared" si="50"/>
        <v>0</v>
      </c>
      <c r="AQ21" s="58">
        <f t="shared" si="50"/>
        <v>0</v>
      </c>
      <c r="AR21" s="58">
        <f t="shared" si="50"/>
        <v>0</v>
      </c>
      <c r="AS21" s="58">
        <f t="shared" si="50"/>
        <v>0</v>
      </c>
      <c r="AT21" s="58">
        <f t="shared" si="50"/>
        <v>0</v>
      </c>
      <c r="AU21" s="58">
        <f t="shared" si="50"/>
        <v>0</v>
      </c>
      <c r="AV21" s="58">
        <f t="shared" si="50"/>
        <v>0</v>
      </c>
      <c r="AW21" s="58">
        <f t="shared" si="50"/>
        <v>0</v>
      </c>
      <c r="AX21" s="58">
        <f t="shared" si="50"/>
        <v>0</v>
      </c>
      <c r="AY21" s="58">
        <f t="shared" si="50"/>
        <v>0</v>
      </c>
      <c r="AZ21" s="58">
        <f t="shared" si="50"/>
        <v>0</v>
      </c>
      <c r="BA21" s="58">
        <f t="shared" si="50"/>
        <v>0</v>
      </c>
      <c r="BB21" s="58">
        <f t="shared" si="50"/>
        <v>0</v>
      </c>
      <c r="BC21" s="58">
        <f t="shared" si="50"/>
        <v>0</v>
      </c>
      <c r="BD21" s="58">
        <f t="shared" si="50"/>
        <v>0</v>
      </c>
      <c r="BE21" s="58">
        <f t="shared" si="50"/>
        <v>0</v>
      </c>
      <c r="BF21" s="58">
        <f t="shared" si="50"/>
        <v>0</v>
      </c>
      <c r="BG21" s="58">
        <f t="shared" si="50"/>
        <v>0</v>
      </c>
      <c r="BH21" s="58">
        <f t="shared" si="50"/>
        <v>0</v>
      </c>
      <c r="BI21" s="58">
        <f t="shared" si="50"/>
        <v>0</v>
      </c>
      <c r="BJ21" s="58">
        <f t="shared" si="50"/>
        <v>0</v>
      </c>
      <c r="BK21" s="58">
        <f t="shared" si="50"/>
        <v>0</v>
      </c>
      <c r="BL21" s="58">
        <f t="shared" si="50"/>
        <v>0</v>
      </c>
      <c r="BM21" s="58">
        <f t="shared" si="50"/>
        <v>1</v>
      </c>
      <c r="BN21" s="58">
        <f t="shared" si="50"/>
        <v>0</v>
      </c>
      <c r="BO21" s="58">
        <f t="shared" si="50"/>
        <v>0</v>
      </c>
      <c r="BP21" s="58">
        <f t="shared" si="50"/>
        <v>0</v>
      </c>
      <c r="BQ21" s="58">
        <f t="shared" si="50"/>
        <v>0</v>
      </c>
      <c r="BR21" s="58">
        <f t="shared" si="50"/>
        <v>0</v>
      </c>
      <c r="BS21" s="58">
        <f t="shared" si="50"/>
        <v>0</v>
      </c>
      <c r="BT21" s="58">
        <f t="shared" si="50"/>
        <v>0</v>
      </c>
      <c r="BU21" s="58">
        <f t="shared" ref="BU21:CA21" si="51">BU22</f>
        <v>0</v>
      </c>
      <c r="BV21" s="58">
        <f t="shared" si="51"/>
        <v>0</v>
      </c>
      <c r="BW21" s="58">
        <f t="shared" si="51"/>
        <v>0</v>
      </c>
      <c r="BX21" s="58">
        <f t="shared" si="51"/>
        <v>0</v>
      </c>
      <c r="BY21" s="58">
        <f t="shared" si="51"/>
        <v>0</v>
      </c>
      <c r="BZ21" s="58">
        <f t="shared" si="51"/>
        <v>0</v>
      </c>
      <c r="CA21" s="58">
        <f t="shared" si="51"/>
        <v>0</v>
      </c>
    </row>
    <row r="22" spans="1:79" ht="63">
      <c r="A22" s="91"/>
      <c r="B22" s="74" t="s">
        <v>11</v>
      </c>
      <c r="C22" s="74" t="s">
        <v>10</v>
      </c>
      <c r="D22" s="74" t="s">
        <v>9</v>
      </c>
      <c r="E22" s="85" t="s">
        <v>202</v>
      </c>
      <c r="F22" s="9"/>
      <c r="G22" s="8"/>
      <c r="I22" s="65">
        <v>3</v>
      </c>
      <c r="J22">
        <v>1</v>
      </c>
      <c r="K22">
        <v>1</v>
      </c>
      <c r="L22">
        <v>0</v>
      </c>
      <c r="M22">
        <v>0</v>
      </c>
      <c r="N22">
        <v>0</v>
      </c>
      <c r="O22">
        <v>0</v>
      </c>
      <c r="P22">
        <v>0</v>
      </c>
      <c r="Q22">
        <v>1</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1</v>
      </c>
      <c r="BN22">
        <v>0</v>
      </c>
      <c r="BO22">
        <v>0</v>
      </c>
      <c r="BP22">
        <v>0</v>
      </c>
      <c r="BQ22">
        <v>0</v>
      </c>
      <c r="BR22">
        <v>0</v>
      </c>
      <c r="BS22">
        <v>0</v>
      </c>
      <c r="BT22">
        <v>0</v>
      </c>
      <c r="BU22">
        <v>0</v>
      </c>
      <c r="BV22">
        <v>0</v>
      </c>
      <c r="BW22">
        <v>0</v>
      </c>
      <c r="BX22">
        <v>0</v>
      </c>
      <c r="BY22">
        <v>0</v>
      </c>
    </row>
    <row r="23" spans="1:79" ht="63">
      <c r="A23" s="91"/>
      <c r="B23" s="74" t="s">
        <v>7</v>
      </c>
      <c r="C23" s="74" t="s">
        <v>6</v>
      </c>
      <c r="D23" s="74" t="s">
        <v>5</v>
      </c>
      <c r="E23" s="74" t="s">
        <v>108</v>
      </c>
      <c r="F23" s="9"/>
      <c r="G23" s="8"/>
      <c r="I23" s="65">
        <v>8</v>
      </c>
      <c r="J23">
        <v>8</v>
      </c>
      <c r="K23">
        <v>5</v>
      </c>
      <c r="L23">
        <v>4</v>
      </c>
      <c r="M23">
        <v>3</v>
      </c>
      <c r="N23">
        <v>3</v>
      </c>
      <c r="O23">
        <v>3</v>
      </c>
      <c r="P23">
        <v>2</v>
      </c>
      <c r="Q23">
        <v>3</v>
      </c>
      <c r="R23">
        <v>2</v>
      </c>
      <c r="S23">
        <v>2</v>
      </c>
      <c r="T23">
        <v>1</v>
      </c>
      <c r="U23">
        <v>1</v>
      </c>
      <c r="V23">
        <v>1</v>
      </c>
      <c r="W23">
        <v>0</v>
      </c>
      <c r="X23">
        <v>1</v>
      </c>
      <c r="Y23">
        <v>1</v>
      </c>
      <c r="Z23">
        <v>1</v>
      </c>
      <c r="AA23">
        <v>1</v>
      </c>
      <c r="AB23">
        <v>1</v>
      </c>
      <c r="AC23">
        <v>1</v>
      </c>
      <c r="AD23">
        <v>1</v>
      </c>
      <c r="AE23">
        <v>1</v>
      </c>
      <c r="AF23">
        <v>1</v>
      </c>
      <c r="AG23">
        <v>1</v>
      </c>
      <c r="AH23">
        <v>1</v>
      </c>
      <c r="AI23">
        <v>1</v>
      </c>
      <c r="AJ23">
        <v>1</v>
      </c>
      <c r="AK23">
        <v>1</v>
      </c>
      <c r="AL23">
        <v>1</v>
      </c>
      <c r="AM23">
        <v>1</v>
      </c>
      <c r="AN23">
        <v>1</v>
      </c>
      <c r="AO23">
        <v>2</v>
      </c>
      <c r="AP23">
        <v>1</v>
      </c>
      <c r="AQ23">
        <v>1</v>
      </c>
      <c r="AR23">
        <v>1</v>
      </c>
      <c r="AS23">
        <v>1</v>
      </c>
      <c r="AT23">
        <v>1</v>
      </c>
      <c r="AU23">
        <v>1</v>
      </c>
      <c r="AV23">
        <v>1</v>
      </c>
      <c r="AW23">
        <v>1</v>
      </c>
      <c r="AX23">
        <v>1</v>
      </c>
      <c r="AY23">
        <v>1</v>
      </c>
      <c r="AZ23">
        <v>1</v>
      </c>
      <c r="BA23">
        <v>1</v>
      </c>
      <c r="BB23">
        <v>1</v>
      </c>
      <c r="BC23">
        <v>1</v>
      </c>
      <c r="BD23">
        <v>1</v>
      </c>
      <c r="BE23">
        <v>1</v>
      </c>
      <c r="BF23">
        <v>1</v>
      </c>
      <c r="BG23">
        <v>1</v>
      </c>
      <c r="BH23">
        <v>1</v>
      </c>
      <c r="BI23">
        <v>1</v>
      </c>
      <c r="BJ23">
        <v>1</v>
      </c>
      <c r="BK23">
        <v>1</v>
      </c>
      <c r="BL23">
        <v>1</v>
      </c>
      <c r="BM23">
        <v>0</v>
      </c>
      <c r="BN23">
        <v>0</v>
      </c>
      <c r="BO23">
        <v>0</v>
      </c>
      <c r="BP23">
        <v>0</v>
      </c>
      <c r="BQ23">
        <v>0</v>
      </c>
      <c r="BR23">
        <v>0</v>
      </c>
      <c r="BS23">
        <v>0</v>
      </c>
      <c r="BT23">
        <v>0</v>
      </c>
      <c r="BU23">
        <v>0</v>
      </c>
      <c r="BV23">
        <v>0</v>
      </c>
      <c r="BW23">
        <v>0</v>
      </c>
      <c r="BX23">
        <v>0</v>
      </c>
      <c r="BY23">
        <v>0</v>
      </c>
    </row>
    <row r="24" spans="1:79" ht="78.75">
      <c r="A24" s="91"/>
      <c r="B24" s="75" t="s">
        <v>3</v>
      </c>
      <c r="C24" s="75" t="s">
        <v>2</v>
      </c>
      <c r="D24" s="75" t="s">
        <v>1</v>
      </c>
      <c r="E24" s="75" t="s">
        <v>129</v>
      </c>
      <c r="F24" s="7"/>
      <c r="G24" s="6"/>
      <c r="I24" s="65">
        <v>0</v>
      </c>
      <c r="J24">
        <v>0</v>
      </c>
      <c r="K24">
        <v>0</v>
      </c>
      <c r="L24">
        <v>0</v>
      </c>
      <c r="M24">
        <v>0</v>
      </c>
      <c r="N24">
        <v>0</v>
      </c>
      <c r="O24">
        <v>0</v>
      </c>
      <c r="P24">
        <v>0</v>
      </c>
      <c r="Q24">
        <v>1</v>
      </c>
      <c r="R24">
        <v>1</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row>
    <row r="25" spans="1:79" s="3" customFormat="1" ht="15" customHeight="1">
      <c r="A25" s="91"/>
      <c r="B25" s="98" t="s">
        <v>99</v>
      </c>
      <c r="C25" s="98" t="s">
        <v>65</v>
      </c>
      <c r="D25" s="93"/>
      <c r="E25" s="90" t="s">
        <v>100</v>
      </c>
      <c r="F25" s="4" t="s">
        <v>58</v>
      </c>
      <c r="G25" s="53"/>
      <c r="I25" s="64"/>
      <c r="AU25" s="3">
        <v>0</v>
      </c>
      <c r="AV25" s="3">
        <v>0</v>
      </c>
      <c r="AW25" s="3">
        <v>0</v>
      </c>
      <c r="AX25" s="3">
        <v>0</v>
      </c>
      <c r="AY25" s="3">
        <v>0</v>
      </c>
      <c r="AZ25" s="3">
        <v>0</v>
      </c>
      <c r="BA25" s="3">
        <v>0</v>
      </c>
      <c r="BB25" s="3">
        <v>0</v>
      </c>
      <c r="BC25" s="3">
        <v>0</v>
      </c>
      <c r="BD25" s="3">
        <v>0</v>
      </c>
      <c r="BE25" s="3">
        <v>0</v>
      </c>
      <c r="BF25" s="3">
        <v>0</v>
      </c>
      <c r="BG25" s="3">
        <v>0</v>
      </c>
      <c r="BH25" s="3">
        <v>0</v>
      </c>
      <c r="BI25" s="3">
        <v>0</v>
      </c>
      <c r="BJ25" s="3">
        <v>0</v>
      </c>
      <c r="BK25" s="3">
        <v>0</v>
      </c>
      <c r="BL25" s="3">
        <v>0</v>
      </c>
      <c r="BM25" s="3">
        <v>0</v>
      </c>
      <c r="BN25" s="3">
        <v>0</v>
      </c>
      <c r="BO25" s="3">
        <v>0</v>
      </c>
      <c r="BP25" s="3">
        <v>0</v>
      </c>
      <c r="BQ25" s="3">
        <v>0</v>
      </c>
      <c r="BR25" s="3">
        <v>0</v>
      </c>
      <c r="BS25" s="3">
        <v>0</v>
      </c>
      <c r="BT25" s="3">
        <v>0</v>
      </c>
      <c r="BU25" s="3">
        <v>0</v>
      </c>
      <c r="BV25" s="3">
        <v>0</v>
      </c>
      <c r="BW25" s="3">
        <v>0</v>
      </c>
      <c r="BX25" s="3">
        <v>0</v>
      </c>
      <c r="BY25" s="3">
        <v>0</v>
      </c>
    </row>
    <row r="26" spans="1:79">
      <c r="A26" s="91"/>
      <c r="B26" s="99"/>
      <c r="C26" s="99"/>
      <c r="D26" s="94"/>
      <c r="E26" s="91"/>
      <c r="F26" s="52" t="s">
        <v>59</v>
      </c>
      <c r="G26" s="54"/>
      <c r="H26" s="58"/>
      <c r="I26" s="58">
        <v>1</v>
      </c>
      <c r="J26" s="58">
        <v>1</v>
      </c>
      <c r="K26" s="58"/>
      <c r="Q26" s="58">
        <v>1</v>
      </c>
      <c r="AU26" s="58">
        <v>0</v>
      </c>
      <c r="AV26" s="58">
        <v>0</v>
      </c>
      <c r="AW26">
        <v>0</v>
      </c>
      <c r="AX26" s="58">
        <v>0</v>
      </c>
      <c r="AY26" s="58">
        <v>0</v>
      </c>
      <c r="AZ26" s="58">
        <v>0</v>
      </c>
      <c r="BA26" s="58">
        <v>0</v>
      </c>
      <c r="BB26" s="58">
        <v>0</v>
      </c>
      <c r="BC26" s="58">
        <v>0</v>
      </c>
      <c r="BD26" s="58">
        <v>0</v>
      </c>
      <c r="BE26" s="58">
        <v>0</v>
      </c>
      <c r="BF26" s="58">
        <v>0</v>
      </c>
      <c r="BG26" s="58">
        <v>0</v>
      </c>
      <c r="BH26" s="58">
        <v>0</v>
      </c>
      <c r="BI26" s="58">
        <v>0</v>
      </c>
      <c r="BJ26" s="58">
        <v>0</v>
      </c>
      <c r="BK26" s="58">
        <v>0</v>
      </c>
      <c r="BL26" s="58">
        <v>0</v>
      </c>
      <c r="BM26" s="58">
        <v>0</v>
      </c>
      <c r="BN26" s="58">
        <v>0</v>
      </c>
      <c r="BO26" s="58">
        <v>0</v>
      </c>
      <c r="BP26" s="58">
        <v>0</v>
      </c>
      <c r="BQ26" s="58">
        <v>0</v>
      </c>
      <c r="BR26" s="58">
        <v>0</v>
      </c>
      <c r="BS26" s="58">
        <v>0</v>
      </c>
      <c r="BT26" s="58">
        <v>0</v>
      </c>
      <c r="BU26" s="58">
        <v>0</v>
      </c>
      <c r="BV26" s="58">
        <v>0</v>
      </c>
      <c r="BW26" s="58">
        <v>0</v>
      </c>
      <c r="BX26" s="58">
        <v>0</v>
      </c>
      <c r="BY26" s="58">
        <v>0</v>
      </c>
    </row>
    <row r="27" spans="1:79">
      <c r="A27" s="91"/>
      <c r="B27" s="99"/>
      <c r="C27" s="99"/>
      <c r="D27" s="94"/>
      <c r="E27" s="91"/>
      <c r="F27" s="52" t="s">
        <v>60</v>
      </c>
      <c r="G27" s="54"/>
      <c r="H27" s="58"/>
      <c r="I27" s="65">
        <v>2</v>
      </c>
      <c r="J27" s="58">
        <v>2</v>
      </c>
      <c r="K27" s="58"/>
      <c r="Z27">
        <v>1</v>
      </c>
      <c r="AU27" s="58">
        <v>0</v>
      </c>
      <c r="AV27">
        <v>0</v>
      </c>
      <c r="AW27">
        <v>0</v>
      </c>
      <c r="AX27" s="58">
        <v>0</v>
      </c>
      <c r="AY27" s="58">
        <v>0</v>
      </c>
      <c r="AZ27" s="58">
        <v>0</v>
      </c>
      <c r="BA27" s="58">
        <v>0</v>
      </c>
      <c r="BB27" s="58">
        <v>0</v>
      </c>
      <c r="BC27" s="58">
        <v>0</v>
      </c>
      <c r="BD27" s="58">
        <v>0</v>
      </c>
      <c r="BE27" s="58">
        <v>0</v>
      </c>
      <c r="BF27" s="58">
        <v>0</v>
      </c>
      <c r="BG27" s="58">
        <v>0</v>
      </c>
      <c r="BH27" s="58">
        <v>0</v>
      </c>
      <c r="BI27" s="58">
        <v>0</v>
      </c>
      <c r="BJ27" s="58">
        <v>0</v>
      </c>
      <c r="BK27" s="58">
        <v>0</v>
      </c>
      <c r="BL27" s="58">
        <v>0</v>
      </c>
      <c r="BM27" s="58">
        <v>0</v>
      </c>
      <c r="BN27" s="58">
        <v>0</v>
      </c>
      <c r="BO27" s="58">
        <v>0</v>
      </c>
      <c r="BP27" s="58">
        <v>0</v>
      </c>
      <c r="BQ27" s="58">
        <v>0</v>
      </c>
      <c r="BR27" s="58">
        <v>0</v>
      </c>
      <c r="BS27" s="58">
        <v>0</v>
      </c>
      <c r="BT27" s="58">
        <v>0</v>
      </c>
      <c r="BU27" s="58">
        <v>0</v>
      </c>
      <c r="BV27" s="58">
        <v>0</v>
      </c>
      <c r="BW27" s="58">
        <v>0</v>
      </c>
      <c r="BX27" s="58">
        <v>0</v>
      </c>
      <c r="BY27" s="58">
        <v>0</v>
      </c>
    </row>
    <row r="28" spans="1:79">
      <c r="A28" s="91"/>
      <c r="B28" s="99"/>
      <c r="C28" s="99"/>
      <c r="D28" s="94"/>
      <c r="E28" s="91"/>
      <c r="F28" s="52" t="s">
        <v>61</v>
      </c>
      <c r="G28" s="54"/>
      <c r="H28" s="58"/>
      <c r="I28" s="65">
        <v>2</v>
      </c>
      <c r="J28" s="58">
        <v>2</v>
      </c>
      <c r="K28" s="58"/>
      <c r="R28">
        <v>1</v>
      </c>
      <c r="AU28" s="58">
        <v>0</v>
      </c>
      <c r="AV28">
        <v>0</v>
      </c>
      <c r="AW28">
        <v>0</v>
      </c>
      <c r="AX28" s="58">
        <v>0</v>
      </c>
      <c r="AY28" s="58">
        <v>0</v>
      </c>
      <c r="AZ28" s="58">
        <v>0</v>
      </c>
      <c r="BA28" s="58">
        <v>0</v>
      </c>
      <c r="BB28" s="58">
        <v>0</v>
      </c>
      <c r="BC28" s="58">
        <v>0</v>
      </c>
      <c r="BD28" s="58">
        <v>0</v>
      </c>
      <c r="BE28" s="58">
        <v>0</v>
      </c>
      <c r="BF28" s="58">
        <v>0</v>
      </c>
      <c r="BG28" s="58">
        <v>0</v>
      </c>
      <c r="BH28" s="58">
        <v>0</v>
      </c>
      <c r="BI28" s="58">
        <v>0</v>
      </c>
      <c r="BJ28" s="58">
        <v>0</v>
      </c>
      <c r="BK28" s="58">
        <v>0</v>
      </c>
      <c r="BL28" s="58">
        <v>0</v>
      </c>
      <c r="BM28" s="58">
        <v>0</v>
      </c>
      <c r="BN28" s="58">
        <v>0</v>
      </c>
      <c r="BO28" s="58">
        <v>0</v>
      </c>
      <c r="BP28" s="58">
        <v>0</v>
      </c>
      <c r="BQ28" s="58">
        <v>0</v>
      </c>
      <c r="BR28" s="58">
        <v>0</v>
      </c>
      <c r="BS28" s="58">
        <v>0</v>
      </c>
      <c r="BT28" s="58">
        <v>0</v>
      </c>
      <c r="BU28" s="58">
        <v>0</v>
      </c>
      <c r="BV28" s="58">
        <v>0</v>
      </c>
      <c r="BW28" s="58">
        <v>0</v>
      </c>
      <c r="BX28" s="58">
        <v>0</v>
      </c>
      <c r="BY28" s="58">
        <v>0</v>
      </c>
    </row>
    <row r="29" spans="1:79">
      <c r="A29" s="91"/>
      <c r="B29" s="99"/>
      <c r="C29" s="99"/>
      <c r="D29" s="94"/>
      <c r="E29" s="91"/>
      <c r="F29" s="52" t="s">
        <v>62</v>
      </c>
      <c r="G29" s="54"/>
      <c r="H29" s="58"/>
      <c r="K29" s="58"/>
      <c r="AU29" s="58">
        <v>0</v>
      </c>
      <c r="AV29">
        <v>0</v>
      </c>
      <c r="AW29">
        <v>0</v>
      </c>
      <c r="AX29" s="58">
        <v>0</v>
      </c>
      <c r="AY29" s="58">
        <v>0</v>
      </c>
      <c r="AZ29" s="58">
        <v>0</v>
      </c>
      <c r="BA29" s="58">
        <v>0</v>
      </c>
      <c r="BB29" s="58">
        <v>0</v>
      </c>
      <c r="BC29" s="58">
        <v>0</v>
      </c>
      <c r="BD29" s="58">
        <v>0</v>
      </c>
      <c r="BE29" s="58">
        <v>0</v>
      </c>
      <c r="BF29" s="58">
        <v>0</v>
      </c>
      <c r="BG29" s="58">
        <v>0</v>
      </c>
      <c r="BH29" s="58">
        <v>0</v>
      </c>
      <c r="BI29" s="58">
        <v>0</v>
      </c>
      <c r="BJ29" s="58">
        <v>0</v>
      </c>
      <c r="BK29" s="58">
        <v>0</v>
      </c>
      <c r="BL29" s="58">
        <v>0</v>
      </c>
      <c r="BM29" s="58">
        <v>0</v>
      </c>
      <c r="BN29" s="58">
        <v>0</v>
      </c>
      <c r="BO29" s="58">
        <v>0</v>
      </c>
      <c r="BP29" s="58">
        <v>0</v>
      </c>
      <c r="BQ29" s="58">
        <v>0</v>
      </c>
      <c r="BR29" s="58">
        <v>0</v>
      </c>
      <c r="BS29" s="58">
        <v>0</v>
      </c>
      <c r="BT29" s="58">
        <v>0</v>
      </c>
      <c r="BU29" s="58">
        <v>0</v>
      </c>
      <c r="BV29" s="58">
        <v>0</v>
      </c>
      <c r="BW29" s="58">
        <v>0</v>
      </c>
      <c r="BX29" s="58">
        <v>0</v>
      </c>
      <c r="BY29" s="58">
        <v>0</v>
      </c>
    </row>
    <row r="30" spans="1:79" s="68" customFormat="1">
      <c r="A30" s="92"/>
      <c r="B30" s="99"/>
      <c r="C30" s="100"/>
      <c r="D30" s="95"/>
      <c r="E30" s="92"/>
      <c r="F30" s="66" t="s">
        <v>63</v>
      </c>
      <c r="G30" s="55"/>
      <c r="H30" s="67"/>
      <c r="I30" s="67">
        <v>3</v>
      </c>
      <c r="J30" s="68">
        <v>3</v>
      </c>
      <c r="AU30" s="68">
        <v>0</v>
      </c>
      <c r="AV30" s="68">
        <v>0</v>
      </c>
      <c r="AW30" s="68">
        <v>0</v>
      </c>
      <c r="AX30" s="68">
        <v>0</v>
      </c>
      <c r="AY30" s="68">
        <v>0</v>
      </c>
      <c r="AZ30" s="68">
        <v>0</v>
      </c>
      <c r="BA30" s="68">
        <v>0</v>
      </c>
      <c r="BB30" s="68">
        <v>0</v>
      </c>
      <c r="BC30" s="68">
        <v>0</v>
      </c>
      <c r="BD30" s="68">
        <v>0</v>
      </c>
      <c r="BE30" s="68">
        <v>0</v>
      </c>
      <c r="BF30" s="68">
        <v>0</v>
      </c>
      <c r="BG30" s="68">
        <v>0</v>
      </c>
      <c r="BH30" s="68">
        <v>0</v>
      </c>
      <c r="BI30" s="68">
        <v>0</v>
      </c>
      <c r="BJ30" s="68">
        <v>0</v>
      </c>
      <c r="BK30" s="68">
        <v>0</v>
      </c>
      <c r="BL30" s="68">
        <v>0</v>
      </c>
      <c r="BM30" s="68">
        <v>0</v>
      </c>
      <c r="BN30" s="68">
        <v>0</v>
      </c>
      <c r="BO30" s="68">
        <v>0</v>
      </c>
      <c r="BP30" s="68">
        <v>0</v>
      </c>
      <c r="BQ30" s="68">
        <v>0</v>
      </c>
      <c r="BR30" s="68">
        <v>0</v>
      </c>
      <c r="BS30" s="68">
        <v>0</v>
      </c>
      <c r="BT30" s="68">
        <v>0</v>
      </c>
      <c r="BU30" s="68">
        <v>0</v>
      </c>
      <c r="BV30" s="68">
        <v>0</v>
      </c>
      <c r="BW30" s="68">
        <v>0</v>
      </c>
      <c r="BX30" s="68">
        <v>0</v>
      </c>
      <c r="BY30" s="68">
        <v>0</v>
      </c>
    </row>
    <row r="31" spans="1:79" s="12" customFormat="1" ht="23.25">
      <c r="A31" s="82" t="s">
        <v>97</v>
      </c>
      <c r="B31" s="82"/>
      <c r="C31" s="83"/>
      <c r="D31" s="83"/>
      <c r="E31" s="83"/>
      <c r="F31" s="83"/>
    </row>
    <row r="32" spans="1:79" ht="30" customHeight="1">
      <c r="B32" s="70" t="s">
        <v>71</v>
      </c>
      <c r="C32" s="97" t="s">
        <v>72</v>
      </c>
      <c r="D32" s="97"/>
      <c r="E32" s="70"/>
      <c r="J32" t="s">
        <v>90</v>
      </c>
      <c r="K32" t="s">
        <v>90</v>
      </c>
      <c r="L32" t="s">
        <v>90</v>
      </c>
      <c r="M32" t="s">
        <v>109</v>
      </c>
      <c r="N32" t="s">
        <v>110</v>
      </c>
      <c r="O32" t="s">
        <v>109</v>
      </c>
      <c r="P32" t="s">
        <v>114</v>
      </c>
      <c r="Q32" t="s">
        <v>118</v>
      </c>
      <c r="R32" t="s">
        <v>119</v>
      </c>
      <c r="S32" t="s">
        <v>119</v>
      </c>
      <c r="T32" t="s">
        <v>121</v>
      </c>
      <c r="U32" t="s">
        <v>121</v>
      </c>
      <c r="V32" t="s">
        <v>130</v>
      </c>
      <c r="W32" t="s">
        <v>132</v>
      </c>
      <c r="X32" t="s">
        <v>132</v>
      </c>
      <c r="Y32" t="s">
        <v>134</v>
      </c>
      <c r="Z32" t="s">
        <v>134</v>
      </c>
      <c r="AA32" t="s">
        <v>137</v>
      </c>
      <c r="AB32" t="s">
        <v>139</v>
      </c>
      <c r="AC32" t="s">
        <v>139</v>
      </c>
      <c r="AD32" t="s">
        <v>139</v>
      </c>
      <c r="AE32" t="s">
        <v>154</v>
      </c>
      <c r="AF32" t="s">
        <v>154</v>
      </c>
      <c r="AG32" t="s">
        <v>156</v>
      </c>
      <c r="AH32" t="s">
        <v>156</v>
      </c>
      <c r="AI32">
        <v>5.6</v>
      </c>
      <c r="AJ32">
        <v>5.6</v>
      </c>
      <c r="AK32" t="s">
        <v>158</v>
      </c>
      <c r="AL32" t="s">
        <v>158</v>
      </c>
      <c r="AM32" t="s">
        <v>159</v>
      </c>
      <c r="AN32" t="s">
        <v>161</v>
      </c>
      <c r="AO32" t="s">
        <v>163</v>
      </c>
      <c r="AP32" t="s">
        <v>163</v>
      </c>
      <c r="AQ32" t="s">
        <v>166</v>
      </c>
      <c r="AR32" t="s">
        <v>166</v>
      </c>
      <c r="AS32" t="s">
        <v>166</v>
      </c>
      <c r="AT32" t="s">
        <v>167</v>
      </c>
      <c r="AU32" t="s">
        <v>169</v>
      </c>
      <c r="AV32" t="s">
        <v>172</v>
      </c>
      <c r="AW32" t="s">
        <v>172</v>
      </c>
      <c r="AX32" t="s">
        <v>172</v>
      </c>
      <c r="AY32" t="s">
        <v>172</v>
      </c>
      <c r="AZ32" t="s">
        <v>174</v>
      </c>
      <c r="BA32" t="s">
        <v>174</v>
      </c>
      <c r="BB32" t="s">
        <v>177</v>
      </c>
      <c r="BC32" t="s">
        <v>177</v>
      </c>
      <c r="BD32" t="s">
        <v>179</v>
      </c>
      <c r="BE32" t="s">
        <v>179</v>
      </c>
      <c r="BF32" t="s">
        <v>181</v>
      </c>
      <c r="BG32" t="s">
        <v>181</v>
      </c>
      <c r="BH32" t="s">
        <v>183</v>
      </c>
      <c r="BI32" t="s">
        <v>183</v>
      </c>
      <c r="BJ32" t="s">
        <v>183</v>
      </c>
      <c r="BK32" t="s">
        <v>183</v>
      </c>
      <c r="BL32" t="s">
        <v>183</v>
      </c>
      <c r="BM32" t="s">
        <v>185</v>
      </c>
      <c r="BN32" t="s">
        <v>185</v>
      </c>
      <c r="BO32" t="s">
        <v>187</v>
      </c>
      <c r="BP32" t="s">
        <v>187</v>
      </c>
      <c r="BQ32" t="s">
        <v>189</v>
      </c>
      <c r="BR32" t="s">
        <v>189</v>
      </c>
      <c r="BS32" t="s">
        <v>190</v>
      </c>
      <c r="BT32" t="s">
        <v>190</v>
      </c>
      <c r="BU32" t="s">
        <v>192</v>
      </c>
      <c r="BV32" t="s">
        <v>192</v>
      </c>
      <c r="BW32" t="s">
        <v>194</v>
      </c>
      <c r="BX32" t="s">
        <v>194</v>
      </c>
      <c r="BY32" t="s">
        <v>197</v>
      </c>
    </row>
    <row r="33" spans="1:79" ht="30" customHeight="1">
      <c r="B33" s="70" t="s">
        <v>73</v>
      </c>
      <c r="C33" s="96" t="s">
        <v>74</v>
      </c>
      <c r="D33" s="96"/>
      <c r="E33" s="70"/>
      <c r="J33" s="71">
        <v>42061</v>
      </c>
      <c r="K33" s="71">
        <v>42075</v>
      </c>
      <c r="L33" s="71">
        <v>42075</v>
      </c>
      <c r="M33" s="71">
        <v>42082</v>
      </c>
      <c r="N33" s="71">
        <v>43550</v>
      </c>
      <c r="O33" s="71">
        <v>42103</v>
      </c>
      <c r="P33" s="71">
        <v>42103</v>
      </c>
      <c r="Q33" s="71">
        <v>42110</v>
      </c>
      <c r="R33" s="71">
        <v>42131</v>
      </c>
      <c r="S33" s="71">
        <v>42124</v>
      </c>
      <c r="T33" s="71">
        <v>42131</v>
      </c>
      <c r="U33" s="71">
        <v>42131</v>
      </c>
      <c r="V33" s="71">
        <v>42145</v>
      </c>
      <c r="W33" s="71">
        <v>42159</v>
      </c>
      <c r="X33" s="71">
        <v>42159</v>
      </c>
      <c r="Y33" s="71">
        <v>42173</v>
      </c>
      <c r="Z33" s="71">
        <v>42173</v>
      </c>
      <c r="AA33" s="71">
        <v>42180</v>
      </c>
      <c r="AB33" s="71">
        <v>42201</v>
      </c>
      <c r="AC33" s="71">
        <v>42201</v>
      </c>
      <c r="AD33" s="71">
        <v>42201</v>
      </c>
      <c r="AE33" s="71">
        <v>42215</v>
      </c>
      <c r="AF33" s="71">
        <v>42215</v>
      </c>
      <c r="AG33" s="71">
        <v>42229</v>
      </c>
      <c r="AH33" s="71">
        <v>42229</v>
      </c>
      <c r="AI33" s="71">
        <v>41878</v>
      </c>
      <c r="AJ33" s="71">
        <v>41878</v>
      </c>
      <c r="AK33" s="71">
        <v>42248</v>
      </c>
      <c r="AL33" s="71">
        <v>42257</v>
      </c>
      <c r="AM33" s="71">
        <v>42264</v>
      </c>
      <c r="AN33" s="71">
        <v>42271</v>
      </c>
      <c r="AO33" s="71">
        <v>42285</v>
      </c>
      <c r="AP33" s="71">
        <v>42285</v>
      </c>
      <c r="AQ33" s="71">
        <v>42299</v>
      </c>
      <c r="AR33" s="71">
        <v>42299</v>
      </c>
      <c r="AS33" s="71">
        <v>42306</v>
      </c>
      <c r="AT33" s="71">
        <v>42327</v>
      </c>
      <c r="AU33" s="71">
        <v>42355</v>
      </c>
      <c r="AV33" s="71">
        <v>42383</v>
      </c>
      <c r="AW33" s="71">
        <v>42383</v>
      </c>
      <c r="AX33" s="71">
        <v>42383</v>
      </c>
      <c r="AY33" s="71">
        <v>42383</v>
      </c>
      <c r="AZ33" s="71">
        <v>42397</v>
      </c>
      <c r="BA33" s="71">
        <v>42397</v>
      </c>
      <c r="BB33" s="71">
        <v>42411</v>
      </c>
      <c r="BC33" s="71">
        <v>42411</v>
      </c>
      <c r="BD33" s="71">
        <v>42425</v>
      </c>
      <c r="BE33" s="71">
        <v>42425</v>
      </c>
      <c r="BF33" s="71">
        <v>42439</v>
      </c>
      <c r="BG33" s="71">
        <v>42439</v>
      </c>
      <c r="BH33" s="71">
        <v>42467</v>
      </c>
      <c r="BI33" s="71">
        <v>42474</v>
      </c>
      <c r="BJ33" s="71">
        <v>42484</v>
      </c>
      <c r="BK33" s="71">
        <v>42474</v>
      </c>
      <c r="BL33" s="71">
        <v>42474</v>
      </c>
      <c r="BM33" s="71">
        <v>42488</v>
      </c>
      <c r="BN33" s="71">
        <v>42488</v>
      </c>
      <c r="BO33" s="71">
        <v>42502</v>
      </c>
      <c r="BP33" s="71">
        <v>42502</v>
      </c>
      <c r="BQ33" s="71">
        <v>42516</v>
      </c>
      <c r="BR33" s="71">
        <v>42516</v>
      </c>
      <c r="BS33" s="71">
        <v>42530</v>
      </c>
      <c r="BT33" s="71">
        <v>42530</v>
      </c>
      <c r="BU33" s="71">
        <v>42544</v>
      </c>
      <c r="BV33" s="71">
        <v>42544</v>
      </c>
      <c r="BW33" s="71">
        <v>42559</v>
      </c>
      <c r="BX33" s="71">
        <v>42559</v>
      </c>
      <c r="BY33" s="71">
        <v>42572</v>
      </c>
    </row>
    <row r="34" spans="1:79" ht="63">
      <c r="B34" s="70" t="s">
        <v>75</v>
      </c>
      <c r="C34" s="96" t="s">
        <v>77</v>
      </c>
      <c r="D34" s="96"/>
      <c r="E34" s="72" t="s">
        <v>203</v>
      </c>
      <c r="F34" s="56"/>
      <c r="G34" s="56"/>
      <c r="H34" s="56"/>
      <c r="I34" s="56"/>
      <c r="J34" s="56">
        <v>0</v>
      </c>
      <c r="K34" s="56">
        <v>0</v>
      </c>
      <c r="L34" s="56">
        <v>1</v>
      </c>
      <c r="M34" s="52">
        <v>0</v>
      </c>
      <c r="N34" s="52">
        <v>0</v>
      </c>
      <c r="O34" s="52">
        <v>0</v>
      </c>
      <c r="P34" s="52">
        <v>0</v>
      </c>
      <c r="Q34" s="52">
        <v>0</v>
      </c>
      <c r="R34" s="52">
        <v>0</v>
      </c>
      <c r="S34" s="52">
        <v>0</v>
      </c>
      <c r="T34" s="52">
        <v>2</v>
      </c>
      <c r="U34" s="52">
        <v>2</v>
      </c>
      <c r="V34" s="52">
        <v>1</v>
      </c>
      <c r="W34" s="52">
        <v>0</v>
      </c>
      <c r="X34" s="52">
        <v>0</v>
      </c>
      <c r="Y34" s="52">
        <v>0</v>
      </c>
      <c r="Z34" s="52">
        <v>0</v>
      </c>
      <c r="AA34" s="69">
        <v>0</v>
      </c>
      <c r="AB34" s="69">
        <v>0</v>
      </c>
      <c r="AC34" s="69">
        <v>0</v>
      </c>
      <c r="AD34" s="69">
        <v>0</v>
      </c>
      <c r="AE34" s="69">
        <v>0</v>
      </c>
      <c r="AF34" s="69">
        <v>0</v>
      </c>
      <c r="AG34" s="69">
        <v>0</v>
      </c>
      <c r="AH34" s="69">
        <v>0</v>
      </c>
      <c r="AI34" s="69">
        <v>0</v>
      </c>
      <c r="AJ34" s="69">
        <v>0</v>
      </c>
      <c r="AK34" s="69">
        <v>0</v>
      </c>
      <c r="AL34" s="69">
        <v>0</v>
      </c>
      <c r="AM34" s="69">
        <v>0</v>
      </c>
      <c r="AN34" s="69">
        <v>0</v>
      </c>
      <c r="AO34" s="69">
        <v>0</v>
      </c>
      <c r="AP34" s="69">
        <v>0</v>
      </c>
      <c r="AQ34" s="69">
        <v>0</v>
      </c>
      <c r="AR34" s="69">
        <v>0</v>
      </c>
      <c r="AS34" s="69">
        <v>0</v>
      </c>
      <c r="AT34" s="69">
        <v>0</v>
      </c>
      <c r="AU34" s="69">
        <v>0</v>
      </c>
      <c r="AV34" s="69">
        <v>0</v>
      </c>
      <c r="AW34" s="69">
        <v>0</v>
      </c>
      <c r="AX34" s="69">
        <v>0</v>
      </c>
      <c r="AY34" s="69">
        <v>1</v>
      </c>
      <c r="AZ34" s="69">
        <v>0</v>
      </c>
      <c r="BA34" s="69">
        <v>0</v>
      </c>
      <c r="BB34" s="69">
        <v>0</v>
      </c>
      <c r="BC34" s="69">
        <v>0</v>
      </c>
      <c r="BD34" s="69">
        <v>0</v>
      </c>
      <c r="BE34" s="69">
        <v>0</v>
      </c>
      <c r="BF34" s="69">
        <v>0</v>
      </c>
      <c r="BG34" s="69">
        <v>0</v>
      </c>
      <c r="BH34" s="69">
        <v>0</v>
      </c>
      <c r="BI34" s="69">
        <v>0</v>
      </c>
      <c r="BJ34" s="69">
        <v>0</v>
      </c>
      <c r="BK34" s="69">
        <v>0</v>
      </c>
      <c r="BL34" s="69">
        <v>0</v>
      </c>
      <c r="BM34" s="69">
        <v>0</v>
      </c>
      <c r="BN34" s="69">
        <v>0</v>
      </c>
      <c r="BO34" s="69">
        <v>0</v>
      </c>
      <c r="BP34" s="69">
        <v>0</v>
      </c>
      <c r="BQ34" s="69">
        <v>0</v>
      </c>
      <c r="BR34" s="69">
        <v>0</v>
      </c>
      <c r="BS34" s="69">
        <v>0</v>
      </c>
      <c r="BT34" s="69">
        <v>0</v>
      </c>
      <c r="BU34" s="69">
        <v>0</v>
      </c>
      <c r="BV34" s="69">
        <v>0</v>
      </c>
      <c r="BW34" s="69">
        <v>0</v>
      </c>
      <c r="BX34" s="69">
        <v>0</v>
      </c>
      <c r="BY34" s="69">
        <v>0</v>
      </c>
    </row>
    <row r="35" spans="1:79" ht="75" customHeight="1">
      <c r="B35" s="70" t="s">
        <v>76</v>
      </c>
      <c r="C35" s="96" t="s">
        <v>78</v>
      </c>
      <c r="D35" s="96"/>
      <c r="E35" s="72"/>
      <c r="F35" s="19"/>
      <c r="G35" s="19"/>
      <c r="H35" s="19"/>
      <c r="I35" s="19"/>
      <c r="J35" s="80">
        <f t="shared" ref="J35:AI35" si="52">J9</f>
        <v>5</v>
      </c>
      <c r="K35" s="80">
        <f t="shared" si="52"/>
        <v>5</v>
      </c>
      <c r="L35" s="80">
        <f t="shared" si="52"/>
        <v>1</v>
      </c>
      <c r="M35" s="80">
        <f t="shared" si="52"/>
        <v>0</v>
      </c>
      <c r="N35" s="80">
        <f t="shared" si="52"/>
        <v>0</v>
      </c>
      <c r="O35" s="80">
        <f t="shared" si="52"/>
        <v>0</v>
      </c>
      <c r="P35" s="80">
        <f t="shared" si="52"/>
        <v>0</v>
      </c>
      <c r="Q35" s="80">
        <f t="shared" si="52"/>
        <v>0</v>
      </c>
      <c r="R35" s="80">
        <f t="shared" si="52"/>
        <v>0</v>
      </c>
      <c r="S35" s="80">
        <f t="shared" si="52"/>
        <v>0</v>
      </c>
      <c r="T35" s="80">
        <f t="shared" si="52"/>
        <v>0</v>
      </c>
      <c r="U35" s="80">
        <f t="shared" si="52"/>
        <v>0</v>
      </c>
      <c r="V35" s="80">
        <f t="shared" si="52"/>
        <v>0</v>
      </c>
      <c r="W35" s="80">
        <f t="shared" si="52"/>
        <v>0</v>
      </c>
      <c r="X35" s="80">
        <f t="shared" si="52"/>
        <v>0</v>
      </c>
      <c r="Y35" s="80">
        <f t="shared" si="52"/>
        <v>0</v>
      </c>
      <c r="Z35" s="80">
        <f t="shared" si="52"/>
        <v>0</v>
      </c>
      <c r="AA35" s="80">
        <f t="shared" si="52"/>
        <v>0</v>
      </c>
      <c r="AB35" s="80">
        <f t="shared" si="52"/>
        <v>0</v>
      </c>
      <c r="AC35" s="80">
        <f t="shared" si="52"/>
        <v>0</v>
      </c>
      <c r="AD35" s="80">
        <f t="shared" si="52"/>
        <v>0</v>
      </c>
      <c r="AE35" s="80">
        <f t="shared" si="52"/>
        <v>0</v>
      </c>
      <c r="AF35" s="80">
        <f t="shared" si="52"/>
        <v>0</v>
      </c>
      <c r="AG35" s="80">
        <f t="shared" si="52"/>
        <v>0</v>
      </c>
      <c r="AH35" s="80">
        <f t="shared" si="52"/>
        <v>0</v>
      </c>
      <c r="AI35" s="80">
        <f t="shared" si="52"/>
        <v>0</v>
      </c>
      <c r="AJ35" s="80">
        <f t="shared" ref="AJ35:AM35" si="53">AJ9</f>
        <v>0</v>
      </c>
      <c r="AK35" s="80">
        <f t="shared" si="53"/>
        <v>0</v>
      </c>
      <c r="AL35" s="80">
        <f t="shared" si="53"/>
        <v>0</v>
      </c>
      <c r="AM35" s="80">
        <f t="shared" si="53"/>
        <v>0</v>
      </c>
      <c r="AN35" s="80">
        <f t="shared" ref="AN35:AO35" si="54">AN9</f>
        <v>0</v>
      </c>
      <c r="AO35" s="80">
        <f t="shared" si="54"/>
        <v>0</v>
      </c>
      <c r="AP35" s="80">
        <f t="shared" ref="AP35:AQ35" si="55">AP9</f>
        <v>0</v>
      </c>
      <c r="AQ35" s="80">
        <f t="shared" si="55"/>
        <v>0</v>
      </c>
      <c r="AR35" s="69">
        <f t="shared" ref="AR35:CA35" si="56">AR9</f>
        <v>0</v>
      </c>
      <c r="AS35" s="69">
        <f t="shared" si="56"/>
        <v>0</v>
      </c>
      <c r="AT35" s="69">
        <f t="shared" si="56"/>
        <v>0</v>
      </c>
      <c r="AU35" s="69">
        <f t="shared" si="56"/>
        <v>0</v>
      </c>
      <c r="AV35" s="69">
        <f t="shared" si="56"/>
        <v>0</v>
      </c>
      <c r="AW35" s="69">
        <f t="shared" si="56"/>
        <v>1</v>
      </c>
      <c r="AX35" s="69">
        <f t="shared" ref="AX35" si="57">AX9</f>
        <v>1</v>
      </c>
      <c r="AY35" s="69">
        <f t="shared" si="56"/>
        <v>0</v>
      </c>
      <c r="AZ35" s="69">
        <f t="shared" si="56"/>
        <v>0</v>
      </c>
      <c r="BA35" s="69">
        <f t="shared" si="56"/>
        <v>0</v>
      </c>
      <c r="BB35" s="69">
        <f t="shared" si="56"/>
        <v>0</v>
      </c>
      <c r="BC35" s="69">
        <f t="shared" si="56"/>
        <v>0</v>
      </c>
      <c r="BD35" s="69">
        <f t="shared" si="56"/>
        <v>0</v>
      </c>
      <c r="BE35" s="69">
        <f t="shared" si="56"/>
        <v>0</v>
      </c>
      <c r="BF35" s="69">
        <f t="shared" si="56"/>
        <v>0</v>
      </c>
      <c r="BG35" s="69">
        <f t="shared" si="56"/>
        <v>0</v>
      </c>
      <c r="BH35" s="69">
        <f t="shared" si="56"/>
        <v>0</v>
      </c>
      <c r="BI35" s="69">
        <f t="shared" si="56"/>
        <v>0</v>
      </c>
      <c r="BJ35" s="69">
        <f t="shared" si="56"/>
        <v>0</v>
      </c>
      <c r="BK35" s="69">
        <f t="shared" si="56"/>
        <v>0</v>
      </c>
      <c r="BL35" s="69">
        <f t="shared" si="56"/>
        <v>0</v>
      </c>
      <c r="BM35" s="69">
        <f t="shared" si="56"/>
        <v>0</v>
      </c>
      <c r="BN35" s="69">
        <f t="shared" si="56"/>
        <v>0</v>
      </c>
      <c r="BO35" s="69">
        <f t="shared" si="56"/>
        <v>0</v>
      </c>
      <c r="BP35" s="69">
        <f t="shared" si="56"/>
        <v>0</v>
      </c>
      <c r="BQ35" s="69">
        <f t="shared" si="56"/>
        <v>0</v>
      </c>
      <c r="BR35" s="69">
        <f t="shared" si="56"/>
        <v>0</v>
      </c>
      <c r="BS35" s="69">
        <f t="shared" si="56"/>
        <v>0</v>
      </c>
      <c r="BT35" s="69">
        <f t="shared" si="56"/>
        <v>0</v>
      </c>
      <c r="BU35" s="69">
        <f t="shared" si="56"/>
        <v>0</v>
      </c>
      <c r="BV35" s="69">
        <f t="shared" si="56"/>
        <v>0</v>
      </c>
      <c r="BW35" s="69">
        <f t="shared" si="56"/>
        <v>0</v>
      </c>
      <c r="BX35" s="69">
        <f t="shared" si="56"/>
        <v>0</v>
      </c>
      <c r="BY35" s="69">
        <v>0</v>
      </c>
      <c r="BZ35" s="69">
        <f t="shared" si="56"/>
        <v>0</v>
      </c>
      <c r="CA35" s="69">
        <f t="shared" si="56"/>
        <v>0</v>
      </c>
    </row>
    <row r="36" spans="1:79" ht="75" customHeight="1">
      <c r="B36" s="70" t="s">
        <v>79</v>
      </c>
      <c r="C36" s="96" t="s">
        <v>81</v>
      </c>
      <c r="D36" s="96"/>
      <c r="E36" s="72" t="s">
        <v>204</v>
      </c>
      <c r="J36">
        <v>0</v>
      </c>
      <c r="K36">
        <v>4</v>
      </c>
      <c r="L36">
        <v>3</v>
      </c>
      <c r="M36">
        <v>237</v>
      </c>
      <c r="N36">
        <v>1</v>
      </c>
      <c r="O36">
        <v>271</v>
      </c>
      <c r="P36">
        <v>1</v>
      </c>
      <c r="Q36">
        <v>0</v>
      </c>
      <c r="R36">
        <v>0</v>
      </c>
      <c r="S36">
        <v>0</v>
      </c>
      <c r="T36">
        <v>4</v>
      </c>
      <c r="U36">
        <v>4</v>
      </c>
      <c r="V36">
        <v>0</v>
      </c>
      <c r="W36">
        <v>5</v>
      </c>
      <c r="X36">
        <v>9</v>
      </c>
      <c r="Y36">
        <v>0</v>
      </c>
      <c r="Z36">
        <v>0</v>
      </c>
      <c r="AA36">
        <v>0</v>
      </c>
      <c r="AB36">
        <v>0</v>
      </c>
      <c r="AC36">
        <v>1</v>
      </c>
      <c r="AD36">
        <v>1</v>
      </c>
      <c r="AE36">
        <v>0</v>
      </c>
      <c r="AF36">
        <v>3</v>
      </c>
      <c r="AG36">
        <v>0</v>
      </c>
      <c r="AH36">
        <v>1</v>
      </c>
      <c r="AI36">
        <v>294</v>
      </c>
      <c r="AJ36">
        <v>0</v>
      </c>
      <c r="AK36">
        <v>0</v>
      </c>
      <c r="AL36">
        <v>0</v>
      </c>
      <c r="AM36">
        <v>0</v>
      </c>
      <c r="AN36">
        <v>0</v>
      </c>
      <c r="AO36">
        <v>2</v>
      </c>
      <c r="AP36">
        <v>2</v>
      </c>
      <c r="AQ36">
        <v>2</v>
      </c>
      <c r="AR36">
        <v>6</v>
      </c>
      <c r="AS36">
        <v>8</v>
      </c>
      <c r="AT36">
        <v>21</v>
      </c>
      <c r="AU36">
        <v>6</v>
      </c>
      <c r="AV36">
        <v>2</v>
      </c>
      <c r="AW36">
        <v>3</v>
      </c>
      <c r="AX36">
        <v>3</v>
      </c>
      <c r="AY36">
        <v>4</v>
      </c>
      <c r="AZ36">
        <v>1</v>
      </c>
      <c r="BA36">
        <v>1</v>
      </c>
      <c r="BB36">
        <v>1</v>
      </c>
      <c r="BC36">
        <v>1</v>
      </c>
      <c r="BD36">
        <v>1</v>
      </c>
      <c r="BE36">
        <v>0</v>
      </c>
      <c r="BF36">
        <v>0</v>
      </c>
      <c r="BG36">
        <v>0</v>
      </c>
      <c r="BH36">
        <v>0</v>
      </c>
      <c r="BI36">
        <v>0</v>
      </c>
      <c r="BJ36">
        <v>0</v>
      </c>
      <c r="BK36">
        <v>0</v>
      </c>
      <c r="BL36">
        <v>0</v>
      </c>
      <c r="BM36">
        <v>0</v>
      </c>
      <c r="BN36">
        <v>5</v>
      </c>
      <c r="BO36">
        <v>20</v>
      </c>
      <c r="BP36">
        <v>26</v>
      </c>
      <c r="BQ36">
        <v>13</v>
      </c>
      <c r="BR36">
        <v>18</v>
      </c>
      <c r="BS36">
        <v>12</v>
      </c>
      <c r="BT36">
        <v>12</v>
      </c>
      <c r="BU36">
        <v>10</v>
      </c>
      <c r="BV36">
        <v>11</v>
      </c>
      <c r="BW36">
        <v>0</v>
      </c>
      <c r="BX36">
        <v>0</v>
      </c>
      <c r="BY36">
        <v>0</v>
      </c>
    </row>
    <row r="37" spans="1:79" ht="75" customHeight="1">
      <c r="B37" s="70" t="s">
        <v>80</v>
      </c>
      <c r="C37" s="96" t="s">
        <v>82</v>
      </c>
      <c r="D37" s="96"/>
      <c r="E37" s="103" t="s">
        <v>205</v>
      </c>
      <c r="K37">
        <v>3</v>
      </c>
      <c r="M37">
        <v>26</v>
      </c>
      <c r="N37">
        <v>1</v>
      </c>
      <c r="O37">
        <v>10</v>
      </c>
      <c r="P37">
        <v>1</v>
      </c>
      <c r="Q37">
        <v>0</v>
      </c>
      <c r="R37">
        <v>0</v>
      </c>
      <c r="S37">
        <v>0</v>
      </c>
      <c r="T37">
        <v>1</v>
      </c>
      <c r="U37">
        <v>1</v>
      </c>
      <c r="V37">
        <v>0</v>
      </c>
      <c r="W37">
        <v>4</v>
      </c>
      <c r="X37">
        <v>5</v>
      </c>
      <c r="Y37">
        <v>0</v>
      </c>
      <c r="Z37">
        <v>0</v>
      </c>
      <c r="AA37">
        <v>0</v>
      </c>
      <c r="AB37">
        <v>0</v>
      </c>
      <c r="AC37">
        <v>1</v>
      </c>
      <c r="AD37">
        <v>1</v>
      </c>
      <c r="AE37">
        <v>0</v>
      </c>
      <c r="AF37">
        <v>3</v>
      </c>
      <c r="AG37">
        <v>0</v>
      </c>
      <c r="AH37">
        <v>1</v>
      </c>
      <c r="AI37">
        <v>7</v>
      </c>
      <c r="AJ37">
        <v>9</v>
      </c>
      <c r="AK37">
        <v>0</v>
      </c>
      <c r="AL37">
        <v>0</v>
      </c>
      <c r="AM37">
        <v>0</v>
      </c>
      <c r="AN37">
        <v>0</v>
      </c>
      <c r="AO37">
        <v>2</v>
      </c>
      <c r="AP37">
        <v>2</v>
      </c>
      <c r="AQ37">
        <v>2</v>
      </c>
      <c r="AR37">
        <v>4</v>
      </c>
      <c r="AS37">
        <v>5</v>
      </c>
      <c r="AT37">
        <v>21</v>
      </c>
      <c r="AU37">
        <v>6</v>
      </c>
      <c r="AV37">
        <v>2</v>
      </c>
      <c r="AW37">
        <v>3</v>
      </c>
      <c r="AX37">
        <v>3</v>
      </c>
      <c r="AY37">
        <v>2</v>
      </c>
      <c r="AZ37">
        <v>1</v>
      </c>
      <c r="BA37">
        <v>1</v>
      </c>
      <c r="BB37">
        <v>1</v>
      </c>
      <c r="BC37">
        <v>1</v>
      </c>
      <c r="BD37">
        <v>1</v>
      </c>
      <c r="BE37">
        <v>0</v>
      </c>
      <c r="BF37">
        <v>0</v>
      </c>
      <c r="BG37">
        <v>0</v>
      </c>
      <c r="BH37">
        <v>0</v>
      </c>
      <c r="BI37">
        <v>0</v>
      </c>
      <c r="BJ37">
        <v>0</v>
      </c>
      <c r="BK37">
        <v>0</v>
      </c>
      <c r="BL37">
        <v>0</v>
      </c>
      <c r="BM37">
        <v>0</v>
      </c>
      <c r="BN37">
        <v>5</v>
      </c>
      <c r="BO37">
        <v>13</v>
      </c>
      <c r="BP37">
        <v>10</v>
      </c>
      <c r="BQ37">
        <v>4</v>
      </c>
      <c r="BR37">
        <v>6</v>
      </c>
      <c r="BS37">
        <v>3</v>
      </c>
      <c r="BT37">
        <v>3</v>
      </c>
      <c r="BU37">
        <v>0</v>
      </c>
      <c r="BV37">
        <v>2</v>
      </c>
      <c r="BW37">
        <v>0</v>
      </c>
      <c r="BX37">
        <v>0</v>
      </c>
      <c r="BY37">
        <v>0</v>
      </c>
    </row>
    <row r="38" spans="1:79" ht="30" customHeight="1">
      <c r="B38" s="70" t="s">
        <v>58</v>
      </c>
      <c r="C38" s="96" t="s">
        <v>84</v>
      </c>
      <c r="D38" s="96"/>
      <c r="E38" s="103"/>
      <c r="M38">
        <v>1</v>
      </c>
      <c r="O38">
        <v>1</v>
      </c>
      <c r="AI38">
        <v>1</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1</v>
      </c>
      <c r="BP38">
        <v>0</v>
      </c>
      <c r="BQ38">
        <v>0</v>
      </c>
      <c r="BR38">
        <v>0</v>
      </c>
      <c r="BS38">
        <v>0</v>
      </c>
      <c r="BT38">
        <v>0</v>
      </c>
      <c r="BU38">
        <v>0</v>
      </c>
      <c r="BV38">
        <v>0</v>
      </c>
      <c r="BW38">
        <v>0</v>
      </c>
      <c r="BX38">
        <v>0</v>
      </c>
      <c r="BY38">
        <v>0</v>
      </c>
    </row>
    <row r="39" spans="1:79" ht="30" customHeight="1">
      <c r="B39" s="70" t="s">
        <v>59</v>
      </c>
      <c r="C39" s="96" t="s">
        <v>85</v>
      </c>
      <c r="D39" s="96"/>
      <c r="E39" s="103"/>
      <c r="M39">
        <v>2</v>
      </c>
      <c r="AJ39">
        <v>2</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4</v>
      </c>
      <c r="BP39">
        <v>4</v>
      </c>
      <c r="BQ39">
        <v>1</v>
      </c>
      <c r="BR39">
        <v>1</v>
      </c>
      <c r="BS39">
        <v>0</v>
      </c>
      <c r="BT39">
        <v>0</v>
      </c>
      <c r="BU39">
        <v>0</v>
      </c>
      <c r="BV39">
        <v>0</v>
      </c>
      <c r="BW39">
        <v>0</v>
      </c>
      <c r="BX39">
        <v>0</v>
      </c>
      <c r="BY39">
        <v>0</v>
      </c>
    </row>
    <row r="40" spans="1:79" ht="30" customHeight="1">
      <c r="B40" s="70" t="s">
        <v>60</v>
      </c>
      <c r="C40" s="96" t="s">
        <v>86</v>
      </c>
      <c r="D40" s="96"/>
      <c r="E40" s="103"/>
      <c r="K40">
        <v>1</v>
      </c>
      <c r="L40">
        <v>1</v>
      </c>
      <c r="M40">
        <v>14</v>
      </c>
      <c r="O40">
        <v>7</v>
      </c>
      <c r="P40">
        <v>1</v>
      </c>
      <c r="W40">
        <v>1</v>
      </c>
      <c r="X40">
        <v>2</v>
      </c>
      <c r="AC40">
        <v>1</v>
      </c>
      <c r="AD40">
        <v>1</v>
      </c>
      <c r="AF40">
        <v>1</v>
      </c>
      <c r="AH40">
        <v>1</v>
      </c>
      <c r="AI40">
        <v>2</v>
      </c>
      <c r="AJ40">
        <v>1</v>
      </c>
      <c r="AO40">
        <v>2</v>
      </c>
      <c r="AP40">
        <v>2</v>
      </c>
      <c r="AQ40">
        <v>2</v>
      </c>
      <c r="AR40">
        <v>2</v>
      </c>
      <c r="AS40">
        <v>2</v>
      </c>
      <c r="AT40">
        <v>2</v>
      </c>
      <c r="AU40">
        <v>3</v>
      </c>
      <c r="AV40">
        <v>1</v>
      </c>
      <c r="AW40">
        <v>2</v>
      </c>
      <c r="AX40">
        <v>2</v>
      </c>
      <c r="AY40">
        <v>1</v>
      </c>
      <c r="AZ40">
        <v>1</v>
      </c>
      <c r="BA40">
        <v>1</v>
      </c>
      <c r="BB40">
        <v>0</v>
      </c>
      <c r="BC40">
        <v>1</v>
      </c>
      <c r="BD40">
        <v>0</v>
      </c>
      <c r="BE40">
        <v>0</v>
      </c>
      <c r="BF40">
        <v>0</v>
      </c>
      <c r="BG40">
        <v>0</v>
      </c>
      <c r="BH40">
        <v>0</v>
      </c>
      <c r="BI40">
        <v>0</v>
      </c>
      <c r="BJ40">
        <v>0</v>
      </c>
      <c r="BK40">
        <v>0</v>
      </c>
      <c r="BL40">
        <v>0</v>
      </c>
      <c r="BM40">
        <v>0</v>
      </c>
      <c r="BN40">
        <v>5</v>
      </c>
      <c r="BO40">
        <v>7</v>
      </c>
      <c r="BP40">
        <v>4</v>
      </c>
      <c r="BQ40">
        <v>3</v>
      </c>
      <c r="BR40">
        <v>4</v>
      </c>
      <c r="BS40">
        <v>3</v>
      </c>
      <c r="BT40">
        <v>3</v>
      </c>
      <c r="BU40">
        <v>1</v>
      </c>
      <c r="BV40">
        <v>1</v>
      </c>
      <c r="BW40">
        <v>0</v>
      </c>
      <c r="BX40">
        <v>0</v>
      </c>
      <c r="BY40">
        <v>0</v>
      </c>
    </row>
    <row r="41" spans="1:79" ht="30" customHeight="1">
      <c r="B41" s="70" t="s">
        <v>61</v>
      </c>
      <c r="C41" s="96" t="s">
        <v>87</v>
      </c>
      <c r="D41" s="96"/>
      <c r="E41" s="103"/>
      <c r="K41">
        <v>1</v>
      </c>
      <c r="L41">
        <v>1</v>
      </c>
      <c r="M41">
        <v>8</v>
      </c>
      <c r="O41">
        <v>1</v>
      </c>
      <c r="T41">
        <v>1</v>
      </c>
      <c r="W41">
        <v>2</v>
      </c>
      <c r="X41">
        <v>2</v>
      </c>
      <c r="AF41">
        <v>2</v>
      </c>
      <c r="AI41">
        <v>4</v>
      </c>
      <c r="AJ41">
        <v>6</v>
      </c>
      <c r="AR41">
        <v>2</v>
      </c>
      <c r="AS41">
        <v>3</v>
      </c>
      <c r="AT41">
        <v>19</v>
      </c>
      <c r="AU41">
        <v>1</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1</v>
      </c>
      <c r="BS41">
        <v>0</v>
      </c>
      <c r="BT41">
        <v>0</v>
      </c>
      <c r="BU41">
        <v>0</v>
      </c>
      <c r="BV41">
        <v>1</v>
      </c>
      <c r="BW41">
        <v>0</v>
      </c>
      <c r="BX41">
        <v>0</v>
      </c>
      <c r="BY41">
        <v>0</v>
      </c>
    </row>
    <row r="42" spans="1:79" ht="30" customHeight="1">
      <c r="B42" s="70" t="s">
        <v>62</v>
      </c>
      <c r="C42" s="96" t="s">
        <v>88</v>
      </c>
      <c r="D42" s="96"/>
      <c r="E42" s="103"/>
      <c r="K42">
        <v>1</v>
      </c>
      <c r="M42">
        <v>1</v>
      </c>
      <c r="N42">
        <v>1</v>
      </c>
      <c r="O42">
        <v>1</v>
      </c>
      <c r="W42">
        <v>1</v>
      </c>
      <c r="X42">
        <v>1</v>
      </c>
      <c r="AU42">
        <v>2</v>
      </c>
      <c r="AV42">
        <v>1</v>
      </c>
      <c r="AW42">
        <v>1</v>
      </c>
      <c r="AX42">
        <v>1</v>
      </c>
      <c r="AY42">
        <v>0</v>
      </c>
      <c r="AZ42">
        <v>0</v>
      </c>
      <c r="BA42">
        <v>0</v>
      </c>
      <c r="BB42">
        <v>0</v>
      </c>
      <c r="BC42">
        <v>0</v>
      </c>
      <c r="BD42">
        <v>0</v>
      </c>
      <c r="BE42">
        <v>0</v>
      </c>
      <c r="BF42">
        <v>0</v>
      </c>
      <c r="BG42">
        <v>0</v>
      </c>
      <c r="BH42">
        <v>0</v>
      </c>
      <c r="BI42">
        <v>0</v>
      </c>
      <c r="BJ42">
        <v>0</v>
      </c>
      <c r="BK42">
        <v>0</v>
      </c>
      <c r="BL42">
        <v>0</v>
      </c>
      <c r="BM42">
        <v>0</v>
      </c>
      <c r="BN42">
        <v>0</v>
      </c>
      <c r="BO42">
        <v>1</v>
      </c>
      <c r="BP42">
        <v>2</v>
      </c>
      <c r="BQ42">
        <v>0</v>
      </c>
      <c r="BR42">
        <v>0</v>
      </c>
      <c r="BS42">
        <v>0</v>
      </c>
      <c r="BT42">
        <v>0</v>
      </c>
      <c r="BU42">
        <v>0</v>
      </c>
      <c r="BV42">
        <v>0</v>
      </c>
      <c r="BW42">
        <v>0</v>
      </c>
      <c r="BX42">
        <v>0</v>
      </c>
      <c r="BY42">
        <v>0</v>
      </c>
    </row>
    <row r="43" spans="1:79" ht="30" customHeight="1">
      <c r="B43" s="70" t="s">
        <v>83</v>
      </c>
      <c r="C43" s="96" t="s">
        <v>89</v>
      </c>
      <c r="D43" s="96"/>
      <c r="E43" s="104"/>
      <c r="M43">
        <v>0</v>
      </c>
      <c r="U43">
        <v>1</v>
      </c>
      <c r="AU43">
        <v>0</v>
      </c>
      <c r="AV43">
        <v>0</v>
      </c>
      <c r="AW43">
        <v>0</v>
      </c>
      <c r="AX43">
        <v>0</v>
      </c>
      <c r="AY43">
        <v>1</v>
      </c>
      <c r="AZ43">
        <v>0</v>
      </c>
      <c r="BA43">
        <v>0</v>
      </c>
      <c r="BB43">
        <v>1</v>
      </c>
      <c r="BC43">
        <v>0</v>
      </c>
      <c r="BD43">
        <v>1</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row>
    <row r="44" spans="1:79" s="12" customFormat="1" ht="23.25">
      <c r="A44" s="82" t="s">
        <v>98</v>
      </c>
      <c r="B44" s="84"/>
      <c r="C44" s="83"/>
      <c r="D44" s="83"/>
      <c r="E44" s="83"/>
      <c r="F44" s="83"/>
    </row>
    <row r="45" spans="1:79" ht="30" customHeight="1">
      <c r="B45" s="70" t="s">
        <v>71</v>
      </c>
      <c r="C45" s="97" t="s">
        <v>72</v>
      </c>
      <c r="D45" s="97"/>
      <c r="E45" s="70"/>
      <c r="K45">
        <v>5.2</v>
      </c>
      <c r="L45">
        <v>5.2</v>
      </c>
      <c r="M45">
        <v>5.2</v>
      </c>
      <c r="N45">
        <v>5.2</v>
      </c>
      <c r="O45">
        <v>5.2</v>
      </c>
      <c r="P45">
        <v>5.2</v>
      </c>
      <c r="Q45" t="s">
        <v>115</v>
      </c>
      <c r="R45" t="s">
        <v>120</v>
      </c>
      <c r="S45" t="s">
        <v>120</v>
      </c>
      <c r="T45" t="s">
        <v>120</v>
      </c>
      <c r="U45" t="s">
        <v>120</v>
      </c>
      <c r="V45" t="s">
        <v>131</v>
      </c>
      <c r="W45" t="s">
        <v>133</v>
      </c>
      <c r="X45" t="s">
        <v>133</v>
      </c>
      <c r="Y45" t="s">
        <v>135</v>
      </c>
      <c r="Z45" t="s">
        <v>135</v>
      </c>
      <c r="AA45" t="s">
        <v>138</v>
      </c>
      <c r="AB45" t="s">
        <v>140</v>
      </c>
      <c r="AC45" t="s">
        <v>140</v>
      </c>
      <c r="AD45" t="s">
        <v>140</v>
      </c>
      <c r="AE45" t="s">
        <v>155</v>
      </c>
      <c r="AF45" t="s">
        <v>155</v>
      </c>
      <c r="AG45" t="s">
        <v>157</v>
      </c>
      <c r="AH45" t="s">
        <v>157</v>
      </c>
      <c r="AI45">
        <v>5.2</v>
      </c>
      <c r="AJ45">
        <v>5.2</v>
      </c>
      <c r="AK45">
        <v>5.2</v>
      </c>
      <c r="AL45">
        <v>5.2</v>
      </c>
      <c r="AM45" t="s">
        <v>160</v>
      </c>
      <c r="AN45" t="s">
        <v>162</v>
      </c>
      <c r="AO45" t="s">
        <v>164</v>
      </c>
      <c r="AP45" t="s">
        <v>164</v>
      </c>
      <c r="AQ45" t="s">
        <v>165</v>
      </c>
      <c r="AR45" t="s">
        <v>165</v>
      </c>
      <c r="AS45" t="s">
        <v>165</v>
      </c>
      <c r="AT45" t="s">
        <v>168</v>
      </c>
      <c r="AU45" t="s">
        <v>170</v>
      </c>
      <c r="AV45" t="s">
        <v>171</v>
      </c>
      <c r="AW45" t="s">
        <v>171</v>
      </c>
      <c r="AX45" t="s">
        <v>171</v>
      </c>
      <c r="AY45" t="s">
        <v>171</v>
      </c>
      <c r="AZ45" t="s">
        <v>173</v>
      </c>
      <c r="BA45" t="s">
        <v>173</v>
      </c>
      <c r="BB45" t="s">
        <v>178</v>
      </c>
      <c r="BC45" t="s">
        <v>178</v>
      </c>
      <c r="BD45" t="s">
        <v>180</v>
      </c>
      <c r="BE45" t="s">
        <v>180</v>
      </c>
      <c r="BF45" t="s">
        <v>182</v>
      </c>
      <c r="BG45" t="s">
        <v>182</v>
      </c>
      <c r="BH45" t="s">
        <v>184</v>
      </c>
      <c r="BI45" t="s">
        <v>184</v>
      </c>
      <c r="BJ45" t="s">
        <v>184</v>
      </c>
      <c r="BK45" t="s">
        <v>184</v>
      </c>
      <c r="BL45" t="s">
        <v>184</v>
      </c>
      <c r="BM45" t="s">
        <v>186</v>
      </c>
      <c r="BN45" t="s">
        <v>186</v>
      </c>
      <c r="BO45" t="s">
        <v>188</v>
      </c>
      <c r="BP45" t="s">
        <v>188</v>
      </c>
      <c r="BQ45" t="s">
        <v>188</v>
      </c>
      <c r="BR45" t="s">
        <v>188</v>
      </c>
      <c r="BS45" t="s">
        <v>191</v>
      </c>
      <c r="BT45" t="s">
        <v>191</v>
      </c>
      <c r="BU45" t="s">
        <v>193</v>
      </c>
      <c r="BV45" t="s">
        <v>193</v>
      </c>
      <c r="BW45" t="s">
        <v>195</v>
      </c>
      <c r="BX45" t="s">
        <v>195</v>
      </c>
      <c r="BY45" t="s">
        <v>198</v>
      </c>
    </row>
    <row r="46" spans="1:79" ht="30" customHeight="1">
      <c r="B46" s="70" t="s">
        <v>73</v>
      </c>
      <c r="C46" s="96" t="s">
        <v>74</v>
      </c>
      <c r="D46" s="96"/>
      <c r="E46" s="70"/>
      <c r="J46" s="71"/>
      <c r="K46" s="71">
        <v>42082</v>
      </c>
      <c r="L46" s="71">
        <v>42082</v>
      </c>
      <c r="M46" s="71">
        <v>42082</v>
      </c>
      <c r="N46" s="71">
        <v>42103</v>
      </c>
      <c r="O46" s="71">
        <v>42103</v>
      </c>
      <c r="P46" s="71">
        <v>42110</v>
      </c>
      <c r="Q46" s="71">
        <v>42110</v>
      </c>
      <c r="R46" s="71">
        <v>42131</v>
      </c>
      <c r="S46" s="71">
        <v>42131</v>
      </c>
      <c r="T46" s="71">
        <v>42131</v>
      </c>
      <c r="U46" s="71">
        <v>42131</v>
      </c>
      <c r="V46" s="71">
        <v>42145</v>
      </c>
      <c r="W46" s="71">
        <v>42159</v>
      </c>
      <c r="X46" s="71">
        <v>42159</v>
      </c>
      <c r="Y46" s="71">
        <v>42173</v>
      </c>
      <c r="Z46" s="71">
        <v>42173</v>
      </c>
      <c r="AA46" s="71">
        <v>42180</v>
      </c>
      <c r="AB46" s="71">
        <v>42201</v>
      </c>
      <c r="AC46" s="71">
        <v>42201</v>
      </c>
      <c r="AD46" s="71">
        <v>42201</v>
      </c>
      <c r="AE46" s="71">
        <v>42215</v>
      </c>
      <c r="AF46" s="71">
        <v>42215</v>
      </c>
      <c r="AG46" s="71">
        <v>42229</v>
      </c>
      <c r="AH46" s="71">
        <v>42229</v>
      </c>
      <c r="AI46" s="71">
        <v>42243</v>
      </c>
      <c r="AJ46" s="71">
        <v>42243</v>
      </c>
      <c r="AK46" s="71">
        <v>42257</v>
      </c>
      <c r="AL46" s="71">
        <v>42257</v>
      </c>
      <c r="AM46" s="71">
        <v>42264</v>
      </c>
      <c r="AN46" s="71">
        <v>42271</v>
      </c>
      <c r="AO46" s="71">
        <v>42285</v>
      </c>
      <c r="AP46" s="71">
        <v>42285</v>
      </c>
      <c r="AQ46" s="71">
        <v>42299</v>
      </c>
      <c r="AR46" s="71">
        <v>42299</v>
      </c>
      <c r="AS46" s="71">
        <v>42306</v>
      </c>
      <c r="AT46" s="71">
        <v>42327</v>
      </c>
      <c r="AU46" s="71">
        <v>42355</v>
      </c>
      <c r="AV46" s="71">
        <v>42383</v>
      </c>
      <c r="AW46" s="71">
        <v>42383</v>
      </c>
      <c r="AX46" s="71">
        <v>42383</v>
      </c>
      <c r="AY46" s="71">
        <v>42383</v>
      </c>
      <c r="AZ46" s="71">
        <v>42397</v>
      </c>
      <c r="BA46" s="71">
        <v>42397</v>
      </c>
      <c r="BB46" s="71">
        <v>42411</v>
      </c>
      <c r="BC46" s="71">
        <v>42411</v>
      </c>
      <c r="BD46" s="71">
        <v>42425</v>
      </c>
      <c r="BE46" s="71">
        <v>42425</v>
      </c>
      <c r="BF46" s="71">
        <v>42439</v>
      </c>
      <c r="BG46" s="71">
        <v>42439</v>
      </c>
      <c r="BH46" s="71">
        <v>42453</v>
      </c>
      <c r="BI46" s="71">
        <v>42474</v>
      </c>
      <c r="BJ46" s="71">
        <v>42474</v>
      </c>
      <c r="BK46" s="71">
        <v>42474</v>
      </c>
      <c r="BL46" s="71">
        <v>42474</v>
      </c>
      <c r="BM46" s="71">
        <v>42488</v>
      </c>
      <c r="BN46" s="71">
        <v>42488</v>
      </c>
      <c r="BO46" s="71">
        <v>42502</v>
      </c>
      <c r="BP46" s="71">
        <v>42502</v>
      </c>
      <c r="BQ46" s="71">
        <v>42516</v>
      </c>
      <c r="BR46" s="71">
        <v>42516</v>
      </c>
      <c r="BS46" s="71">
        <v>42530</v>
      </c>
      <c r="BT46" s="71">
        <v>42530</v>
      </c>
      <c r="BU46" s="71">
        <v>42544</v>
      </c>
      <c r="BV46" s="71">
        <v>42544</v>
      </c>
      <c r="BW46" s="71">
        <v>42559</v>
      </c>
      <c r="BX46" s="71">
        <v>42559</v>
      </c>
      <c r="BY46" s="71">
        <v>42572</v>
      </c>
    </row>
    <row r="47" spans="1:79" ht="63">
      <c r="B47" s="70" t="s">
        <v>75</v>
      </c>
      <c r="C47" s="96" t="s">
        <v>77</v>
      </c>
      <c r="D47" s="96"/>
      <c r="E47" s="72" t="s">
        <v>206</v>
      </c>
      <c r="F47" s="56"/>
      <c r="G47" s="56"/>
      <c r="H47" s="56"/>
      <c r="I47" s="56"/>
      <c r="J47" s="56"/>
      <c r="K47" s="56">
        <v>0</v>
      </c>
      <c r="L47" s="56"/>
      <c r="M47" s="52">
        <v>0</v>
      </c>
      <c r="N47" s="52">
        <v>0</v>
      </c>
      <c r="O47" s="52">
        <v>0</v>
      </c>
      <c r="P47" s="52">
        <v>0</v>
      </c>
      <c r="Q47" s="52">
        <v>0</v>
      </c>
      <c r="R47" s="52">
        <v>0</v>
      </c>
      <c r="S47" s="52">
        <v>0</v>
      </c>
      <c r="T47" s="52">
        <v>0</v>
      </c>
      <c r="U47" s="52">
        <v>0</v>
      </c>
      <c r="V47" s="52">
        <v>0</v>
      </c>
      <c r="W47" s="52">
        <v>0</v>
      </c>
      <c r="X47" s="52">
        <v>0</v>
      </c>
      <c r="Y47" s="52">
        <v>0</v>
      </c>
      <c r="Z47" s="52">
        <v>0</v>
      </c>
      <c r="AA47" s="69">
        <v>0</v>
      </c>
      <c r="AB47" s="69">
        <v>0</v>
      </c>
      <c r="AC47" s="69">
        <v>0</v>
      </c>
      <c r="AD47" s="69">
        <v>0</v>
      </c>
      <c r="AE47" s="69">
        <v>0</v>
      </c>
      <c r="AF47" s="69">
        <v>0</v>
      </c>
      <c r="AG47" s="69">
        <v>0</v>
      </c>
      <c r="AH47" s="69">
        <v>0</v>
      </c>
      <c r="AI47" s="69">
        <v>0</v>
      </c>
      <c r="AJ47" s="69">
        <v>0</v>
      </c>
      <c r="AK47" s="69">
        <v>0</v>
      </c>
      <c r="AL47" s="69">
        <v>0</v>
      </c>
      <c r="AN47" s="69">
        <v>0</v>
      </c>
      <c r="AO47" s="69">
        <v>0</v>
      </c>
      <c r="AP47" s="69">
        <v>1</v>
      </c>
      <c r="AQ47" s="69">
        <v>0</v>
      </c>
      <c r="AR47" s="69">
        <v>0</v>
      </c>
      <c r="AS47" s="69">
        <v>0</v>
      </c>
      <c r="AT47" s="69">
        <v>0</v>
      </c>
      <c r="AU47" s="69">
        <v>0</v>
      </c>
      <c r="AV47" s="69">
        <v>0</v>
      </c>
      <c r="AW47" s="69">
        <v>0</v>
      </c>
      <c r="AX47" s="69">
        <v>0</v>
      </c>
      <c r="AY47" s="69">
        <v>0</v>
      </c>
      <c r="AZ47" s="69">
        <v>0</v>
      </c>
      <c r="BA47" s="69">
        <v>0</v>
      </c>
      <c r="BB47" s="69">
        <v>0</v>
      </c>
      <c r="BC47" s="69">
        <v>0</v>
      </c>
      <c r="BD47" s="69">
        <v>0</v>
      </c>
      <c r="BE47" s="69">
        <v>0</v>
      </c>
      <c r="BF47" s="69">
        <v>0</v>
      </c>
      <c r="BG47" s="69">
        <v>0</v>
      </c>
      <c r="BH47" s="69">
        <v>0</v>
      </c>
      <c r="BI47" s="69">
        <v>0</v>
      </c>
      <c r="BJ47" s="69">
        <v>0</v>
      </c>
      <c r="BK47" s="69">
        <v>0</v>
      </c>
      <c r="BL47" s="69">
        <v>0</v>
      </c>
      <c r="BM47" s="69">
        <v>0</v>
      </c>
      <c r="BN47" s="69">
        <v>0</v>
      </c>
      <c r="BO47" s="69">
        <v>0</v>
      </c>
      <c r="BP47" s="69">
        <v>0</v>
      </c>
      <c r="BQ47" s="69">
        <v>0</v>
      </c>
      <c r="BR47" s="69">
        <v>0</v>
      </c>
      <c r="BS47" s="69">
        <v>0</v>
      </c>
      <c r="BT47" s="69">
        <v>0</v>
      </c>
      <c r="BU47" s="69">
        <v>0</v>
      </c>
      <c r="BV47" s="69">
        <v>0</v>
      </c>
      <c r="BW47" s="69">
        <v>0</v>
      </c>
      <c r="BX47" s="69">
        <v>0</v>
      </c>
      <c r="BY47" s="69">
        <v>0</v>
      </c>
    </row>
    <row r="48" spans="1:79" ht="75" customHeight="1">
      <c r="B48" s="70" t="s">
        <v>76</v>
      </c>
      <c r="C48" s="96" t="s">
        <v>78</v>
      </c>
      <c r="D48" s="96"/>
      <c r="E48" s="72"/>
      <c r="F48" s="19"/>
      <c r="G48" s="19"/>
      <c r="H48" s="19"/>
      <c r="I48" s="19"/>
      <c r="J48" s="69"/>
      <c r="K48" s="81">
        <f t="shared" ref="K48:AI48" si="58">K23</f>
        <v>5</v>
      </c>
      <c r="L48" s="19">
        <f t="shared" si="58"/>
        <v>4</v>
      </c>
      <c r="M48" s="19">
        <f t="shared" si="58"/>
        <v>3</v>
      </c>
      <c r="N48" s="19">
        <f t="shared" si="58"/>
        <v>3</v>
      </c>
      <c r="O48" s="19">
        <f t="shared" si="58"/>
        <v>3</v>
      </c>
      <c r="P48" s="19">
        <f t="shared" si="58"/>
        <v>2</v>
      </c>
      <c r="Q48" s="19">
        <f t="shared" si="58"/>
        <v>3</v>
      </c>
      <c r="R48" s="19">
        <f t="shared" si="58"/>
        <v>2</v>
      </c>
      <c r="S48" s="19">
        <f t="shared" si="58"/>
        <v>2</v>
      </c>
      <c r="T48" s="19">
        <f t="shared" si="58"/>
        <v>1</v>
      </c>
      <c r="U48" s="19">
        <f t="shared" si="58"/>
        <v>1</v>
      </c>
      <c r="V48" s="19">
        <f t="shared" si="58"/>
        <v>1</v>
      </c>
      <c r="W48" s="19">
        <f t="shared" si="58"/>
        <v>0</v>
      </c>
      <c r="X48" s="19">
        <f t="shared" si="58"/>
        <v>1</v>
      </c>
      <c r="Y48" s="19">
        <f t="shared" si="58"/>
        <v>1</v>
      </c>
      <c r="Z48" s="19">
        <f t="shared" si="58"/>
        <v>1</v>
      </c>
      <c r="AA48" s="19">
        <f t="shared" si="58"/>
        <v>1</v>
      </c>
      <c r="AB48" s="19">
        <f t="shared" si="58"/>
        <v>1</v>
      </c>
      <c r="AC48" s="19">
        <f t="shared" si="58"/>
        <v>1</v>
      </c>
      <c r="AD48" s="19">
        <f t="shared" si="58"/>
        <v>1</v>
      </c>
      <c r="AE48" s="19">
        <f t="shared" si="58"/>
        <v>1</v>
      </c>
      <c r="AF48" s="19">
        <f t="shared" si="58"/>
        <v>1</v>
      </c>
      <c r="AG48" s="19">
        <f t="shared" si="58"/>
        <v>1</v>
      </c>
      <c r="AH48" s="19">
        <f t="shared" si="58"/>
        <v>1</v>
      </c>
      <c r="AI48" s="19">
        <f t="shared" si="58"/>
        <v>1</v>
      </c>
      <c r="AJ48" s="19">
        <f t="shared" ref="AJ48:AO48" si="59">AJ23</f>
        <v>1</v>
      </c>
      <c r="AK48" s="19">
        <f t="shared" si="59"/>
        <v>1</v>
      </c>
      <c r="AL48" s="19">
        <f t="shared" si="59"/>
        <v>1</v>
      </c>
      <c r="AM48" s="19">
        <f t="shared" si="59"/>
        <v>1</v>
      </c>
      <c r="AN48" s="19">
        <f t="shared" si="59"/>
        <v>1</v>
      </c>
      <c r="AO48" s="19">
        <f t="shared" si="59"/>
        <v>2</v>
      </c>
      <c r="AP48" s="19">
        <f t="shared" ref="AP48:AQ48" si="60">AP23</f>
        <v>1</v>
      </c>
      <c r="AQ48" s="19">
        <f t="shared" si="60"/>
        <v>1</v>
      </c>
      <c r="AR48" s="19">
        <f t="shared" ref="AR48:CA48" si="61">AR23</f>
        <v>1</v>
      </c>
      <c r="AS48" s="19">
        <f t="shared" si="61"/>
        <v>1</v>
      </c>
      <c r="AT48" s="19">
        <f t="shared" si="61"/>
        <v>1</v>
      </c>
      <c r="AU48" s="19">
        <f t="shared" si="61"/>
        <v>1</v>
      </c>
      <c r="AV48" s="19">
        <f t="shared" si="61"/>
        <v>1</v>
      </c>
      <c r="AW48" s="19">
        <f t="shared" si="61"/>
        <v>1</v>
      </c>
      <c r="AX48" s="19">
        <f t="shared" ref="AX48" si="62">AX23</f>
        <v>1</v>
      </c>
      <c r="AY48" s="19">
        <f t="shared" si="61"/>
        <v>1</v>
      </c>
      <c r="AZ48" s="19">
        <f t="shared" si="61"/>
        <v>1</v>
      </c>
      <c r="BA48" s="19">
        <f t="shared" si="61"/>
        <v>1</v>
      </c>
      <c r="BB48" s="19">
        <f t="shared" si="61"/>
        <v>1</v>
      </c>
      <c r="BC48" s="19">
        <f t="shared" si="61"/>
        <v>1</v>
      </c>
      <c r="BD48" s="19">
        <f t="shared" si="61"/>
        <v>1</v>
      </c>
      <c r="BE48" s="19">
        <f t="shared" si="61"/>
        <v>1</v>
      </c>
      <c r="BF48" s="19">
        <f t="shared" si="61"/>
        <v>1</v>
      </c>
      <c r="BG48" s="19">
        <f t="shared" si="61"/>
        <v>1</v>
      </c>
      <c r="BH48" s="19">
        <f t="shared" si="61"/>
        <v>1</v>
      </c>
      <c r="BI48" s="19">
        <f t="shared" si="61"/>
        <v>1</v>
      </c>
      <c r="BJ48" s="19">
        <f t="shared" si="61"/>
        <v>1</v>
      </c>
      <c r="BK48" s="69">
        <f t="shared" si="61"/>
        <v>1</v>
      </c>
      <c r="BL48" s="69">
        <f t="shared" si="61"/>
        <v>1</v>
      </c>
      <c r="BM48" s="69">
        <f t="shared" si="61"/>
        <v>0</v>
      </c>
      <c r="BN48" s="69">
        <f t="shared" si="61"/>
        <v>0</v>
      </c>
      <c r="BO48" s="69">
        <f t="shared" si="61"/>
        <v>0</v>
      </c>
      <c r="BP48" s="69">
        <f t="shared" si="61"/>
        <v>0</v>
      </c>
      <c r="BQ48" s="69">
        <f t="shared" si="61"/>
        <v>0</v>
      </c>
      <c r="BR48" s="69">
        <f t="shared" si="61"/>
        <v>0</v>
      </c>
      <c r="BS48" s="69">
        <f t="shared" si="61"/>
        <v>0</v>
      </c>
      <c r="BT48" s="69">
        <f t="shared" si="61"/>
        <v>0</v>
      </c>
      <c r="BU48" s="69">
        <f t="shared" si="61"/>
        <v>0</v>
      </c>
      <c r="BV48" s="69">
        <f t="shared" si="61"/>
        <v>0</v>
      </c>
      <c r="BW48" s="69">
        <f t="shared" si="61"/>
        <v>0</v>
      </c>
      <c r="BX48" s="69">
        <f t="shared" si="61"/>
        <v>0</v>
      </c>
      <c r="BY48" s="69">
        <f t="shared" si="61"/>
        <v>0</v>
      </c>
      <c r="BZ48" s="69">
        <f t="shared" si="61"/>
        <v>0</v>
      </c>
      <c r="CA48" s="69">
        <f t="shared" si="61"/>
        <v>0</v>
      </c>
    </row>
    <row r="49" spans="1:77" ht="75" customHeight="1">
      <c r="B49" s="70" t="s">
        <v>79</v>
      </c>
      <c r="C49" s="96" t="s">
        <v>81</v>
      </c>
      <c r="D49" s="96"/>
      <c r="E49" s="72" t="s">
        <v>207</v>
      </c>
      <c r="K49">
        <v>0</v>
      </c>
      <c r="L49">
        <v>0</v>
      </c>
      <c r="M49">
        <v>7</v>
      </c>
      <c r="N49">
        <v>18</v>
      </c>
      <c r="O49">
        <v>19</v>
      </c>
      <c r="P49">
        <v>21</v>
      </c>
      <c r="Q49">
        <v>0</v>
      </c>
      <c r="S49">
        <v>0</v>
      </c>
      <c r="T49">
        <v>9</v>
      </c>
      <c r="U49">
        <v>10</v>
      </c>
      <c r="V49">
        <v>0</v>
      </c>
      <c r="W49">
        <v>0</v>
      </c>
      <c r="X49">
        <v>0</v>
      </c>
      <c r="Y49">
        <v>0</v>
      </c>
      <c r="Z49">
        <v>1</v>
      </c>
      <c r="AA49">
        <v>14</v>
      </c>
      <c r="AB49">
        <v>0</v>
      </c>
      <c r="AC49">
        <v>6</v>
      </c>
      <c r="AD49">
        <v>0</v>
      </c>
      <c r="AE49">
        <v>2</v>
      </c>
      <c r="AF49">
        <v>3</v>
      </c>
      <c r="AG49">
        <v>2</v>
      </c>
      <c r="AH49">
        <v>2</v>
      </c>
      <c r="AI49">
        <v>11</v>
      </c>
      <c r="AJ49">
        <v>1</v>
      </c>
      <c r="AK49">
        <v>0</v>
      </c>
      <c r="AL49">
        <v>0</v>
      </c>
      <c r="AM49">
        <v>4</v>
      </c>
      <c r="AN49">
        <v>4</v>
      </c>
      <c r="AO49">
        <v>0</v>
      </c>
      <c r="AP49">
        <v>0</v>
      </c>
      <c r="AQ49">
        <v>0</v>
      </c>
      <c r="AR49">
        <v>6</v>
      </c>
      <c r="AS49">
        <v>8</v>
      </c>
      <c r="AT49">
        <v>1</v>
      </c>
      <c r="AU49">
        <v>11</v>
      </c>
      <c r="AV49">
        <v>0</v>
      </c>
      <c r="AW49">
        <v>2</v>
      </c>
      <c r="AX49">
        <v>2</v>
      </c>
      <c r="AY49">
        <v>2</v>
      </c>
      <c r="AZ49">
        <v>0</v>
      </c>
      <c r="BA49">
        <v>0</v>
      </c>
      <c r="BB49">
        <v>0</v>
      </c>
      <c r="BC49">
        <v>0</v>
      </c>
      <c r="BD49">
        <v>0</v>
      </c>
      <c r="BE49">
        <v>0</v>
      </c>
      <c r="BF49">
        <v>0</v>
      </c>
      <c r="BG49">
        <v>27</v>
      </c>
      <c r="BH49">
        <v>47</v>
      </c>
      <c r="BI49">
        <v>67</v>
      </c>
      <c r="BJ49">
        <v>86</v>
      </c>
      <c r="BK49">
        <v>102</v>
      </c>
      <c r="BL49">
        <v>107</v>
      </c>
      <c r="BM49">
        <v>0</v>
      </c>
      <c r="BN49">
        <v>2</v>
      </c>
      <c r="BO49">
        <v>0</v>
      </c>
      <c r="BP49">
        <v>0</v>
      </c>
      <c r="BQ49">
        <v>0</v>
      </c>
      <c r="BR49">
        <v>0</v>
      </c>
      <c r="BS49">
        <v>0</v>
      </c>
      <c r="BT49">
        <v>0</v>
      </c>
      <c r="BU49">
        <v>0</v>
      </c>
      <c r="BV49">
        <v>3</v>
      </c>
      <c r="BW49">
        <v>2</v>
      </c>
      <c r="BX49">
        <v>6</v>
      </c>
      <c r="BY49">
        <v>8</v>
      </c>
    </row>
    <row r="50" spans="1:77" ht="30" customHeight="1">
      <c r="B50" s="70" t="s">
        <v>80</v>
      </c>
      <c r="C50" s="96" t="s">
        <v>82</v>
      </c>
      <c r="D50" s="96"/>
      <c r="E50" s="105" t="s">
        <v>208</v>
      </c>
      <c r="K50">
        <v>0</v>
      </c>
      <c r="L50">
        <v>0</v>
      </c>
      <c r="M50">
        <v>2</v>
      </c>
      <c r="N50">
        <v>5</v>
      </c>
      <c r="O50">
        <v>1</v>
      </c>
      <c r="P50">
        <v>1</v>
      </c>
      <c r="Q50">
        <v>0</v>
      </c>
      <c r="R50">
        <v>0</v>
      </c>
      <c r="S50">
        <v>0</v>
      </c>
      <c r="T50">
        <v>0</v>
      </c>
      <c r="U50">
        <v>1</v>
      </c>
      <c r="V50">
        <v>0</v>
      </c>
      <c r="W50">
        <v>0</v>
      </c>
      <c r="X50">
        <v>0</v>
      </c>
      <c r="Y50">
        <v>0</v>
      </c>
      <c r="Z50">
        <v>1</v>
      </c>
      <c r="AA50">
        <v>14</v>
      </c>
      <c r="AB50">
        <v>0</v>
      </c>
      <c r="AC50">
        <v>5</v>
      </c>
      <c r="AD50">
        <v>2</v>
      </c>
      <c r="AE50">
        <v>2</v>
      </c>
      <c r="AF50">
        <v>2</v>
      </c>
      <c r="AG50">
        <v>2</v>
      </c>
      <c r="AH50">
        <v>1</v>
      </c>
      <c r="AI50">
        <v>11</v>
      </c>
      <c r="AK50">
        <v>0</v>
      </c>
      <c r="AL50">
        <v>0</v>
      </c>
      <c r="AM50">
        <v>3</v>
      </c>
      <c r="AN50">
        <v>3</v>
      </c>
      <c r="AO50">
        <v>0</v>
      </c>
      <c r="AP50">
        <v>0</v>
      </c>
      <c r="AQ50">
        <v>0</v>
      </c>
      <c r="AR50">
        <v>4</v>
      </c>
      <c r="AS50">
        <v>0</v>
      </c>
      <c r="AT50">
        <v>1</v>
      </c>
      <c r="AU50">
        <v>5</v>
      </c>
      <c r="AV50">
        <v>0</v>
      </c>
      <c r="AW50">
        <v>2</v>
      </c>
      <c r="AX50">
        <v>2</v>
      </c>
      <c r="AY50">
        <v>0</v>
      </c>
      <c r="AZ50">
        <v>0</v>
      </c>
      <c r="BA50">
        <v>0</v>
      </c>
      <c r="BB50">
        <v>0</v>
      </c>
      <c r="BC50">
        <v>0</v>
      </c>
      <c r="BD50">
        <v>0</v>
      </c>
      <c r="BE50">
        <v>0</v>
      </c>
      <c r="BF50">
        <v>0</v>
      </c>
      <c r="BG50">
        <v>20</v>
      </c>
      <c r="BH50">
        <v>14</v>
      </c>
      <c r="BI50">
        <v>10</v>
      </c>
      <c r="BJ50">
        <v>15</v>
      </c>
      <c r="BK50">
        <v>4</v>
      </c>
      <c r="BL50">
        <v>6</v>
      </c>
      <c r="BM50">
        <v>0</v>
      </c>
      <c r="BN50">
        <v>0</v>
      </c>
      <c r="BO50">
        <v>0</v>
      </c>
      <c r="BP50">
        <v>0</v>
      </c>
      <c r="BQ50">
        <v>0</v>
      </c>
      <c r="BR50">
        <v>0</v>
      </c>
      <c r="BS50">
        <v>0</v>
      </c>
      <c r="BT50">
        <v>0</v>
      </c>
      <c r="BU50">
        <v>0</v>
      </c>
      <c r="BV50">
        <v>0</v>
      </c>
      <c r="BW50">
        <v>0</v>
      </c>
      <c r="BX50">
        <v>0</v>
      </c>
      <c r="BY50">
        <v>3</v>
      </c>
    </row>
    <row r="51" spans="1:77" ht="30" customHeight="1">
      <c r="B51" s="70" t="s">
        <v>58</v>
      </c>
      <c r="C51" s="96" t="s">
        <v>84</v>
      </c>
      <c r="D51" s="96"/>
      <c r="E51" s="105"/>
      <c r="AI51">
        <v>1</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row>
    <row r="52" spans="1:77" ht="30" customHeight="1">
      <c r="B52" s="70" t="s">
        <v>59</v>
      </c>
      <c r="C52" s="96" t="s">
        <v>85</v>
      </c>
      <c r="D52" s="96"/>
      <c r="E52" s="105"/>
      <c r="M52">
        <v>1</v>
      </c>
      <c r="N52">
        <v>2</v>
      </c>
      <c r="AI52">
        <v>1</v>
      </c>
      <c r="AJ52">
        <v>1</v>
      </c>
      <c r="AU52">
        <v>2</v>
      </c>
      <c r="AV52">
        <v>0</v>
      </c>
      <c r="AW52">
        <v>0</v>
      </c>
      <c r="AX52">
        <v>0</v>
      </c>
      <c r="AY52">
        <v>0</v>
      </c>
      <c r="AZ52">
        <v>0</v>
      </c>
      <c r="BA52">
        <v>0</v>
      </c>
      <c r="BB52">
        <v>0</v>
      </c>
      <c r="BC52">
        <v>0</v>
      </c>
      <c r="BD52">
        <v>0</v>
      </c>
      <c r="BE52">
        <v>0</v>
      </c>
      <c r="BF52">
        <v>0</v>
      </c>
      <c r="BG52">
        <v>1</v>
      </c>
      <c r="BH52">
        <v>1</v>
      </c>
      <c r="BI52">
        <v>0</v>
      </c>
      <c r="BJ52">
        <v>1</v>
      </c>
      <c r="BK52">
        <v>0</v>
      </c>
      <c r="BL52">
        <v>0</v>
      </c>
      <c r="BM52">
        <v>0</v>
      </c>
      <c r="BN52">
        <v>0</v>
      </c>
      <c r="BO52">
        <v>0</v>
      </c>
      <c r="BP52">
        <v>0</v>
      </c>
      <c r="BQ52">
        <v>0</v>
      </c>
      <c r="BR52">
        <v>0</v>
      </c>
      <c r="BS52">
        <v>0</v>
      </c>
      <c r="BT52">
        <v>0</v>
      </c>
      <c r="BU52">
        <v>0</v>
      </c>
      <c r="BV52">
        <v>0</v>
      </c>
      <c r="BW52">
        <v>0</v>
      </c>
      <c r="BX52">
        <v>0</v>
      </c>
      <c r="BY52">
        <v>1</v>
      </c>
    </row>
    <row r="53" spans="1:77" ht="30" customHeight="1">
      <c r="B53" s="70" t="s">
        <v>60</v>
      </c>
      <c r="C53" s="96" t="s">
        <v>86</v>
      </c>
      <c r="D53" s="96"/>
      <c r="E53" s="105"/>
      <c r="M53">
        <v>1</v>
      </c>
      <c r="N53">
        <v>1</v>
      </c>
      <c r="AA53">
        <v>8</v>
      </c>
      <c r="AC53">
        <v>2</v>
      </c>
      <c r="AD53">
        <v>1</v>
      </c>
      <c r="AE53">
        <v>1</v>
      </c>
      <c r="AF53">
        <v>1</v>
      </c>
      <c r="AG53">
        <v>2</v>
      </c>
      <c r="AH53">
        <v>1</v>
      </c>
      <c r="AI53">
        <v>4</v>
      </c>
      <c r="AM53">
        <v>2</v>
      </c>
      <c r="AN53">
        <v>2</v>
      </c>
      <c r="AU53">
        <v>2</v>
      </c>
      <c r="AV53">
        <v>0</v>
      </c>
      <c r="AW53">
        <v>1</v>
      </c>
      <c r="AX53">
        <v>1</v>
      </c>
      <c r="AY53">
        <v>0</v>
      </c>
      <c r="AZ53">
        <v>0</v>
      </c>
      <c r="BA53">
        <v>0</v>
      </c>
      <c r="BB53">
        <v>0</v>
      </c>
      <c r="BC53">
        <v>0</v>
      </c>
      <c r="BD53">
        <v>0</v>
      </c>
      <c r="BE53">
        <v>0</v>
      </c>
      <c r="BF53">
        <v>0</v>
      </c>
      <c r="BG53">
        <v>18</v>
      </c>
      <c r="BH53">
        <v>7</v>
      </c>
      <c r="BI53">
        <v>6</v>
      </c>
      <c r="BJ53">
        <v>10</v>
      </c>
      <c r="BK53">
        <v>3</v>
      </c>
      <c r="BL53">
        <v>3</v>
      </c>
      <c r="BM53">
        <v>0</v>
      </c>
      <c r="BN53">
        <v>0</v>
      </c>
      <c r="BO53">
        <v>0</v>
      </c>
      <c r="BP53">
        <v>0</v>
      </c>
      <c r="BQ53">
        <v>0</v>
      </c>
      <c r="BR53">
        <v>0</v>
      </c>
      <c r="BS53">
        <v>0</v>
      </c>
      <c r="BT53">
        <v>0</v>
      </c>
      <c r="BU53">
        <v>0</v>
      </c>
      <c r="BV53">
        <v>0</v>
      </c>
      <c r="BW53">
        <v>0</v>
      </c>
      <c r="BX53">
        <v>1</v>
      </c>
      <c r="BY53">
        <v>2</v>
      </c>
    </row>
    <row r="54" spans="1:77" ht="30" customHeight="1">
      <c r="B54" s="70" t="s">
        <v>61</v>
      </c>
      <c r="C54" s="96" t="s">
        <v>87</v>
      </c>
      <c r="D54" s="96"/>
      <c r="E54" s="105"/>
      <c r="N54">
        <v>2</v>
      </c>
      <c r="O54">
        <v>1</v>
      </c>
      <c r="P54">
        <v>1</v>
      </c>
      <c r="AA54">
        <v>6</v>
      </c>
      <c r="AC54">
        <v>3</v>
      </c>
      <c r="AD54">
        <v>1</v>
      </c>
      <c r="AE54">
        <v>1</v>
      </c>
      <c r="AF54">
        <v>1</v>
      </c>
      <c r="AI54">
        <v>5</v>
      </c>
      <c r="AM54">
        <v>1</v>
      </c>
      <c r="AN54">
        <v>1</v>
      </c>
      <c r="AR54">
        <v>4</v>
      </c>
      <c r="AT54">
        <v>1</v>
      </c>
      <c r="AU54">
        <v>0</v>
      </c>
      <c r="AV54">
        <v>0</v>
      </c>
      <c r="AW54">
        <v>0</v>
      </c>
      <c r="AX54">
        <v>0</v>
      </c>
      <c r="AY54">
        <v>0</v>
      </c>
      <c r="AZ54">
        <v>0</v>
      </c>
      <c r="BA54">
        <v>0</v>
      </c>
      <c r="BB54">
        <v>0</v>
      </c>
      <c r="BC54">
        <v>0</v>
      </c>
      <c r="BD54">
        <v>0</v>
      </c>
      <c r="BE54">
        <v>0</v>
      </c>
      <c r="BF54">
        <v>0</v>
      </c>
      <c r="BG54">
        <v>3</v>
      </c>
      <c r="BH54">
        <v>2</v>
      </c>
      <c r="BI54">
        <v>2</v>
      </c>
      <c r="BJ54">
        <v>1</v>
      </c>
      <c r="BK54">
        <v>0</v>
      </c>
      <c r="BL54">
        <v>0</v>
      </c>
      <c r="BM54">
        <v>0</v>
      </c>
      <c r="BN54">
        <v>0</v>
      </c>
      <c r="BO54">
        <v>0</v>
      </c>
      <c r="BP54">
        <v>0</v>
      </c>
      <c r="BQ54">
        <v>0</v>
      </c>
      <c r="BR54">
        <v>0</v>
      </c>
      <c r="BS54">
        <v>0</v>
      </c>
      <c r="BT54">
        <v>0</v>
      </c>
      <c r="BU54">
        <v>0</v>
      </c>
      <c r="BV54">
        <v>0</v>
      </c>
      <c r="BW54">
        <v>0</v>
      </c>
      <c r="BX54">
        <v>0</v>
      </c>
      <c r="BY54">
        <v>0</v>
      </c>
    </row>
    <row r="55" spans="1:77" ht="30" customHeight="1">
      <c r="B55" s="70" t="s">
        <v>62</v>
      </c>
      <c r="C55" s="96" t="s">
        <v>88</v>
      </c>
      <c r="D55" s="96"/>
      <c r="E55" s="105"/>
      <c r="AU55">
        <v>1</v>
      </c>
      <c r="AV55">
        <v>0</v>
      </c>
      <c r="AW55">
        <v>0</v>
      </c>
      <c r="AX55">
        <v>0</v>
      </c>
      <c r="AY55">
        <v>0</v>
      </c>
      <c r="AZ55">
        <v>0</v>
      </c>
      <c r="BA55">
        <v>0</v>
      </c>
      <c r="BB55">
        <v>0</v>
      </c>
      <c r="BC55">
        <v>0</v>
      </c>
      <c r="BD55">
        <v>0</v>
      </c>
      <c r="BE55">
        <v>0</v>
      </c>
      <c r="BF55">
        <v>0</v>
      </c>
      <c r="BG55">
        <v>5</v>
      </c>
      <c r="BH55">
        <v>4</v>
      </c>
      <c r="BI55">
        <v>2</v>
      </c>
      <c r="BJ55">
        <v>3</v>
      </c>
      <c r="BK55">
        <v>1</v>
      </c>
      <c r="BL55">
        <v>1</v>
      </c>
      <c r="BM55">
        <v>0</v>
      </c>
      <c r="BN55">
        <v>0</v>
      </c>
      <c r="BO55">
        <v>0</v>
      </c>
      <c r="BP55">
        <v>0</v>
      </c>
      <c r="BQ55">
        <v>0</v>
      </c>
      <c r="BR55">
        <v>0</v>
      </c>
      <c r="BS55">
        <v>0</v>
      </c>
      <c r="BT55">
        <v>0</v>
      </c>
      <c r="BU55">
        <v>0</v>
      </c>
      <c r="BV55">
        <v>0</v>
      </c>
      <c r="BW55">
        <v>0</v>
      </c>
      <c r="BX55">
        <v>0</v>
      </c>
      <c r="BY55">
        <v>0</v>
      </c>
    </row>
    <row r="56" spans="1:77" ht="30" customHeight="1">
      <c r="B56" s="70" t="s">
        <v>83</v>
      </c>
      <c r="C56" s="96" t="s">
        <v>89</v>
      </c>
      <c r="D56" s="96"/>
      <c r="E56" s="105"/>
      <c r="U56">
        <v>1</v>
      </c>
      <c r="Z56">
        <v>1</v>
      </c>
      <c r="AU56">
        <v>0</v>
      </c>
      <c r="AV56">
        <v>0</v>
      </c>
      <c r="AW56">
        <v>1</v>
      </c>
      <c r="AX56">
        <v>1</v>
      </c>
      <c r="AY56">
        <v>0</v>
      </c>
      <c r="AZ56">
        <v>0</v>
      </c>
      <c r="BA56">
        <v>0</v>
      </c>
      <c r="BB56">
        <v>0</v>
      </c>
      <c r="BC56">
        <v>0</v>
      </c>
      <c r="BD56">
        <v>0</v>
      </c>
      <c r="BE56">
        <v>0</v>
      </c>
      <c r="BF56">
        <v>0</v>
      </c>
      <c r="BG56">
        <v>0</v>
      </c>
      <c r="BH56">
        <v>0</v>
      </c>
      <c r="BI56">
        <v>0</v>
      </c>
      <c r="BJ56">
        <v>0</v>
      </c>
      <c r="BK56">
        <v>0</v>
      </c>
      <c r="BL56">
        <v>2</v>
      </c>
      <c r="BM56">
        <v>0</v>
      </c>
      <c r="BN56">
        <v>0</v>
      </c>
      <c r="BO56">
        <v>0</v>
      </c>
      <c r="BP56">
        <v>0</v>
      </c>
      <c r="BQ56">
        <v>0</v>
      </c>
      <c r="BR56">
        <v>0</v>
      </c>
      <c r="BS56">
        <v>0</v>
      </c>
      <c r="BT56">
        <v>0</v>
      </c>
      <c r="BU56">
        <v>0</v>
      </c>
      <c r="BV56">
        <v>0</v>
      </c>
      <c r="BW56">
        <v>0</v>
      </c>
      <c r="BX56">
        <v>0</v>
      </c>
      <c r="BY56">
        <v>0</v>
      </c>
    </row>
    <row r="57" spans="1:77" s="12" customFormat="1" ht="23.25">
      <c r="A57" s="82" t="s">
        <v>101</v>
      </c>
      <c r="B57" s="84"/>
      <c r="C57" s="84"/>
      <c r="D57" s="84"/>
      <c r="E57" s="84"/>
      <c r="F57" s="83"/>
    </row>
    <row r="58" spans="1:77">
      <c r="A58" s="77"/>
      <c r="B58" s="76" t="s">
        <v>210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1</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row>
    <row r="59" spans="1:77">
      <c r="A59" s="76"/>
      <c r="B59" s="76" t="s">
        <v>209</v>
      </c>
      <c r="O59">
        <v>0</v>
      </c>
      <c r="P59">
        <v>0</v>
      </c>
      <c r="Q59">
        <v>0</v>
      </c>
      <c r="R59">
        <v>0</v>
      </c>
      <c r="S59">
        <v>0</v>
      </c>
      <c r="T59">
        <v>0</v>
      </c>
      <c r="U59">
        <v>0</v>
      </c>
      <c r="V59">
        <v>0</v>
      </c>
      <c r="W59">
        <v>0</v>
      </c>
      <c r="X59">
        <v>0</v>
      </c>
      <c r="Y59">
        <v>0</v>
      </c>
      <c r="Z59">
        <v>0</v>
      </c>
      <c r="AA59">
        <v>0</v>
      </c>
      <c r="AB59">
        <v>0</v>
      </c>
      <c r="AC59">
        <v>1</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row>
  </sheetData>
  <mergeCells count="41">
    <mergeCell ref="A2:B2"/>
    <mergeCell ref="E37:E43"/>
    <mergeCell ref="E50:E56"/>
    <mergeCell ref="C37:D37"/>
    <mergeCell ref="A4:A5"/>
    <mergeCell ref="C32:D32"/>
    <mergeCell ref="C33:D33"/>
    <mergeCell ref="C34:D34"/>
    <mergeCell ref="C35:D35"/>
    <mergeCell ref="C36:D36"/>
    <mergeCell ref="C38:D38"/>
    <mergeCell ref="C39:D39"/>
    <mergeCell ref="C40:D40"/>
    <mergeCell ref="C41:D41"/>
    <mergeCell ref="C42:D42"/>
    <mergeCell ref="C43:D43"/>
    <mergeCell ref="F6:F7"/>
    <mergeCell ref="F20:F21"/>
    <mergeCell ref="A18:A19"/>
    <mergeCell ref="A20:A30"/>
    <mergeCell ref="B25:B30"/>
    <mergeCell ref="C25:C30"/>
    <mergeCell ref="D25:D30"/>
    <mergeCell ref="E25:E30"/>
    <mergeCell ref="E11:E16"/>
    <mergeCell ref="A6:A16"/>
    <mergeCell ref="B11:B16"/>
    <mergeCell ref="C11:C16"/>
    <mergeCell ref="D11:D16"/>
    <mergeCell ref="C45:D45"/>
    <mergeCell ref="C46:D46"/>
    <mergeCell ref="C47:D47"/>
    <mergeCell ref="C48:D48"/>
    <mergeCell ref="C54:D54"/>
    <mergeCell ref="C55:D55"/>
    <mergeCell ref="C56:D56"/>
    <mergeCell ref="C49:D49"/>
    <mergeCell ref="C50:D50"/>
    <mergeCell ref="C51:D51"/>
    <mergeCell ref="C52:D52"/>
    <mergeCell ref="C53:D53"/>
  </mergeCells>
  <pageMargins left="0.75" right="0.75" top="1" bottom="1" header="0.5" footer="0.5"/>
  <pageSetup orientation="portrait" horizontalDpi="4294967292" verticalDpi="4294967292"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06"/>
  <sheetViews>
    <sheetView workbookViewId="0">
      <pane xSplit="4" ySplit="2" topLeftCell="F3" activePane="bottomRight" state="frozen"/>
      <selection pane="topRight" activeCell="D1" sqref="D1"/>
      <selection pane="bottomLeft" activeCell="A3" sqref="A3"/>
      <selection pane="bottomRight" activeCell="C3" sqref="C3:C8"/>
    </sheetView>
  </sheetViews>
  <sheetFormatPr defaultColWidth="11" defaultRowHeight="15.75"/>
  <cols>
    <col min="1" max="1" width="43.875" style="1" customWidth="1"/>
    <col min="2" max="2" width="9.625" style="1" bestFit="1" customWidth="1"/>
    <col min="3" max="3" width="54.875" style="1" customWidth="1"/>
    <col min="4" max="4" width="12" style="1" bestFit="1" customWidth="1"/>
    <col min="5" max="5" width="8.375" style="42" customWidth="1"/>
    <col min="6" max="16" width="8.375" customWidth="1"/>
  </cols>
  <sheetData>
    <row r="1" spans="1:16" s="22" customFormat="1">
      <c r="A1" s="21" t="s">
        <v>43</v>
      </c>
      <c r="B1" s="21"/>
      <c r="C1" s="21" t="str">
        <f ca="1">"Created: 2/4/15, Latest: "&amp;MONTH(NOW())&amp;"/"&amp;DAY(NOW())&amp;"/"&amp;YEAR(NOW())</f>
        <v>Created: 2/4/15, Latest: 7/13/2016</v>
      </c>
      <c r="D1" s="21"/>
      <c r="E1" s="35" t="s">
        <v>44</v>
      </c>
    </row>
    <row r="2" spans="1:16" s="12" customFormat="1">
      <c r="A2" s="15" t="s">
        <v>28</v>
      </c>
      <c r="B2" s="15" t="s">
        <v>56</v>
      </c>
      <c r="C2" s="15" t="s">
        <v>45</v>
      </c>
      <c r="D2" s="15"/>
      <c r="E2" s="44">
        <v>42005</v>
      </c>
      <c r="F2" s="45">
        <f>EDATE(E2,1)</f>
        <v>42036</v>
      </c>
      <c r="G2" s="45">
        <f t="shared" ref="G2:P2" si="0">EDATE(F2,1)</f>
        <v>42064</v>
      </c>
      <c r="H2" s="45">
        <f t="shared" si="0"/>
        <v>42095</v>
      </c>
      <c r="I2" s="45">
        <f t="shared" si="0"/>
        <v>42125</v>
      </c>
      <c r="J2" s="45">
        <f t="shared" si="0"/>
        <v>42156</v>
      </c>
      <c r="K2" s="45">
        <f t="shared" si="0"/>
        <v>42186</v>
      </c>
      <c r="L2" s="45">
        <f t="shared" si="0"/>
        <v>42217</v>
      </c>
      <c r="M2" s="45">
        <f t="shared" si="0"/>
        <v>42248</v>
      </c>
      <c r="N2" s="45">
        <f t="shared" si="0"/>
        <v>42278</v>
      </c>
      <c r="O2" s="45">
        <f t="shared" si="0"/>
        <v>42309</v>
      </c>
      <c r="P2" s="45">
        <f t="shared" si="0"/>
        <v>42339</v>
      </c>
    </row>
    <row r="3" spans="1:16" ht="15" customHeight="1">
      <c r="A3" s="107" t="s">
        <v>30</v>
      </c>
      <c r="B3" s="110" t="s">
        <v>54</v>
      </c>
      <c r="C3" s="107" t="s">
        <v>141</v>
      </c>
      <c r="D3" s="19" t="s">
        <v>46</v>
      </c>
      <c r="E3" s="36">
        <v>0</v>
      </c>
      <c r="F3" s="19">
        <v>0</v>
      </c>
      <c r="G3" s="19">
        <v>0</v>
      </c>
      <c r="H3" s="19">
        <v>0</v>
      </c>
      <c r="I3" s="19">
        <v>0</v>
      </c>
      <c r="J3" s="19">
        <v>0</v>
      </c>
    </row>
    <row r="4" spans="1:16">
      <c r="A4" s="108"/>
      <c r="B4" s="111"/>
      <c r="C4" s="108"/>
      <c r="D4" s="19" t="s">
        <v>47</v>
      </c>
      <c r="E4" s="36">
        <v>0</v>
      </c>
      <c r="F4" s="19">
        <v>0</v>
      </c>
      <c r="G4" s="19">
        <v>0</v>
      </c>
      <c r="H4" s="19">
        <v>0</v>
      </c>
      <c r="I4" s="19">
        <v>0</v>
      </c>
      <c r="J4" s="19">
        <v>0</v>
      </c>
    </row>
    <row r="5" spans="1:16">
      <c r="A5" s="108"/>
      <c r="B5" s="111"/>
      <c r="C5" s="108"/>
      <c r="D5" s="19" t="s">
        <v>48</v>
      </c>
      <c r="E5" s="36">
        <v>1</v>
      </c>
      <c r="F5" s="19">
        <v>1</v>
      </c>
      <c r="G5" s="19">
        <v>0</v>
      </c>
      <c r="H5" s="19">
        <v>0</v>
      </c>
      <c r="I5" s="19">
        <v>0</v>
      </c>
      <c r="J5" s="19">
        <v>1</v>
      </c>
    </row>
    <row r="6" spans="1:16">
      <c r="A6" s="108"/>
      <c r="B6" s="111"/>
      <c r="C6" s="108"/>
      <c r="D6" s="19" t="s">
        <v>49</v>
      </c>
      <c r="E6" s="36">
        <v>1</v>
      </c>
      <c r="F6" s="19">
        <v>0</v>
      </c>
      <c r="G6" s="19">
        <v>0</v>
      </c>
      <c r="H6" s="19">
        <v>0</v>
      </c>
      <c r="I6" s="19">
        <v>0</v>
      </c>
      <c r="J6" s="19">
        <v>0</v>
      </c>
    </row>
    <row r="7" spans="1:16">
      <c r="A7" s="108"/>
      <c r="B7" s="111"/>
      <c r="C7" s="108"/>
      <c r="D7" s="19" t="s">
        <v>50</v>
      </c>
      <c r="E7" s="36">
        <v>0</v>
      </c>
      <c r="F7" s="19">
        <v>1</v>
      </c>
      <c r="G7" s="19">
        <v>0</v>
      </c>
      <c r="H7" s="19">
        <v>0</v>
      </c>
      <c r="I7" s="19">
        <v>0</v>
      </c>
      <c r="J7" s="19">
        <v>0</v>
      </c>
    </row>
    <row r="8" spans="1:16">
      <c r="A8" s="108"/>
      <c r="B8" s="111"/>
      <c r="C8" s="108"/>
      <c r="D8" s="19" t="s">
        <v>51</v>
      </c>
      <c r="E8" s="36">
        <v>0</v>
      </c>
      <c r="F8" s="19">
        <v>0</v>
      </c>
      <c r="G8" s="19">
        <v>0</v>
      </c>
      <c r="H8" s="19">
        <v>0</v>
      </c>
      <c r="I8" s="19">
        <v>0</v>
      </c>
      <c r="J8" s="19">
        <v>0</v>
      </c>
    </row>
    <row r="9" spans="1:16" s="3" customFormat="1" ht="15" customHeight="1">
      <c r="A9" s="108"/>
      <c r="B9" s="110" t="s">
        <v>55</v>
      </c>
      <c r="C9" s="107" t="s">
        <v>142</v>
      </c>
      <c r="D9" s="25" t="s">
        <v>46</v>
      </c>
      <c r="E9" s="37">
        <v>2</v>
      </c>
      <c r="F9" s="25">
        <v>0</v>
      </c>
      <c r="G9" s="25">
        <v>0</v>
      </c>
      <c r="H9" s="3">
        <v>0</v>
      </c>
      <c r="I9" s="3">
        <v>0</v>
      </c>
      <c r="J9" s="3">
        <v>0</v>
      </c>
    </row>
    <row r="10" spans="1:16">
      <c r="A10" s="108"/>
      <c r="B10" s="111"/>
      <c r="C10" s="108"/>
      <c r="D10" s="19" t="s">
        <v>47</v>
      </c>
      <c r="E10" s="36">
        <v>0</v>
      </c>
      <c r="F10" s="19">
        <v>1</v>
      </c>
      <c r="G10" s="19">
        <v>0</v>
      </c>
      <c r="H10" s="19">
        <v>0</v>
      </c>
      <c r="I10" s="19">
        <v>0</v>
      </c>
      <c r="J10" s="19">
        <v>0</v>
      </c>
    </row>
    <row r="11" spans="1:16">
      <c r="A11" s="108"/>
      <c r="B11" s="111"/>
      <c r="C11" s="108"/>
      <c r="D11" s="19" t="s">
        <v>48</v>
      </c>
      <c r="E11" s="36">
        <v>1</v>
      </c>
      <c r="F11" s="19">
        <v>1</v>
      </c>
      <c r="G11" s="19">
        <v>0</v>
      </c>
      <c r="H11" s="19">
        <v>1</v>
      </c>
      <c r="I11" s="19">
        <v>0</v>
      </c>
      <c r="J11" s="19">
        <v>0</v>
      </c>
    </row>
    <row r="12" spans="1:16">
      <c r="A12" s="108"/>
      <c r="B12" s="111"/>
      <c r="C12" s="108"/>
      <c r="D12" s="19" t="s">
        <v>49</v>
      </c>
      <c r="E12" s="36">
        <v>0</v>
      </c>
      <c r="F12" s="19">
        <v>0</v>
      </c>
      <c r="G12" s="19">
        <v>0</v>
      </c>
      <c r="H12" s="19">
        <v>0</v>
      </c>
      <c r="I12" s="19">
        <v>0</v>
      </c>
      <c r="J12" s="19">
        <v>0</v>
      </c>
    </row>
    <row r="13" spans="1:16">
      <c r="A13" s="108"/>
      <c r="B13" s="111"/>
      <c r="C13" s="108"/>
      <c r="D13" s="19" t="s">
        <v>50</v>
      </c>
      <c r="E13" s="36">
        <v>0</v>
      </c>
      <c r="F13" s="19">
        <v>0</v>
      </c>
      <c r="G13" s="19">
        <v>0</v>
      </c>
      <c r="H13" s="19">
        <v>0</v>
      </c>
      <c r="I13" s="19">
        <v>0</v>
      </c>
      <c r="J13" s="19">
        <v>0</v>
      </c>
    </row>
    <row r="14" spans="1:16">
      <c r="A14" s="109"/>
      <c r="B14" s="112"/>
      <c r="C14" s="108"/>
      <c r="D14" s="19" t="s">
        <v>51</v>
      </c>
      <c r="E14" s="36">
        <v>1</v>
      </c>
      <c r="F14" s="19">
        <v>0</v>
      </c>
      <c r="G14" s="19">
        <v>0</v>
      </c>
      <c r="H14" s="19">
        <v>0</v>
      </c>
      <c r="I14" s="19">
        <v>0</v>
      </c>
      <c r="J14" s="19">
        <v>0</v>
      </c>
    </row>
    <row r="15" spans="1:16" s="3" customFormat="1" ht="15" customHeight="1">
      <c r="A15" s="90" t="s">
        <v>31</v>
      </c>
      <c r="B15" s="110" t="s">
        <v>54</v>
      </c>
      <c r="C15" s="106" t="s">
        <v>143</v>
      </c>
      <c r="D15" s="25" t="s">
        <v>46</v>
      </c>
      <c r="E15" s="38">
        <v>0</v>
      </c>
      <c r="F15" s="26">
        <v>0</v>
      </c>
      <c r="G15" s="26">
        <v>0</v>
      </c>
      <c r="H15" s="3">
        <v>0</v>
      </c>
      <c r="I15" s="3">
        <v>0</v>
      </c>
      <c r="J15" s="3">
        <v>0</v>
      </c>
    </row>
    <row r="16" spans="1:16">
      <c r="A16" s="91"/>
      <c r="B16" s="111"/>
      <c r="C16" s="106"/>
      <c r="D16" s="19" t="s">
        <v>47</v>
      </c>
      <c r="E16" s="39">
        <v>0</v>
      </c>
      <c r="F16" s="20">
        <v>0</v>
      </c>
      <c r="G16" s="20">
        <v>0</v>
      </c>
      <c r="H16" s="19">
        <v>0</v>
      </c>
      <c r="I16" s="19">
        <v>0</v>
      </c>
      <c r="J16" s="19">
        <v>0</v>
      </c>
    </row>
    <row r="17" spans="1:10">
      <c r="A17" s="91"/>
      <c r="B17" s="111"/>
      <c r="C17" s="106"/>
      <c r="D17" s="19" t="s">
        <v>48</v>
      </c>
      <c r="E17" s="39">
        <v>0</v>
      </c>
      <c r="F17" s="20">
        <v>0</v>
      </c>
      <c r="G17" s="20">
        <v>0</v>
      </c>
      <c r="H17" s="19">
        <v>0</v>
      </c>
      <c r="I17" s="19">
        <v>0</v>
      </c>
      <c r="J17" s="19">
        <v>0</v>
      </c>
    </row>
    <row r="18" spans="1:10">
      <c r="A18" s="91"/>
      <c r="B18" s="111"/>
      <c r="C18" s="106"/>
      <c r="D18" s="19" t="s">
        <v>49</v>
      </c>
      <c r="E18" s="39">
        <v>0</v>
      </c>
      <c r="F18" s="20">
        <v>0</v>
      </c>
      <c r="G18" s="20">
        <v>0</v>
      </c>
      <c r="H18" s="19">
        <v>0</v>
      </c>
      <c r="I18" s="19">
        <v>0</v>
      </c>
      <c r="J18" s="19">
        <v>0</v>
      </c>
    </row>
    <row r="19" spans="1:10">
      <c r="A19" s="91"/>
      <c r="B19" s="111"/>
      <c r="C19" s="106"/>
      <c r="D19" s="19" t="s">
        <v>50</v>
      </c>
      <c r="E19" s="39">
        <v>0</v>
      </c>
      <c r="F19" s="20">
        <v>0</v>
      </c>
      <c r="G19" s="20">
        <v>0</v>
      </c>
      <c r="H19" s="19">
        <v>0</v>
      </c>
      <c r="I19" s="19">
        <v>0</v>
      </c>
      <c r="J19" s="19">
        <v>0</v>
      </c>
    </row>
    <row r="20" spans="1:10">
      <c r="A20" s="91"/>
      <c r="B20" s="111"/>
      <c r="C20" s="106"/>
      <c r="D20" s="19" t="s">
        <v>51</v>
      </c>
      <c r="E20" s="39">
        <v>0</v>
      </c>
      <c r="F20" s="20">
        <v>0</v>
      </c>
      <c r="G20" s="20">
        <v>0</v>
      </c>
      <c r="H20" s="19">
        <v>0</v>
      </c>
      <c r="I20" s="19">
        <v>0</v>
      </c>
      <c r="J20" s="19">
        <v>0</v>
      </c>
    </row>
    <row r="21" spans="1:10" s="3" customFormat="1">
      <c r="A21" s="91"/>
      <c r="B21" s="110" t="s">
        <v>55</v>
      </c>
      <c r="C21" s="106" t="s">
        <v>144</v>
      </c>
      <c r="D21" s="25" t="s">
        <v>46</v>
      </c>
      <c r="E21" s="38">
        <v>0</v>
      </c>
      <c r="F21" s="26">
        <v>0</v>
      </c>
      <c r="G21" s="26">
        <v>0</v>
      </c>
      <c r="H21" s="3">
        <v>0</v>
      </c>
      <c r="I21" s="3">
        <v>0</v>
      </c>
      <c r="J21" s="3">
        <v>0</v>
      </c>
    </row>
    <row r="22" spans="1:10">
      <c r="A22" s="91"/>
      <c r="B22" s="111"/>
      <c r="C22" s="106"/>
      <c r="D22" s="19" t="s">
        <v>47</v>
      </c>
      <c r="E22" s="39">
        <v>0</v>
      </c>
      <c r="F22" s="20">
        <v>0</v>
      </c>
      <c r="G22" s="20">
        <v>0</v>
      </c>
      <c r="H22" s="19">
        <v>0</v>
      </c>
      <c r="I22" s="19">
        <v>0</v>
      </c>
      <c r="J22" s="19">
        <v>0</v>
      </c>
    </row>
    <row r="23" spans="1:10">
      <c r="A23" s="91"/>
      <c r="B23" s="111"/>
      <c r="C23" s="106"/>
      <c r="D23" s="19" t="s">
        <v>48</v>
      </c>
      <c r="E23" s="39">
        <v>0</v>
      </c>
      <c r="F23" s="20">
        <v>0</v>
      </c>
      <c r="G23" s="20">
        <v>0</v>
      </c>
      <c r="H23" s="19">
        <v>0</v>
      </c>
      <c r="I23" s="19">
        <v>0</v>
      </c>
      <c r="J23" s="19">
        <v>0</v>
      </c>
    </row>
    <row r="24" spans="1:10">
      <c r="A24" s="91"/>
      <c r="B24" s="111"/>
      <c r="C24" s="106"/>
      <c r="D24" s="19" t="s">
        <v>49</v>
      </c>
      <c r="E24" s="39">
        <v>0</v>
      </c>
      <c r="F24" s="20">
        <v>0</v>
      </c>
      <c r="G24" s="20">
        <v>0</v>
      </c>
      <c r="H24" s="19">
        <v>0</v>
      </c>
      <c r="I24" s="19">
        <v>0</v>
      </c>
      <c r="J24" s="19">
        <v>0</v>
      </c>
    </row>
    <row r="25" spans="1:10">
      <c r="A25" s="91"/>
      <c r="B25" s="111"/>
      <c r="C25" s="106"/>
      <c r="D25" s="19" t="s">
        <v>50</v>
      </c>
      <c r="E25" s="39">
        <v>0</v>
      </c>
      <c r="F25" s="20">
        <v>0</v>
      </c>
      <c r="G25" s="20">
        <v>0</v>
      </c>
      <c r="H25" s="19">
        <v>0</v>
      </c>
      <c r="I25" s="19">
        <v>0</v>
      </c>
      <c r="J25" s="19">
        <v>0</v>
      </c>
    </row>
    <row r="26" spans="1:10">
      <c r="A26" s="92"/>
      <c r="B26" s="112"/>
      <c r="C26" s="106"/>
      <c r="D26" s="19" t="s">
        <v>51</v>
      </c>
      <c r="E26" s="39">
        <v>0</v>
      </c>
      <c r="F26" s="20">
        <v>0</v>
      </c>
      <c r="G26" s="20">
        <v>0</v>
      </c>
      <c r="H26" s="19">
        <v>0</v>
      </c>
      <c r="I26" s="19">
        <v>0</v>
      </c>
      <c r="J26" s="19">
        <v>0</v>
      </c>
    </row>
    <row r="27" spans="1:10" s="3" customFormat="1" ht="15" customHeight="1">
      <c r="A27" s="90" t="s">
        <v>32</v>
      </c>
      <c r="B27" s="110" t="s">
        <v>54</v>
      </c>
      <c r="C27" s="106" t="s">
        <v>111</v>
      </c>
      <c r="D27" s="25" t="s">
        <v>46</v>
      </c>
      <c r="E27" s="38">
        <v>0</v>
      </c>
      <c r="F27" s="26">
        <v>0</v>
      </c>
      <c r="G27" s="26">
        <v>0</v>
      </c>
      <c r="H27" s="3">
        <v>0</v>
      </c>
      <c r="I27" s="3">
        <v>0</v>
      </c>
      <c r="J27" s="3">
        <v>0</v>
      </c>
    </row>
    <row r="28" spans="1:10">
      <c r="A28" s="91"/>
      <c r="B28" s="111"/>
      <c r="C28" s="106"/>
      <c r="D28" s="19" t="s">
        <v>47</v>
      </c>
      <c r="E28" s="39">
        <v>0</v>
      </c>
      <c r="F28" s="20">
        <v>0</v>
      </c>
      <c r="G28" s="20">
        <v>0</v>
      </c>
      <c r="H28" s="19">
        <v>0</v>
      </c>
      <c r="I28" s="19">
        <v>0</v>
      </c>
      <c r="J28" s="19">
        <v>0</v>
      </c>
    </row>
    <row r="29" spans="1:10">
      <c r="A29" s="91"/>
      <c r="B29" s="111"/>
      <c r="C29" s="106"/>
      <c r="D29" s="19" t="s">
        <v>48</v>
      </c>
      <c r="E29" s="39">
        <v>0</v>
      </c>
      <c r="F29" s="20">
        <v>1</v>
      </c>
      <c r="G29" s="20">
        <v>0</v>
      </c>
      <c r="H29" s="19">
        <v>0</v>
      </c>
      <c r="I29" s="19">
        <v>0</v>
      </c>
      <c r="J29" s="19">
        <v>0</v>
      </c>
    </row>
    <row r="30" spans="1:10">
      <c r="A30" s="91"/>
      <c r="B30" s="111"/>
      <c r="C30" s="106"/>
      <c r="D30" s="19" t="s">
        <v>49</v>
      </c>
      <c r="E30" s="39">
        <v>0</v>
      </c>
      <c r="F30" s="20">
        <v>0</v>
      </c>
      <c r="G30" s="20">
        <v>0</v>
      </c>
      <c r="H30" s="19">
        <v>0</v>
      </c>
      <c r="I30" s="19">
        <v>0</v>
      </c>
      <c r="J30" s="19">
        <v>0</v>
      </c>
    </row>
    <row r="31" spans="1:10">
      <c r="A31" s="91"/>
      <c r="B31" s="111"/>
      <c r="C31" s="106"/>
      <c r="D31" s="19" t="s">
        <v>50</v>
      </c>
      <c r="E31" s="39">
        <v>0</v>
      </c>
      <c r="F31" s="20">
        <v>1</v>
      </c>
      <c r="G31" s="20">
        <v>0</v>
      </c>
      <c r="H31" s="19">
        <v>0</v>
      </c>
      <c r="I31" s="19">
        <v>0</v>
      </c>
      <c r="J31" s="19">
        <v>0</v>
      </c>
    </row>
    <row r="32" spans="1:10">
      <c r="A32" s="91"/>
      <c r="B32" s="111"/>
      <c r="C32" s="106"/>
      <c r="D32" s="19" t="s">
        <v>51</v>
      </c>
      <c r="E32" s="39">
        <v>0</v>
      </c>
      <c r="F32" s="20">
        <v>0</v>
      </c>
      <c r="G32" s="20">
        <v>0</v>
      </c>
      <c r="H32" s="19">
        <v>0</v>
      </c>
      <c r="I32" s="19">
        <v>0</v>
      </c>
      <c r="J32" s="19">
        <v>0</v>
      </c>
    </row>
    <row r="33" spans="1:10" s="3" customFormat="1" ht="15" customHeight="1">
      <c r="A33" s="91"/>
      <c r="B33" s="110" t="s">
        <v>55</v>
      </c>
      <c r="C33" s="106" t="s">
        <v>112</v>
      </c>
      <c r="D33" s="25" t="s">
        <v>46</v>
      </c>
      <c r="E33" s="38">
        <v>0</v>
      </c>
      <c r="F33" s="26">
        <v>0</v>
      </c>
      <c r="G33" s="26">
        <v>0</v>
      </c>
      <c r="H33" s="3">
        <v>0</v>
      </c>
      <c r="I33" s="3">
        <v>0</v>
      </c>
      <c r="J33" s="3">
        <v>0</v>
      </c>
    </row>
    <row r="34" spans="1:10">
      <c r="A34" s="91"/>
      <c r="B34" s="111"/>
      <c r="C34" s="106"/>
      <c r="D34" s="19" t="s">
        <v>47</v>
      </c>
      <c r="E34" s="39">
        <v>0</v>
      </c>
      <c r="F34" s="20">
        <v>0</v>
      </c>
      <c r="G34" s="20">
        <v>0</v>
      </c>
      <c r="H34" s="19">
        <v>0</v>
      </c>
      <c r="I34" s="19">
        <v>0</v>
      </c>
      <c r="J34" s="19">
        <v>0</v>
      </c>
    </row>
    <row r="35" spans="1:10">
      <c r="A35" s="91"/>
      <c r="B35" s="111"/>
      <c r="C35" s="106"/>
      <c r="D35" s="19" t="s">
        <v>48</v>
      </c>
      <c r="E35" s="39">
        <v>0</v>
      </c>
      <c r="F35" s="20">
        <v>0</v>
      </c>
      <c r="G35" s="20">
        <v>0</v>
      </c>
      <c r="H35" s="19">
        <v>0</v>
      </c>
      <c r="I35" s="19">
        <v>0</v>
      </c>
      <c r="J35" s="19">
        <v>0</v>
      </c>
    </row>
    <row r="36" spans="1:10">
      <c r="A36" s="91"/>
      <c r="B36" s="111"/>
      <c r="C36" s="106"/>
      <c r="D36" s="19" t="s">
        <v>49</v>
      </c>
      <c r="E36" s="39">
        <v>0</v>
      </c>
      <c r="F36" s="20">
        <v>0</v>
      </c>
      <c r="G36" s="20">
        <v>0</v>
      </c>
      <c r="H36" s="19">
        <v>0</v>
      </c>
      <c r="I36" s="19">
        <v>0</v>
      </c>
      <c r="J36" s="19">
        <v>0</v>
      </c>
    </row>
    <row r="37" spans="1:10">
      <c r="A37" s="91"/>
      <c r="B37" s="111"/>
      <c r="C37" s="106"/>
      <c r="D37" s="19" t="s">
        <v>50</v>
      </c>
      <c r="E37" s="39">
        <v>0</v>
      </c>
      <c r="F37" s="20">
        <v>0</v>
      </c>
      <c r="G37" s="20">
        <v>0</v>
      </c>
      <c r="H37" s="19">
        <v>0</v>
      </c>
      <c r="I37" s="19">
        <v>0</v>
      </c>
      <c r="J37" s="19">
        <v>0</v>
      </c>
    </row>
    <row r="38" spans="1:10">
      <c r="A38" s="92"/>
      <c r="B38" s="112"/>
      <c r="C38" s="106"/>
      <c r="D38" s="19" t="s">
        <v>51</v>
      </c>
      <c r="E38" s="39">
        <v>0</v>
      </c>
      <c r="F38" s="20">
        <v>0</v>
      </c>
      <c r="G38" s="20">
        <v>0</v>
      </c>
      <c r="H38" s="19">
        <v>0</v>
      </c>
      <c r="I38" s="19">
        <v>0</v>
      </c>
      <c r="J38" s="19">
        <v>0</v>
      </c>
    </row>
    <row r="39" spans="1:10" s="3" customFormat="1" ht="15" customHeight="1">
      <c r="A39" s="90" t="s">
        <v>33</v>
      </c>
      <c r="B39" s="110" t="s">
        <v>54</v>
      </c>
      <c r="C39" s="106" t="s">
        <v>145</v>
      </c>
      <c r="D39" s="25" t="s">
        <v>46</v>
      </c>
      <c r="E39" s="38">
        <v>0</v>
      </c>
      <c r="F39" s="26">
        <v>0</v>
      </c>
      <c r="G39" s="26">
        <v>0</v>
      </c>
      <c r="H39" s="3">
        <v>0</v>
      </c>
      <c r="I39" s="3">
        <v>0</v>
      </c>
      <c r="J39" s="3">
        <v>0</v>
      </c>
    </row>
    <row r="40" spans="1:10">
      <c r="A40" s="91"/>
      <c r="B40" s="111"/>
      <c r="C40" s="106"/>
      <c r="D40" s="19" t="s">
        <v>47</v>
      </c>
      <c r="E40" s="39">
        <v>0</v>
      </c>
      <c r="F40" s="20">
        <v>0</v>
      </c>
      <c r="G40" s="20">
        <v>0</v>
      </c>
      <c r="H40" s="19">
        <v>0</v>
      </c>
      <c r="I40" s="19">
        <v>0</v>
      </c>
      <c r="J40" s="19">
        <v>0</v>
      </c>
    </row>
    <row r="41" spans="1:10">
      <c r="A41" s="91"/>
      <c r="B41" s="111"/>
      <c r="C41" s="106"/>
      <c r="D41" s="19" t="s">
        <v>48</v>
      </c>
      <c r="E41" s="39">
        <v>1</v>
      </c>
      <c r="F41" s="20">
        <v>1</v>
      </c>
      <c r="G41" s="20">
        <v>0</v>
      </c>
      <c r="H41" s="19">
        <v>0</v>
      </c>
      <c r="I41" s="19">
        <v>0</v>
      </c>
      <c r="J41" s="19">
        <v>1</v>
      </c>
    </row>
    <row r="42" spans="1:10">
      <c r="A42" s="91"/>
      <c r="B42" s="111"/>
      <c r="C42" s="106"/>
      <c r="D42" s="19" t="s">
        <v>49</v>
      </c>
      <c r="E42" s="39">
        <v>1</v>
      </c>
      <c r="F42" s="20">
        <v>0</v>
      </c>
      <c r="G42" s="20">
        <v>0</v>
      </c>
      <c r="H42" s="19">
        <v>0</v>
      </c>
      <c r="I42" s="19">
        <v>0</v>
      </c>
      <c r="J42" s="19">
        <v>0</v>
      </c>
    </row>
    <row r="43" spans="1:10">
      <c r="A43" s="91"/>
      <c r="B43" s="111"/>
      <c r="C43" s="106"/>
      <c r="D43" s="19" t="s">
        <v>50</v>
      </c>
      <c r="E43" s="39">
        <v>0</v>
      </c>
      <c r="F43" s="20">
        <v>0</v>
      </c>
      <c r="G43" s="20">
        <v>0</v>
      </c>
      <c r="H43" s="19">
        <v>0</v>
      </c>
      <c r="I43" s="19">
        <v>0</v>
      </c>
      <c r="J43" s="19">
        <v>0</v>
      </c>
    </row>
    <row r="44" spans="1:10">
      <c r="A44" s="91"/>
      <c r="B44" s="111"/>
      <c r="C44" s="106"/>
      <c r="D44" s="19" t="s">
        <v>51</v>
      </c>
      <c r="E44" s="39">
        <v>0</v>
      </c>
      <c r="F44" s="20">
        <v>0</v>
      </c>
      <c r="G44" s="20">
        <v>0</v>
      </c>
      <c r="H44" s="19">
        <v>0</v>
      </c>
      <c r="I44" s="19">
        <v>0</v>
      </c>
      <c r="J44" s="19">
        <v>0</v>
      </c>
    </row>
    <row r="45" spans="1:10" s="3" customFormat="1">
      <c r="A45" s="91"/>
      <c r="B45" s="110" t="s">
        <v>55</v>
      </c>
      <c r="C45" s="90" t="s">
        <v>146</v>
      </c>
      <c r="D45" s="25" t="s">
        <v>46</v>
      </c>
      <c r="E45" s="38">
        <v>1</v>
      </c>
      <c r="F45" s="26">
        <v>0</v>
      </c>
      <c r="G45" s="26">
        <v>0</v>
      </c>
      <c r="H45" s="3">
        <v>0</v>
      </c>
      <c r="I45" s="3">
        <v>0</v>
      </c>
      <c r="J45" s="3">
        <v>0</v>
      </c>
    </row>
    <row r="46" spans="1:10">
      <c r="A46" s="91"/>
      <c r="B46" s="111"/>
      <c r="C46" s="91"/>
      <c r="D46" s="19" t="s">
        <v>47</v>
      </c>
      <c r="E46" s="39">
        <v>0</v>
      </c>
      <c r="F46" s="20">
        <v>2</v>
      </c>
      <c r="G46" s="20">
        <v>0</v>
      </c>
      <c r="H46" s="19">
        <v>0</v>
      </c>
      <c r="I46" s="19">
        <v>0</v>
      </c>
      <c r="J46" s="19">
        <v>0</v>
      </c>
    </row>
    <row r="47" spans="1:10">
      <c r="A47" s="91"/>
      <c r="B47" s="111"/>
      <c r="C47" s="91"/>
      <c r="D47" s="19" t="s">
        <v>48</v>
      </c>
      <c r="E47" s="39">
        <v>1</v>
      </c>
      <c r="F47" s="20">
        <v>0</v>
      </c>
      <c r="G47" s="20">
        <v>0</v>
      </c>
      <c r="H47" s="19">
        <v>1</v>
      </c>
      <c r="I47" s="19">
        <v>0</v>
      </c>
      <c r="J47" s="19">
        <v>0</v>
      </c>
    </row>
    <row r="48" spans="1:10">
      <c r="A48" s="91"/>
      <c r="B48" s="111"/>
      <c r="C48" s="91"/>
      <c r="D48" s="19" t="s">
        <v>49</v>
      </c>
      <c r="E48" s="39">
        <v>0</v>
      </c>
      <c r="F48" s="20">
        <v>0</v>
      </c>
      <c r="G48" s="20">
        <v>0</v>
      </c>
      <c r="H48" s="19">
        <v>0</v>
      </c>
      <c r="I48" s="19">
        <v>0</v>
      </c>
      <c r="J48" s="19">
        <v>0</v>
      </c>
    </row>
    <row r="49" spans="1:10">
      <c r="A49" s="91"/>
      <c r="B49" s="111"/>
      <c r="C49" s="91"/>
      <c r="D49" s="19" t="s">
        <v>50</v>
      </c>
      <c r="E49" s="39">
        <v>0</v>
      </c>
      <c r="F49" s="20">
        <v>0</v>
      </c>
      <c r="G49" s="20">
        <v>0</v>
      </c>
      <c r="H49" s="19">
        <v>0</v>
      </c>
      <c r="I49" s="19">
        <v>0</v>
      </c>
      <c r="J49" s="19">
        <v>0</v>
      </c>
    </row>
    <row r="50" spans="1:10">
      <c r="A50" s="92"/>
      <c r="B50" s="112"/>
      <c r="C50" s="92"/>
      <c r="D50" s="19" t="s">
        <v>51</v>
      </c>
      <c r="E50" s="39">
        <v>0</v>
      </c>
      <c r="F50" s="20">
        <v>0</v>
      </c>
      <c r="G50" s="20">
        <v>0</v>
      </c>
      <c r="H50" s="19">
        <v>0</v>
      </c>
      <c r="I50" s="19">
        <v>0</v>
      </c>
      <c r="J50" s="19">
        <v>0</v>
      </c>
    </row>
    <row r="51" spans="1:10" s="3" customFormat="1" ht="15" customHeight="1">
      <c r="A51" s="90" t="s">
        <v>34</v>
      </c>
      <c r="B51" s="110" t="s">
        <v>54</v>
      </c>
      <c r="C51" s="106" t="s">
        <v>136</v>
      </c>
      <c r="D51" s="25" t="s">
        <v>46</v>
      </c>
      <c r="E51" s="38">
        <v>0</v>
      </c>
      <c r="F51" s="26">
        <v>0</v>
      </c>
      <c r="G51" s="26">
        <v>0</v>
      </c>
      <c r="H51" s="3">
        <v>0</v>
      </c>
      <c r="I51" s="3">
        <v>0</v>
      </c>
      <c r="J51" s="3">
        <v>0</v>
      </c>
    </row>
    <row r="52" spans="1:10">
      <c r="A52" s="91"/>
      <c r="B52" s="111"/>
      <c r="C52" s="106"/>
      <c r="D52" s="19" t="s">
        <v>47</v>
      </c>
      <c r="E52" s="39">
        <v>0</v>
      </c>
      <c r="F52" s="20">
        <v>0</v>
      </c>
      <c r="G52" s="20">
        <v>0</v>
      </c>
      <c r="H52" s="19">
        <v>0</v>
      </c>
      <c r="I52" s="19">
        <v>0</v>
      </c>
      <c r="J52" s="19">
        <v>0</v>
      </c>
    </row>
    <row r="53" spans="1:10">
      <c r="A53" s="91"/>
      <c r="B53" s="111"/>
      <c r="C53" s="106"/>
      <c r="D53" s="19" t="s">
        <v>48</v>
      </c>
      <c r="E53" s="39">
        <v>0</v>
      </c>
      <c r="F53" s="20">
        <v>0</v>
      </c>
      <c r="G53" s="20">
        <v>0</v>
      </c>
      <c r="H53" s="19">
        <v>0</v>
      </c>
      <c r="I53" s="19">
        <v>0</v>
      </c>
      <c r="J53" s="19">
        <v>0</v>
      </c>
    </row>
    <row r="54" spans="1:10">
      <c r="A54" s="91"/>
      <c r="B54" s="111"/>
      <c r="C54" s="106"/>
      <c r="D54" s="19" t="s">
        <v>49</v>
      </c>
      <c r="E54" s="39">
        <v>0</v>
      </c>
      <c r="F54" s="20">
        <v>0</v>
      </c>
      <c r="G54" s="20">
        <v>0</v>
      </c>
      <c r="H54" s="19">
        <v>0</v>
      </c>
      <c r="I54" s="19">
        <v>0</v>
      </c>
      <c r="J54" s="19">
        <v>0</v>
      </c>
    </row>
    <row r="55" spans="1:10">
      <c r="A55" s="91"/>
      <c r="B55" s="111"/>
      <c r="C55" s="106"/>
      <c r="D55" s="19" t="s">
        <v>50</v>
      </c>
      <c r="E55" s="39">
        <v>0</v>
      </c>
      <c r="F55" s="20">
        <v>0</v>
      </c>
      <c r="G55" s="20">
        <v>0</v>
      </c>
      <c r="H55" s="19">
        <v>2</v>
      </c>
      <c r="I55" s="19">
        <v>0</v>
      </c>
      <c r="J55" s="19">
        <v>0</v>
      </c>
    </row>
    <row r="56" spans="1:10">
      <c r="A56" s="91"/>
      <c r="B56" s="111"/>
      <c r="C56" s="106"/>
      <c r="D56" s="19" t="s">
        <v>51</v>
      </c>
      <c r="E56" s="39">
        <v>0</v>
      </c>
      <c r="F56" s="20">
        <v>0</v>
      </c>
      <c r="G56" s="20">
        <v>0</v>
      </c>
      <c r="H56" s="19">
        <v>0</v>
      </c>
      <c r="I56" s="19">
        <v>0</v>
      </c>
      <c r="J56" s="19">
        <v>0</v>
      </c>
    </row>
    <row r="57" spans="1:10" s="3" customFormat="1">
      <c r="A57" s="91"/>
      <c r="B57" s="110" t="s">
        <v>55</v>
      </c>
      <c r="C57" s="90" t="s">
        <v>147</v>
      </c>
      <c r="D57" s="25" t="s">
        <v>46</v>
      </c>
      <c r="E57" s="38">
        <v>1</v>
      </c>
      <c r="F57" s="26">
        <v>0</v>
      </c>
      <c r="G57" s="26">
        <v>0</v>
      </c>
      <c r="H57" s="3">
        <v>0</v>
      </c>
      <c r="I57" s="3">
        <v>0</v>
      </c>
      <c r="J57" s="3">
        <v>0</v>
      </c>
    </row>
    <row r="58" spans="1:10">
      <c r="A58" s="91"/>
      <c r="B58" s="111"/>
      <c r="C58" s="91"/>
      <c r="D58" s="19" t="s">
        <v>47</v>
      </c>
      <c r="E58" s="39">
        <v>0</v>
      </c>
      <c r="F58" s="20">
        <v>0</v>
      </c>
      <c r="G58" s="20">
        <v>0</v>
      </c>
      <c r="H58" s="19">
        <v>0</v>
      </c>
      <c r="I58" s="19">
        <v>0</v>
      </c>
      <c r="J58" s="19">
        <v>0</v>
      </c>
    </row>
    <row r="59" spans="1:10">
      <c r="A59" s="91"/>
      <c r="B59" s="111"/>
      <c r="C59" s="91"/>
      <c r="D59" s="19" t="s">
        <v>48</v>
      </c>
      <c r="E59" s="39">
        <v>0</v>
      </c>
      <c r="F59" s="20">
        <v>0</v>
      </c>
      <c r="G59" s="20">
        <v>0</v>
      </c>
      <c r="H59" s="19">
        <v>0</v>
      </c>
      <c r="I59" s="19">
        <v>0</v>
      </c>
      <c r="J59" s="19">
        <v>0</v>
      </c>
    </row>
    <row r="60" spans="1:10">
      <c r="A60" s="91"/>
      <c r="B60" s="111"/>
      <c r="C60" s="91"/>
      <c r="D60" s="19" t="s">
        <v>49</v>
      </c>
      <c r="E60" s="39">
        <v>0</v>
      </c>
      <c r="F60" s="20">
        <v>0</v>
      </c>
      <c r="G60" s="20">
        <v>0</v>
      </c>
      <c r="H60" s="19">
        <v>0</v>
      </c>
      <c r="I60" s="19">
        <v>0</v>
      </c>
      <c r="J60" s="19">
        <v>0</v>
      </c>
    </row>
    <row r="61" spans="1:10">
      <c r="A61" s="91"/>
      <c r="B61" s="111"/>
      <c r="C61" s="91"/>
      <c r="D61" s="19" t="s">
        <v>50</v>
      </c>
      <c r="E61" s="39">
        <v>0</v>
      </c>
      <c r="F61" s="20">
        <v>0</v>
      </c>
      <c r="G61" s="20">
        <v>0</v>
      </c>
      <c r="H61" s="19">
        <v>1</v>
      </c>
      <c r="I61" s="19">
        <v>0</v>
      </c>
      <c r="J61" s="19">
        <v>0</v>
      </c>
    </row>
    <row r="62" spans="1:10">
      <c r="A62" s="92"/>
      <c r="B62" s="112"/>
      <c r="C62" s="92"/>
      <c r="D62" s="19" t="s">
        <v>51</v>
      </c>
      <c r="E62" s="39">
        <v>1</v>
      </c>
      <c r="F62" s="20">
        <v>0</v>
      </c>
      <c r="G62" s="20">
        <v>0</v>
      </c>
      <c r="H62" s="19">
        <v>0</v>
      </c>
      <c r="I62" s="19">
        <v>0</v>
      </c>
      <c r="J62" s="19">
        <v>0</v>
      </c>
    </row>
    <row r="63" spans="1:10" s="3" customFormat="1" ht="15" customHeight="1">
      <c r="A63" s="90" t="s">
        <v>113</v>
      </c>
      <c r="B63" s="110" t="s">
        <v>54</v>
      </c>
      <c r="C63" s="106" t="s">
        <v>148</v>
      </c>
      <c r="D63" s="25" t="s">
        <v>46</v>
      </c>
      <c r="E63" s="38">
        <v>0</v>
      </c>
      <c r="F63" s="26">
        <v>0</v>
      </c>
      <c r="G63" s="26">
        <v>0</v>
      </c>
      <c r="H63" s="3">
        <v>0</v>
      </c>
      <c r="I63" s="3">
        <v>0</v>
      </c>
      <c r="J63" s="3">
        <v>0</v>
      </c>
    </row>
    <row r="64" spans="1:10">
      <c r="A64" s="91"/>
      <c r="B64" s="111"/>
      <c r="C64" s="106"/>
      <c r="D64" s="19" t="s">
        <v>47</v>
      </c>
      <c r="E64" s="39">
        <v>0</v>
      </c>
      <c r="F64" s="20">
        <v>0</v>
      </c>
      <c r="G64" s="20">
        <v>0</v>
      </c>
      <c r="H64" s="19">
        <v>0</v>
      </c>
      <c r="I64" s="19">
        <v>0</v>
      </c>
      <c r="J64" s="19">
        <v>0</v>
      </c>
    </row>
    <row r="65" spans="1:16">
      <c r="A65" s="91"/>
      <c r="B65" s="111"/>
      <c r="C65" s="106"/>
      <c r="D65" s="19" t="s">
        <v>48</v>
      </c>
      <c r="E65" s="39">
        <v>1</v>
      </c>
      <c r="F65" s="20">
        <v>6</v>
      </c>
      <c r="G65" s="20">
        <v>0</v>
      </c>
      <c r="H65" s="19">
        <v>0</v>
      </c>
      <c r="I65" s="19">
        <v>0</v>
      </c>
      <c r="J65" s="19">
        <v>0</v>
      </c>
    </row>
    <row r="66" spans="1:16">
      <c r="A66" s="91"/>
      <c r="B66" s="111"/>
      <c r="C66" s="106"/>
      <c r="D66" s="19" t="s">
        <v>49</v>
      </c>
      <c r="E66" s="39">
        <v>0</v>
      </c>
      <c r="F66" s="20">
        <v>1</v>
      </c>
      <c r="G66" s="20">
        <v>0</v>
      </c>
      <c r="H66" s="19">
        <v>0</v>
      </c>
      <c r="I66" s="19">
        <v>0</v>
      </c>
      <c r="J66" s="19">
        <v>0</v>
      </c>
    </row>
    <row r="67" spans="1:16">
      <c r="A67" s="91"/>
      <c r="B67" s="111"/>
      <c r="C67" s="106"/>
      <c r="D67" s="19" t="s">
        <v>50</v>
      </c>
      <c r="E67" s="39">
        <v>0</v>
      </c>
      <c r="F67" s="20">
        <v>1</v>
      </c>
      <c r="G67" s="20">
        <v>0</v>
      </c>
      <c r="H67" s="19">
        <v>0</v>
      </c>
      <c r="I67" s="19">
        <v>0</v>
      </c>
      <c r="J67" s="19">
        <v>0</v>
      </c>
    </row>
    <row r="68" spans="1:16">
      <c r="A68" s="91"/>
      <c r="B68" s="111"/>
      <c r="C68" s="106"/>
      <c r="D68" s="19" t="s">
        <v>51</v>
      </c>
      <c r="E68" s="39">
        <v>0</v>
      </c>
      <c r="F68" s="20">
        <v>0</v>
      </c>
      <c r="G68" s="20">
        <v>0</v>
      </c>
      <c r="H68" s="19">
        <v>0</v>
      </c>
      <c r="I68" s="19">
        <v>0</v>
      </c>
      <c r="J68" s="19">
        <v>0</v>
      </c>
    </row>
    <row r="69" spans="1:16" s="3" customFormat="1" ht="15" customHeight="1">
      <c r="A69" s="91"/>
      <c r="B69" s="107" t="s">
        <v>55</v>
      </c>
      <c r="C69" s="106" t="s">
        <v>149</v>
      </c>
      <c r="D69" s="25" t="s">
        <v>46</v>
      </c>
      <c r="E69" s="38">
        <v>0</v>
      </c>
      <c r="F69" s="26">
        <v>0</v>
      </c>
      <c r="G69" s="26">
        <v>0</v>
      </c>
      <c r="H69" s="3">
        <v>0</v>
      </c>
      <c r="I69" s="3">
        <v>0</v>
      </c>
      <c r="J69" s="3">
        <v>0</v>
      </c>
    </row>
    <row r="70" spans="1:16">
      <c r="A70" s="91"/>
      <c r="B70" s="108"/>
      <c r="C70" s="106"/>
      <c r="D70" s="19" t="s">
        <v>47</v>
      </c>
      <c r="E70" s="39">
        <v>0</v>
      </c>
      <c r="F70" s="20">
        <v>0</v>
      </c>
      <c r="G70" s="20">
        <v>0</v>
      </c>
      <c r="H70" s="19">
        <v>0</v>
      </c>
      <c r="I70" s="19">
        <v>0</v>
      </c>
      <c r="J70" s="19">
        <v>0</v>
      </c>
    </row>
    <row r="71" spans="1:16">
      <c r="A71" s="91"/>
      <c r="B71" s="108"/>
      <c r="C71" s="106"/>
      <c r="D71" s="19" t="s">
        <v>48</v>
      </c>
      <c r="E71" s="39">
        <v>0</v>
      </c>
      <c r="F71" s="20">
        <v>0</v>
      </c>
      <c r="G71" s="20">
        <v>0</v>
      </c>
      <c r="H71" s="19">
        <v>0</v>
      </c>
      <c r="I71" s="19">
        <v>0</v>
      </c>
      <c r="J71" s="19">
        <v>0</v>
      </c>
    </row>
    <row r="72" spans="1:16">
      <c r="A72" s="91"/>
      <c r="B72" s="108"/>
      <c r="C72" s="106"/>
      <c r="D72" s="19" t="s">
        <v>49</v>
      </c>
      <c r="E72" s="39">
        <v>0</v>
      </c>
      <c r="F72" s="20">
        <v>0</v>
      </c>
      <c r="G72" s="20">
        <v>0</v>
      </c>
      <c r="H72" s="19">
        <v>0</v>
      </c>
      <c r="I72" s="19">
        <v>0</v>
      </c>
      <c r="J72" s="19">
        <v>0</v>
      </c>
    </row>
    <row r="73" spans="1:16">
      <c r="A73" s="91"/>
      <c r="B73" s="108"/>
      <c r="C73" s="106"/>
      <c r="D73" s="19" t="s">
        <v>50</v>
      </c>
      <c r="E73" s="39">
        <v>0</v>
      </c>
      <c r="F73" s="20">
        <v>0</v>
      </c>
      <c r="G73" s="20">
        <v>0</v>
      </c>
      <c r="H73" s="19">
        <v>0</v>
      </c>
      <c r="I73" s="19">
        <v>0</v>
      </c>
      <c r="J73" s="19">
        <v>0</v>
      </c>
    </row>
    <row r="74" spans="1:16">
      <c r="A74" s="92"/>
      <c r="B74" s="109"/>
      <c r="C74" s="106"/>
      <c r="D74" s="19" t="s">
        <v>51</v>
      </c>
      <c r="E74" s="39">
        <v>0</v>
      </c>
      <c r="F74" s="20">
        <v>0</v>
      </c>
      <c r="G74" s="20">
        <v>0</v>
      </c>
      <c r="H74" s="19">
        <v>0</v>
      </c>
      <c r="I74" s="19">
        <v>0</v>
      </c>
      <c r="J74" s="19">
        <v>0</v>
      </c>
    </row>
    <row r="75" spans="1:16">
      <c r="A75" s="27" t="s">
        <v>35</v>
      </c>
      <c r="B75" s="107" t="s">
        <v>54</v>
      </c>
      <c r="C75" s="34"/>
      <c r="D75" s="47"/>
      <c r="E75" s="49">
        <v>42047</v>
      </c>
      <c r="F75" s="78">
        <v>42075</v>
      </c>
      <c r="G75" s="78">
        <v>42103</v>
      </c>
      <c r="H75" s="71">
        <v>42131</v>
      </c>
      <c r="I75" s="71">
        <v>42174</v>
      </c>
      <c r="J75" s="71">
        <v>42201</v>
      </c>
    </row>
    <row r="76" spans="1:16">
      <c r="A76" s="27" t="s">
        <v>36</v>
      </c>
      <c r="B76" s="109"/>
      <c r="C76" s="33"/>
      <c r="D76" s="48"/>
      <c r="E76" s="50" t="s">
        <v>52</v>
      </c>
      <c r="F76" s="24" t="s">
        <v>90</v>
      </c>
      <c r="G76" s="24" t="s">
        <v>114</v>
      </c>
      <c r="H76" s="51" t="s">
        <v>121</v>
      </c>
      <c r="I76" s="51" t="s">
        <v>134</v>
      </c>
      <c r="J76" s="51" t="s">
        <v>139</v>
      </c>
      <c r="K76" s="51"/>
      <c r="L76" s="51"/>
      <c r="M76" s="51"/>
      <c r="N76" s="51"/>
      <c r="O76" s="51"/>
      <c r="P76" s="51"/>
    </row>
    <row r="77" spans="1:16" s="3" customFormat="1">
      <c r="A77" s="27" t="s">
        <v>35</v>
      </c>
      <c r="B77" s="107" t="s">
        <v>55</v>
      </c>
      <c r="C77" s="28"/>
      <c r="E77" s="43">
        <v>42075</v>
      </c>
      <c r="F77" s="79">
        <v>42082</v>
      </c>
      <c r="G77" s="79">
        <v>42103</v>
      </c>
      <c r="H77" s="79">
        <v>42131</v>
      </c>
      <c r="I77" s="79">
        <v>42174</v>
      </c>
      <c r="J77" s="79">
        <v>42201</v>
      </c>
    </row>
    <row r="78" spans="1:16" s="32" customFormat="1">
      <c r="A78" s="27" t="s">
        <v>36</v>
      </c>
      <c r="B78" s="109"/>
      <c r="C78" s="30"/>
      <c r="D78" s="31"/>
      <c r="E78" s="41">
        <v>5.2</v>
      </c>
      <c r="F78" s="32">
        <v>5.2</v>
      </c>
      <c r="G78" s="32" t="s">
        <v>115</v>
      </c>
      <c r="H78" s="32" t="s">
        <v>120</v>
      </c>
      <c r="I78" s="32" t="s">
        <v>135</v>
      </c>
      <c r="J78" s="32" t="s">
        <v>140</v>
      </c>
    </row>
    <row r="79" spans="1:16" s="3" customFormat="1" ht="15" customHeight="1">
      <c r="A79" s="90" t="s">
        <v>37</v>
      </c>
      <c r="B79" s="110" t="s">
        <v>54</v>
      </c>
      <c r="C79" s="90" t="s">
        <v>116</v>
      </c>
      <c r="D79" s="25" t="s">
        <v>46</v>
      </c>
      <c r="E79" s="38">
        <v>0</v>
      </c>
      <c r="F79" s="26">
        <v>0</v>
      </c>
      <c r="G79" s="26">
        <v>0</v>
      </c>
      <c r="H79" s="3">
        <v>0</v>
      </c>
      <c r="I79" s="3">
        <v>0</v>
      </c>
      <c r="J79" s="3">
        <v>0</v>
      </c>
    </row>
    <row r="80" spans="1:16">
      <c r="A80" s="91"/>
      <c r="B80" s="111"/>
      <c r="C80" s="91"/>
      <c r="D80" s="19" t="s">
        <v>47</v>
      </c>
      <c r="E80" s="39">
        <v>0</v>
      </c>
      <c r="F80" s="20">
        <v>0</v>
      </c>
      <c r="G80" s="20">
        <v>0</v>
      </c>
      <c r="H80" s="19">
        <v>0</v>
      </c>
      <c r="I80" s="19">
        <v>0</v>
      </c>
      <c r="J80" s="19">
        <v>0</v>
      </c>
    </row>
    <row r="81" spans="1:10">
      <c r="A81" s="91"/>
      <c r="B81" s="111"/>
      <c r="C81" s="91"/>
      <c r="D81" s="19" t="s">
        <v>48</v>
      </c>
      <c r="E81" s="39">
        <v>0</v>
      </c>
      <c r="F81" s="20">
        <v>2</v>
      </c>
      <c r="G81" s="20">
        <v>0</v>
      </c>
      <c r="H81" s="19">
        <v>0</v>
      </c>
      <c r="I81" s="19">
        <v>0</v>
      </c>
      <c r="J81" s="19">
        <v>0</v>
      </c>
    </row>
    <row r="82" spans="1:10">
      <c r="A82" s="91"/>
      <c r="B82" s="111"/>
      <c r="C82" s="91"/>
      <c r="D82" s="19" t="s">
        <v>49</v>
      </c>
      <c r="E82" s="39">
        <v>0</v>
      </c>
      <c r="F82" s="20">
        <v>1</v>
      </c>
      <c r="G82" s="20">
        <v>0</v>
      </c>
      <c r="H82" s="19">
        <v>0</v>
      </c>
      <c r="I82" s="19">
        <v>0</v>
      </c>
      <c r="J82" s="19">
        <v>0</v>
      </c>
    </row>
    <row r="83" spans="1:10">
      <c r="A83" s="91"/>
      <c r="B83" s="111"/>
      <c r="C83" s="91"/>
      <c r="D83" s="19" t="s">
        <v>50</v>
      </c>
      <c r="E83" s="39">
        <v>1</v>
      </c>
      <c r="F83" s="20">
        <v>1</v>
      </c>
      <c r="G83" s="20">
        <v>0</v>
      </c>
      <c r="H83" s="19">
        <v>0</v>
      </c>
      <c r="I83" s="19">
        <v>0</v>
      </c>
      <c r="J83" s="19">
        <v>0</v>
      </c>
    </row>
    <row r="84" spans="1:10">
      <c r="A84" s="91"/>
      <c r="B84" s="111"/>
      <c r="C84" s="92"/>
      <c r="D84" s="19" t="s">
        <v>51</v>
      </c>
      <c r="E84" s="39">
        <v>0</v>
      </c>
      <c r="F84" s="20">
        <v>0</v>
      </c>
      <c r="G84" s="20">
        <v>0</v>
      </c>
      <c r="H84" s="19">
        <v>0</v>
      </c>
      <c r="I84" s="19">
        <v>0</v>
      </c>
      <c r="J84" s="19">
        <v>0</v>
      </c>
    </row>
    <row r="85" spans="1:10" s="3" customFormat="1">
      <c r="A85" s="91"/>
      <c r="B85" s="107" t="s">
        <v>55</v>
      </c>
      <c r="C85" s="90" t="s">
        <v>117</v>
      </c>
      <c r="D85" s="25" t="s">
        <v>46</v>
      </c>
      <c r="E85" s="38">
        <v>0</v>
      </c>
      <c r="F85" s="26">
        <v>0</v>
      </c>
      <c r="G85" s="26">
        <v>0</v>
      </c>
      <c r="H85" s="3">
        <v>0</v>
      </c>
      <c r="I85" s="3">
        <v>0</v>
      </c>
      <c r="J85" s="3">
        <v>0</v>
      </c>
    </row>
    <row r="86" spans="1:10">
      <c r="A86" s="91"/>
      <c r="B86" s="108"/>
      <c r="C86" s="91"/>
      <c r="D86" s="19" t="s">
        <v>47</v>
      </c>
      <c r="E86" s="39">
        <v>1</v>
      </c>
      <c r="F86" s="20">
        <v>0</v>
      </c>
      <c r="G86" s="20">
        <v>0</v>
      </c>
      <c r="H86" s="19">
        <v>0</v>
      </c>
      <c r="I86" s="19">
        <v>0</v>
      </c>
      <c r="J86" s="19">
        <v>0</v>
      </c>
    </row>
    <row r="87" spans="1:10">
      <c r="A87" s="91"/>
      <c r="B87" s="108"/>
      <c r="C87" s="91"/>
      <c r="D87" s="19" t="s">
        <v>48</v>
      </c>
      <c r="E87" s="39">
        <v>1</v>
      </c>
      <c r="F87" s="20">
        <v>3</v>
      </c>
      <c r="G87" s="20">
        <v>0</v>
      </c>
      <c r="H87" s="19">
        <v>0</v>
      </c>
      <c r="I87" s="19">
        <v>0</v>
      </c>
      <c r="J87" s="19">
        <v>0</v>
      </c>
    </row>
    <row r="88" spans="1:10">
      <c r="A88" s="91"/>
      <c r="B88" s="108"/>
      <c r="C88" s="91"/>
      <c r="D88" s="19" t="s">
        <v>49</v>
      </c>
      <c r="E88" s="39">
        <v>2</v>
      </c>
      <c r="F88" s="20">
        <v>2</v>
      </c>
      <c r="G88" s="20">
        <v>0</v>
      </c>
      <c r="H88" s="19">
        <v>0</v>
      </c>
      <c r="I88" s="19">
        <v>0</v>
      </c>
      <c r="J88" s="19">
        <v>0</v>
      </c>
    </row>
    <row r="89" spans="1:10">
      <c r="A89" s="91"/>
      <c r="B89" s="108"/>
      <c r="C89" s="91"/>
      <c r="D89" s="19" t="s">
        <v>50</v>
      </c>
      <c r="E89" s="39">
        <v>0</v>
      </c>
      <c r="F89" s="20">
        <v>0</v>
      </c>
      <c r="G89" s="20">
        <v>0</v>
      </c>
      <c r="H89" s="19">
        <v>0</v>
      </c>
      <c r="I89" s="19">
        <v>0</v>
      </c>
      <c r="J89" s="19">
        <v>0</v>
      </c>
    </row>
    <row r="90" spans="1:10">
      <c r="A90" s="92"/>
      <c r="B90" s="109"/>
      <c r="C90" s="92"/>
      <c r="D90" s="19" t="s">
        <v>51</v>
      </c>
      <c r="E90" s="39">
        <v>0</v>
      </c>
      <c r="F90" s="20">
        <v>0</v>
      </c>
      <c r="G90" s="20">
        <v>0</v>
      </c>
      <c r="H90" s="19">
        <v>0</v>
      </c>
      <c r="I90" s="19">
        <v>0</v>
      </c>
      <c r="J90" s="19">
        <v>0</v>
      </c>
    </row>
    <row r="91" spans="1:10" s="3" customFormat="1">
      <c r="A91" s="90" t="s">
        <v>38</v>
      </c>
      <c r="B91" s="110" t="s">
        <v>54</v>
      </c>
      <c r="C91" s="106" t="s">
        <v>57</v>
      </c>
      <c r="D91" s="25" t="s">
        <v>46</v>
      </c>
      <c r="E91" s="38">
        <v>0</v>
      </c>
      <c r="F91" s="26">
        <v>1</v>
      </c>
      <c r="G91" s="26">
        <v>0</v>
      </c>
      <c r="H91" s="3">
        <v>0</v>
      </c>
      <c r="I91" s="3">
        <v>0</v>
      </c>
      <c r="J91" s="3">
        <v>0</v>
      </c>
    </row>
    <row r="92" spans="1:10">
      <c r="A92" s="91"/>
      <c r="B92" s="111"/>
      <c r="C92" s="106"/>
      <c r="D92" s="19" t="s">
        <v>47</v>
      </c>
      <c r="E92" s="39">
        <v>0</v>
      </c>
      <c r="F92" s="20">
        <v>0</v>
      </c>
      <c r="G92" s="20">
        <v>0</v>
      </c>
      <c r="H92" s="19">
        <v>0</v>
      </c>
      <c r="I92" s="19">
        <v>0</v>
      </c>
      <c r="J92" s="19">
        <v>0</v>
      </c>
    </row>
    <row r="93" spans="1:10">
      <c r="A93" s="91"/>
      <c r="B93" s="111"/>
      <c r="C93" s="106"/>
      <c r="D93" s="19" t="s">
        <v>48</v>
      </c>
      <c r="E93" s="39">
        <v>0</v>
      </c>
      <c r="F93" s="20">
        <v>0</v>
      </c>
      <c r="G93" s="20">
        <v>0</v>
      </c>
      <c r="H93" s="19">
        <v>0</v>
      </c>
      <c r="I93" s="19">
        <v>0</v>
      </c>
      <c r="J93" s="19">
        <v>0</v>
      </c>
    </row>
    <row r="94" spans="1:10">
      <c r="A94" s="91"/>
      <c r="B94" s="111"/>
      <c r="C94" s="106"/>
      <c r="D94" s="19" t="s">
        <v>49</v>
      </c>
      <c r="E94" s="39">
        <v>0</v>
      </c>
      <c r="F94" s="20">
        <v>0</v>
      </c>
      <c r="G94" s="20">
        <v>0</v>
      </c>
      <c r="H94" s="19">
        <v>0</v>
      </c>
      <c r="I94" s="19">
        <v>0</v>
      </c>
      <c r="J94" s="19">
        <v>0</v>
      </c>
    </row>
    <row r="95" spans="1:10">
      <c r="A95" s="91"/>
      <c r="B95" s="111"/>
      <c r="C95" s="106"/>
      <c r="D95" s="19" t="s">
        <v>50</v>
      </c>
      <c r="E95" s="39">
        <v>0</v>
      </c>
      <c r="F95" s="20">
        <v>0</v>
      </c>
      <c r="G95" s="20">
        <v>0</v>
      </c>
      <c r="H95" s="19">
        <v>0</v>
      </c>
      <c r="I95" s="19">
        <v>0</v>
      </c>
      <c r="J95" s="19">
        <v>0</v>
      </c>
    </row>
    <row r="96" spans="1:10">
      <c r="A96" s="91"/>
      <c r="B96" s="111"/>
      <c r="C96" s="106"/>
      <c r="D96" s="19" t="s">
        <v>51</v>
      </c>
      <c r="E96" s="39">
        <v>0</v>
      </c>
      <c r="F96" s="20">
        <v>0</v>
      </c>
      <c r="G96" s="20">
        <v>0</v>
      </c>
      <c r="H96" s="19">
        <v>0</v>
      </c>
      <c r="I96" s="19">
        <v>0</v>
      </c>
      <c r="J96" s="19">
        <v>0</v>
      </c>
    </row>
    <row r="97" spans="1:16" s="3" customFormat="1">
      <c r="A97" s="91"/>
      <c r="B97" s="107" t="s">
        <v>55</v>
      </c>
      <c r="C97" s="106" t="s">
        <v>57</v>
      </c>
      <c r="D97" s="25" t="s">
        <v>46</v>
      </c>
      <c r="E97" s="38">
        <v>0</v>
      </c>
      <c r="F97" s="26">
        <v>2</v>
      </c>
      <c r="G97" s="26">
        <v>0</v>
      </c>
      <c r="H97" s="3">
        <v>0</v>
      </c>
      <c r="I97" s="3">
        <v>0</v>
      </c>
      <c r="J97" s="3">
        <v>0</v>
      </c>
    </row>
    <row r="98" spans="1:16">
      <c r="A98" s="91"/>
      <c r="B98" s="108"/>
      <c r="C98" s="106"/>
      <c r="D98" s="19" t="s">
        <v>47</v>
      </c>
      <c r="E98" s="39">
        <v>0</v>
      </c>
      <c r="F98" s="20">
        <v>0</v>
      </c>
      <c r="G98" s="20">
        <v>0</v>
      </c>
      <c r="H98" s="19">
        <v>0</v>
      </c>
      <c r="I98" s="19">
        <v>0</v>
      </c>
      <c r="J98" s="19">
        <v>0</v>
      </c>
    </row>
    <row r="99" spans="1:16">
      <c r="A99" s="91"/>
      <c r="B99" s="108"/>
      <c r="C99" s="106"/>
      <c r="D99" s="19" t="s">
        <v>48</v>
      </c>
      <c r="E99" s="39">
        <v>0</v>
      </c>
      <c r="F99" s="20">
        <v>0</v>
      </c>
      <c r="G99" s="20">
        <v>0</v>
      </c>
      <c r="H99" s="19">
        <v>0</v>
      </c>
      <c r="I99" s="19">
        <v>0</v>
      </c>
      <c r="J99" s="19">
        <v>0</v>
      </c>
    </row>
    <row r="100" spans="1:16">
      <c r="A100" s="91"/>
      <c r="B100" s="108"/>
      <c r="C100" s="106"/>
      <c r="D100" s="19" t="s">
        <v>49</v>
      </c>
      <c r="E100" s="39">
        <v>0</v>
      </c>
      <c r="F100" s="20">
        <v>0</v>
      </c>
      <c r="G100" s="20">
        <v>0</v>
      </c>
      <c r="H100" s="19">
        <v>0</v>
      </c>
      <c r="I100" s="19">
        <v>0</v>
      </c>
      <c r="J100" s="19">
        <v>0</v>
      </c>
    </row>
    <row r="101" spans="1:16">
      <c r="A101" s="91"/>
      <c r="B101" s="108"/>
      <c r="C101" s="106"/>
      <c r="D101" s="19" t="s">
        <v>50</v>
      </c>
      <c r="E101" s="39">
        <v>0</v>
      </c>
      <c r="F101" s="20">
        <v>0</v>
      </c>
      <c r="G101" s="20">
        <v>0</v>
      </c>
      <c r="H101" s="19">
        <v>0</v>
      </c>
      <c r="I101" s="19">
        <v>0</v>
      </c>
      <c r="J101" s="19">
        <v>0</v>
      </c>
    </row>
    <row r="102" spans="1:16">
      <c r="A102" s="92"/>
      <c r="B102" s="109"/>
      <c r="C102" s="106"/>
      <c r="D102" s="19" t="s">
        <v>51</v>
      </c>
      <c r="E102" s="39">
        <v>0</v>
      </c>
      <c r="F102" s="20">
        <v>0</v>
      </c>
      <c r="G102" s="20">
        <v>0</v>
      </c>
      <c r="H102" s="19">
        <v>0</v>
      </c>
      <c r="I102" s="19">
        <v>0</v>
      </c>
      <c r="J102" s="19">
        <v>0</v>
      </c>
    </row>
    <row r="103" spans="1:16" s="3" customFormat="1">
      <c r="A103" s="27" t="s">
        <v>39</v>
      </c>
      <c r="B103" s="4"/>
      <c r="C103" s="28"/>
      <c r="D103" s="4"/>
      <c r="E103" s="43">
        <v>42044</v>
      </c>
      <c r="F103" s="79">
        <v>42065</v>
      </c>
      <c r="G103" s="79">
        <v>42100</v>
      </c>
      <c r="H103" s="79">
        <v>42128</v>
      </c>
      <c r="I103" s="79">
        <v>42163</v>
      </c>
      <c r="J103" s="79">
        <v>42198</v>
      </c>
    </row>
    <row r="104" spans="1:16" s="3" customFormat="1">
      <c r="A104" s="27" t="s">
        <v>40</v>
      </c>
      <c r="B104" s="4"/>
      <c r="C104" s="28"/>
      <c r="D104" s="4"/>
      <c r="E104" s="40" t="s">
        <v>53</v>
      </c>
      <c r="F104" s="3" t="s">
        <v>53</v>
      </c>
      <c r="G104" s="3" t="s">
        <v>53</v>
      </c>
      <c r="H104" s="3" t="s">
        <v>53</v>
      </c>
      <c r="I104" s="3" t="s">
        <v>53</v>
      </c>
      <c r="J104" s="3" t="s">
        <v>53</v>
      </c>
    </row>
    <row r="105" spans="1:16" s="3" customFormat="1" ht="15.95" customHeight="1">
      <c r="A105" s="29" t="s">
        <v>41</v>
      </c>
      <c r="B105" s="4"/>
      <c r="C105" s="28"/>
      <c r="D105" s="4"/>
      <c r="E105" s="46"/>
      <c r="F105" s="4"/>
      <c r="G105" s="4"/>
      <c r="H105" s="4"/>
      <c r="I105" s="4"/>
      <c r="J105" s="4"/>
      <c r="K105" s="4"/>
      <c r="L105" s="4"/>
      <c r="M105" s="4"/>
      <c r="N105" s="4"/>
      <c r="O105" s="4"/>
      <c r="P105" s="4"/>
    </row>
    <row r="106" spans="1:16" s="3" customFormat="1">
      <c r="A106" s="4"/>
      <c r="B106" s="4"/>
      <c r="C106" s="4"/>
      <c r="D106" s="4"/>
      <c r="E106" s="40"/>
    </row>
  </sheetData>
  <mergeCells count="42">
    <mergeCell ref="A79:A90"/>
    <mergeCell ref="B79:B84"/>
    <mergeCell ref="B85:B90"/>
    <mergeCell ref="C85:C90"/>
    <mergeCell ref="A91:A102"/>
    <mergeCell ref="C97:C102"/>
    <mergeCell ref="B91:B96"/>
    <mergeCell ref="B97:B102"/>
    <mergeCell ref="C79:C84"/>
    <mergeCell ref="C91:C96"/>
    <mergeCell ref="B3:B8"/>
    <mergeCell ref="B9:B14"/>
    <mergeCell ref="C3:C8"/>
    <mergeCell ref="C9:C14"/>
    <mergeCell ref="A15:A26"/>
    <mergeCell ref="B15:B20"/>
    <mergeCell ref="B21:B26"/>
    <mergeCell ref="C21:C26"/>
    <mergeCell ref="A3:A14"/>
    <mergeCell ref="A27:A38"/>
    <mergeCell ref="B27:B32"/>
    <mergeCell ref="B33:B38"/>
    <mergeCell ref="C33:C38"/>
    <mergeCell ref="A39:A50"/>
    <mergeCell ref="C39:C44"/>
    <mergeCell ref="B75:B76"/>
    <mergeCell ref="B77:B78"/>
    <mergeCell ref="C15:C20"/>
    <mergeCell ref="C27:C32"/>
    <mergeCell ref="C45:C50"/>
    <mergeCell ref="B39:B44"/>
    <mergeCell ref="B45:B50"/>
    <mergeCell ref="C63:C68"/>
    <mergeCell ref="B63:B68"/>
    <mergeCell ref="A63:A74"/>
    <mergeCell ref="C69:C74"/>
    <mergeCell ref="B69:B74"/>
    <mergeCell ref="A51:A62"/>
    <mergeCell ref="C57:C62"/>
    <mergeCell ref="B51:B56"/>
    <mergeCell ref="B57:B62"/>
    <mergeCell ref="C51:C56"/>
  </mergeCells>
  <pageMargins left="0.75" right="0.75" top="1" bottom="1" header="0.5" footer="0.5"/>
  <pageSetup orientation="portrait" horizontalDpi="4294967292" verticalDpi="4294967292"/>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G36" sqref="G36"/>
    </sheetView>
  </sheetViews>
  <sheetFormatPr defaultColWidth="11" defaultRowHeight="15.75"/>
  <cols>
    <col min="1" max="1" width="13.5" bestFit="1" customWidth="1"/>
  </cols>
  <sheetData>
    <row r="3" spans="1:3">
      <c r="A3" t="s">
        <v>122</v>
      </c>
      <c r="B3" t="s">
        <v>54</v>
      </c>
      <c r="C3" t="s">
        <v>123</v>
      </c>
    </row>
    <row r="4" spans="1:3">
      <c r="A4" t="s">
        <v>122</v>
      </c>
      <c r="B4" t="s">
        <v>55</v>
      </c>
      <c r="C4" t="s">
        <v>124</v>
      </c>
    </row>
    <row r="5" spans="1:3">
      <c r="A5" t="s">
        <v>126</v>
      </c>
      <c r="B5" t="s">
        <v>54</v>
      </c>
      <c r="C5" t="s">
        <v>125</v>
      </c>
    </row>
    <row r="6" spans="1:3">
      <c r="A6" t="s">
        <v>126</v>
      </c>
      <c r="B6" t="s">
        <v>55</v>
      </c>
      <c r="C6" t="s">
        <v>127</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Old Weekly</vt:lpstr>
      <vt:lpstr>New Weekly</vt:lpstr>
      <vt:lpstr>Notes</vt:lpstr>
      <vt:lpstr>Newer Weekly</vt:lpstr>
      <vt:lpstr>Monthly Accountable Stats</vt:lpstr>
      <vt:lpstr>2015 Graph</vt:lpstr>
    </vt:vector>
  </TitlesOfParts>
  <Company>Thomson Reuters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Holtzman</dc:creator>
  <cp:lastModifiedBy>Childs, Paul (TR Technology &amp; Ops)</cp:lastModifiedBy>
  <dcterms:created xsi:type="dcterms:W3CDTF">2015-02-04T15:50:45Z</dcterms:created>
  <dcterms:modified xsi:type="dcterms:W3CDTF">2016-07-13T18:30:48Z</dcterms:modified>
</cp:coreProperties>
</file>