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_pa\Desktop\Cursos WEB\DIO\Excel com AI\"/>
    </mc:Choice>
  </mc:AlternateContent>
  <xr:revisionPtr revIDLastSave="0" documentId="13_ncr:1_{849252A5-17CA-494C-815D-FCB610AD7B06}" xr6:coauthVersionLast="47" xr6:coauthVersionMax="47" xr10:uidLastSave="{00000000-0000-0000-0000-000000000000}"/>
  <bookViews>
    <workbookView xWindow="14400" yWindow="0" windowWidth="14400" windowHeight="15600" tabRatio="0" activeTab="1" xr2:uid="{83A27601-30FC-4471-B5DC-7C6D015999EB}"/>
  </bookViews>
  <sheets>
    <sheet name="Planilha1" sheetId="1" r:id="rId1"/>
    <sheet name="Planilha2" sheetId="2" r:id="rId2"/>
    <sheet name="Planilha3" sheetId="3" r:id="rId3"/>
  </sheets>
  <definedNames>
    <definedName name="aporte">Planilha2!$D$17</definedName>
    <definedName name="dividendos">Planilha2!$D$21</definedName>
    <definedName name="patrimonio">Planilha2!$D$20</definedName>
    <definedName name="rendimento_carteira">Planilha2!$D$13</definedName>
    <definedName name="taxa_redim">Planilha2!$D$19</definedName>
    <definedName name="tempo_invertido">Planilha2!$D$18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/>
  <c r="C37" i="2"/>
  <c r="D37" i="2" s="1"/>
  <c r="C38" i="2"/>
  <c r="D38" i="2" s="1"/>
  <c r="C39" i="2"/>
  <c r="D39" i="2" s="1"/>
  <c r="C40" i="2"/>
  <c r="D40" i="2" s="1"/>
  <c r="C41" i="2"/>
  <c r="D41" i="2" s="1"/>
  <c r="C36" i="2"/>
  <c r="D36" i="2" s="1"/>
  <c r="H5" i="3"/>
  <c r="A9" i="3"/>
  <c r="A10" i="3"/>
  <c r="A11" i="3"/>
  <c r="A12" i="3"/>
  <c r="A13" i="3"/>
  <c r="A14" i="3"/>
  <c r="A15" i="3"/>
  <c r="A16" i="3"/>
  <c r="A17" i="3"/>
  <c r="A18" i="3"/>
  <c r="A19" i="3"/>
  <c r="A20" i="3"/>
  <c r="A4" i="3"/>
  <c r="A5" i="3"/>
  <c r="A6" i="3"/>
  <c r="A7" i="3"/>
  <c r="A8" i="3"/>
  <c r="A3" i="3"/>
  <c r="C33" i="2"/>
  <c r="D20" i="2"/>
  <c r="D21" i="2" s="1"/>
  <c r="C25" i="2"/>
  <c r="D25" i="2" s="1"/>
  <c r="C26" i="2"/>
  <c r="D26" i="2" s="1"/>
  <c r="C27" i="2"/>
  <c r="D27" i="2" s="1"/>
  <c r="C28" i="2"/>
  <c r="D28" i="2" s="1"/>
  <c r="C24" i="2"/>
  <c r="D24" i="2" s="1"/>
</calcChain>
</file>

<file path=xl/sharedStrings.xml><?xml version="1.0" encoding="utf-8"?>
<sst xmlns="http://schemas.openxmlformats.org/spreadsheetml/2006/main" count="75" uniqueCount="34">
  <si>
    <t>Quanto investir por mês?</t>
  </si>
  <si>
    <t>por quantos anos?</t>
  </si>
  <si>
    <t>taxa de rendimento mensal?</t>
  </si>
  <si>
    <t>Patrimonio acumulado?</t>
  </si>
  <si>
    <t>Dividendos mensais?</t>
  </si>
  <si>
    <t>INVESTIMENTO MENSAL</t>
  </si>
  <si>
    <t>Quanto em 2 anos?</t>
  </si>
  <si>
    <t>Cenários</t>
  </si>
  <si>
    <t>Quanto em 5 anos?</t>
  </si>
  <si>
    <t>Quanto em 10 anos?</t>
  </si>
  <si>
    <t>Quanto em 20 anos?</t>
  </si>
  <si>
    <t>Quanto em 30 anos?</t>
  </si>
  <si>
    <t>Dividendos</t>
  </si>
  <si>
    <t xml:space="preserve">Configurações </t>
  </si>
  <si>
    <t>Salario</t>
  </si>
  <si>
    <t>Rendimento Carteira</t>
  </si>
  <si>
    <t>Sugestão de Investimento</t>
  </si>
  <si>
    <t>PERFIL</t>
  </si>
  <si>
    <t>Conservador</t>
  </si>
  <si>
    <t>VALOR A SER INVESTRIDO POR MÊS</t>
  </si>
  <si>
    <t>TIPO DE FIL</t>
  </si>
  <si>
    <t>Porcentagem Sugerido</t>
  </si>
  <si>
    <t>Valores</t>
  </si>
  <si>
    <t xml:space="preserve">PAPEL </t>
  </si>
  <si>
    <t>TIJOLO</t>
  </si>
  <si>
    <t>HIBRIDO</t>
  </si>
  <si>
    <t>FOFs</t>
  </si>
  <si>
    <t>DESENVOLVIMENTO</t>
  </si>
  <si>
    <t>HORELARIAS</t>
  </si>
  <si>
    <t>Moderado</t>
  </si>
  <si>
    <t>Agressivo</t>
  </si>
  <si>
    <t>Porcentagem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</si>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</sst>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4.9989318521683403E-2"/>
      </left>
      <right style="medium">
        <color theme="1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1"/>
      </left>
      <right style="medium">
        <color theme="0" tint="-0.14996795556505021"/>
      </right>
      <top style="medium">
        <color theme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1"/>
      </right>
      <top style="medium">
        <color theme="1"/>
      </top>
      <bottom style="medium">
        <color theme="0" tint="-0.14996795556505021"/>
      </bottom>
      <diagonal/>
    </border>
    <border>
      <left/>
      <right style="medium">
        <color theme="1"/>
      </right>
      <top/>
      <bottom style="medium">
        <color theme="0" tint="-0.14996795556505021"/>
      </bottom>
      <diagonal/>
    </border>
    <border>
      <left/>
      <right style="medium">
        <color theme="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theme="1"/>
      </right>
      <top style="medium">
        <color theme="0" tint="-0.14996795556505021"/>
      </top>
      <bottom style="medium">
        <color theme="1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1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1"/>
      </left>
      <right/>
      <top style="medium">
        <color theme="0" tint="-4.9989318521683403E-2"/>
      </top>
      <bottom style="medium">
        <color theme="1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0" tint="-0.14996795556505021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0.14996795556505021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0" tint="-0.14996795556505021"/>
      </top>
      <bottom style="medium">
        <color theme="0" tint="-4.9989318521683403E-2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/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5" borderId="0" applyNumberFormat="0" applyBorder="0" applyAlignment="0" applyProtection="0"/>
  </cellStyleXfs>
  <cellXfs count="53">
    <xf numFmtId="0" fontId="0" fillId="0" borderId="0" xfId="0"/>
    <xf numFmtId="0" fontId="3" fillId="0" borderId="0" xfId="0" applyFont="1"/>
    <xf numFmtId="8" fontId="0" fillId="3" borderId="1" xfId="0" applyNumberFormat="1" applyFill="1" applyBorder="1" applyAlignment="1">
      <alignment horizontal="center"/>
    </xf>
    <xf numFmtId="8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8" fontId="2" fillId="3" borderId="10" xfId="0" applyNumberFormat="1" applyFont="1" applyFill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4" xfId="2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9" fontId="0" fillId="0" borderId="16" xfId="2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8" fontId="2" fillId="3" borderId="24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0" fillId="3" borderId="27" xfId="0" applyFill="1" applyBorder="1"/>
    <xf numFmtId="8" fontId="0" fillId="3" borderId="28" xfId="0" applyNumberFormat="1" applyFill="1" applyBorder="1" applyAlignment="1">
      <alignment horizontal="center"/>
    </xf>
    <xf numFmtId="0" fontId="0" fillId="3" borderId="29" xfId="0" applyFill="1" applyBorder="1"/>
    <xf numFmtId="0" fontId="0" fillId="3" borderId="30" xfId="0" applyFill="1" applyBorder="1"/>
    <xf numFmtId="8" fontId="0" fillId="3" borderId="31" xfId="0" applyNumberFormat="1" applyFill="1" applyBorder="1" applyAlignment="1">
      <alignment horizontal="center"/>
    </xf>
    <xf numFmtId="8" fontId="0" fillId="3" borderId="32" xfId="0" applyNumberFormat="1" applyFill="1" applyBorder="1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9" fontId="0" fillId="0" borderId="0" xfId="2" applyFont="1"/>
    <xf numFmtId="9" fontId="0" fillId="0" borderId="0" xfId="2" applyFont="1" applyAlignment="1">
      <alignment horizontal="center"/>
    </xf>
    <xf numFmtId="0" fontId="0" fillId="6" borderId="0" xfId="0" applyFill="1"/>
    <xf numFmtId="164" fontId="2" fillId="6" borderId="0" xfId="0" applyNumberFormat="1" applyFont="1" applyFill="1"/>
    <xf numFmtId="0" fontId="8" fillId="5" borderId="0" xfId="3"/>
    <xf numFmtId="0" fontId="0" fillId="0" borderId="33" xfId="0" applyBorder="1"/>
    <xf numFmtId="9" fontId="0" fillId="0" borderId="33" xfId="2" applyFont="1" applyBorder="1"/>
    <xf numFmtId="9" fontId="0" fillId="0" borderId="0" xfId="2" applyFont="1" applyFill="1" applyBorder="1"/>
    <xf numFmtId="9" fontId="0" fillId="0" borderId="33" xfId="2" applyFont="1" applyFill="1" applyBorder="1"/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6" fillId="3" borderId="22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6" fillId="3" borderId="25" xfId="0" applyFont="1" applyFill="1" applyBorder="1" applyAlignment="1">
      <alignment horizontal="left"/>
    </xf>
    <xf numFmtId="0" fontId="6" fillId="3" borderId="26" xfId="0" applyFont="1" applyFill="1" applyBorder="1" applyAlignment="1">
      <alignment horizontal="left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Planilha2!$C$35</c:f>
              <c:strCache>
                <c:ptCount val="1"/>
                <c:pt idx="0">
                  <c:v>Porcentagem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Planilha2!$B$36:$B$41</c:f>
              <c:strCache>
                <c:ptCount val="6"/>
                <c:pt idx="0">
                  <c:v>PAPEL </c:v>
                </c:pt>
                <c:pt idx="1">
                  <c:v>TIJOLO</c:v>
                </c:pt>
                <c:pt idx="2">
                  <c:v>HIBRIDO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HORELARIAS</c:v>
                </c:pt>
              </c:strCache>
            </c:strRef>
          </c:cat>
          <c:val>
            <c:numRef>
              <c:f>Planilha2!$C$36:$C$41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0-4478-A9F6-3495F546CF6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795617</xdr:colOff>
      <xdr:row>42</xdr:row>
      <xdr:rowOff>174812</xdr:rowOff>
    </xdr:from>
    <xdr:to>
      <xdr:col>3</xdr:col>
      <xdr:colOff>806823</xdr:colOff>
      <xdr:row>57</xdr:row>
      <xdr:rowOff>60512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3F4F74-5998-81CA-E9E7-AC3313617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D72C-41C6-491A-B794-7A568459F1C3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1030-C344-452C-95A8-52C375CEB5EC}">
  <dimension ref="A10:D42"/>
  <sheetViews>
    <sheetView showGridLines="0" showRowColHeaders="0" tabSelected="1" topLeftCell="A18" zoomScale="85" zoomScaleNormal="85" workbookViewId="0">
      <selection activeCell="E52" sqref="E52"/>
    </sheetView>
  </sheetViews>
  <sheetFormatPr defaultRowHeight="15" x14ac:dyDescent="0.25"/>
  <cols>
    <col min="2" max="2" width="39.28515625" customWidth="1"/>
    <col min="3" max="3" width="29.140625" customWidth="1"/>
    <col min="4" max="4" width="21.7109375" customWidth="1"/>
    <col min="5" max="5" width="21.5703125" bestFit="1" customWidth="1"/>
    <col min="6" max="6" width="13.42578125" customWidth="1"/>
  </cols>
  <sheetData>
    <row r="10" spans="2:4" ht="15.75" thickBot="1" x14ac:dyDescent="0.3"/>
    <row r="11" spans="2:4" ht="24.75" thickBot="1" x14ac:dyDescent="0.3">
      <c r="B11" s="35" t="s">
        <v>13</v>
      </c>
      <c r="C11" s="36"/>
      <c r="D11" s="37"/>
    </row>
    <row r="12" spans="2:4" ht="15.75" thickBot="1" x14ac:dyDescent="0.3">
      <c r="B12" s="45" t="s">
        <v>14</v>
      </c>
      <c r="C12" s="46"/>
      <c r="D12" s="11">
        <v>5000</v>
      </c>
    </row>
    <row r="13" spans="2:4" ht="15.75" thickBot="1" x14ac:dyDescent="0.3">
      <c r="B13" s="45" t="s">
        <v>15</v>
      </c>
      <c r="C13" s="46"/>
      <c r="D13" s="12">
        <v>0.01</v>
      </c>
    </row>
    <row r="14" spans="2:4" ht="15.75" thickBot="1" x14ac:dyDescent="0.3">
      <c r="B14" s="47" t="s">
        <v>16</v>
      </c>
      <c r="C14" s="48"/>
      <c r="D14" s="13">
        <v>1500</v>
      </c>
    </row>
    <row r="15" spans="2:4" ht="15.75" thickBot="1" x14ac:dyDescent="0.3">
      <c r="B15" s="5"/>
      <c r="C15" s="6"/>
    </row>
    <row r="16" spans="2:4" ht="34.9" customHeight="1" thickBot="1" x14ac:dyDescent="0.3">
      <c r="B16" s="38" t="s">
        <v>5</v>
      </c>
      <c r="C16" s="39"/>
      <c r="D16" s="40"/>
    </row>
    <row r="17" spans="1:4" ht="18" thickBot="1" x14ac:dyDescent="0.35">
      <c r="B17" s="41" t="s">
        <v>0</v>
      </c>
      <c r="C17" s="42"/>
      <c r="D17" s="8">
        <v>500</v>
      </c>
    </row>
    <row r="18" spans="1:4" ht="18" thickBot="1" x14ac:dyDescent="0.35">
      <c r="B18" s="41" t="s">
        <v>1</v>
      </c>
      <c r="C18" s="42"/>
      <c r="D18" s="9">
        <v>10</v>
      </c>
    </row>
    <row r="19" spans="1:4" ht="18" thickBot="1" x14ac:dyDescent="0.35">
      <c r="B19" s="41" t="s">
        <v>2</v>
      </c>
      <c r="C19" s="42"/>
      <c r="D19" s="10">
        <v>1.0789999999999999E-2</v>
      </c>
    </row>
    <row r="20" spans="1:4" ht="18" thickBot="1" x14ac:dyDescent="0.35">
      <c r="B20" s="49" t="s">
        <v>3</v>
      </c>
      <c r="C20" s="50"/>
      <c r="D20" s="14">
        <f>FV(taxa_redim,tempo_invertido*12,aporte*-1)</f>
        <v>121642.1062650861</v>
      </c>
    </row>
    <row r="21" spans="1:4" ht="18" thickBot="1" x14ac:dyDescent="0.35">
      <c r="B21" s="51" t="s">
        <v>4</v>
      </c>
      <c r="C21" s="52"/>
      <c r="D21" s="7">
        <f>D20*rendimento_carteira</f>
        <v>1216.4210626508609</v>
      </c>
    </row>
    <row r="22" spans="1:4" ht="15.75" thickBot="1" x14ac:dyDescent="0.3"/>
    <row r="23" spans="1:4" ht="24" x14ac:dyDescent="0.25">
      <c r="B23" s="43" t="s">
        <v>7</v>
      </c>
      <c r="C23" s="44"/>
      <c r="D23" s="15" t="s">
        <v>12</v>
      </c>
    </row>
    <row r="24" spans="1:4" x14ac:dyDescent="0.25">
      <c r="A24" s="1">
        <v>2</v>
      </c>
      <c r="B24" s="16" t="s">
        <v>6</v>
      </c>
      <c r="C24" s="2">
        <f>FV($D$19,A24*12,$D$17*-1)</f>
        <v>13613.813648822608</v>
      </c>
      <c r="D24" s="17">
        <f>C24*rendimento_carteira</f>
        <v>136.13813648822608</v>
      </c>
    </row>
    <row r="25" spans="1:4" x14ac:dyDescent="0.25">
      <c r="A25" s="1">
        <v>5</v>
      </c>
      <c r="B25" s="18" t="s">
        <v>8</v>
      </c>
      <c r="C25" s="3">
        <f>FV($D$19,A25*12,$D$17*-1)</f>
        <v>41888.456999243819</v>
      </c>
      <c r="D25" s="17">
        <f>C25*rendimento_carteira</f>
        <v>418.88456999243817</v>
      </c>
    </row>
    <row r="26" spans="1:4" x14ac:dyDescent="0.25">
      <c r="A26" s="1">
        <v>10</v>
      </c>
      <c r="B26" s="18" t="s">
        <v>9</v>
      </c>
      <c r="C26" s="3">
        <f>FV($D$19,A26*12,$D$17*-1)</f>
        <v>121642.1062650861</v>
      </c>
      <c r="D26" s="17">
        <f>C26*rendimento_carteira</f>
        <v>1216.4210626508609</v>
      </c>
    </row>
    <row r="27" spans="1:4" x14ac:dyDescent="0.25">
      <c r="A27" s="1">
        <v>20</v>
      </c>
      <c r="B27" s="18" t="s">
        <v>10</v>
      </c>
      <c r="C27" s="3">
        <f>FV($D$19,A27*12,$D$17*-1)</f>
        <v>562599.20004854025</v>
      </c>
      <c r="D27" s="17">
        <f>C27*rendimento_carteira</f>
        <v>5625.992000485403</v>
      </c>
    </row>
    <row r="28" spans="1:4" ht="15.75" thickBot="1" x14ac:dyDescent="0.3">
      <c r="A28" s="1">
        <v>3</v>
      </c>
      <c r="B28" s="19" t="s">
        <v>11</v>
      </c>
      <c r="C28" s="20">
        <f>FV($D$19,A28*12,$D$17*-1)</f>
        <v>21854.187011511054</v>
      </c>
      <c r="D28" s="21">
        <f>C28*rendimento_carteira</f>
        <v>218.54187011511056</v>
      </c>
    </row>
    <row r="32" spans="1:4" x14ac:dyDescent="0.25">
      <c r="B32" s="30" t="s">
        <v>17</v>
      </c>
      <c r="C32" s="30" t="s">
        <v>18</v>
      </c>
      <c r="D32" s="30"/>
    </row>
    <row r="33" spans="2:4" x14ac:dyDescent="0.25">
      <c r="B33" s="23" t="s">
        <v>19</v>
      </c>
      <c r="C33" s="24">
        <f>aporte</f>
        <v>500</v>
      </c>
      <c r="D33" s="23"/>
    </row>
    <row r="35" spans="2:4" x14ac:dyDescent="0.25">
      <c r="B35" s="25" t="s">
        <v>20</v>
      </c>
      <c r="C35" s="25" t="s">
        <v>21</v>
      </c>
      <c r="D35" s="25" t="s">
        <v>22</v>
      </c>
    </row>
    <row r="36" spans="2:4" x14ac:dyDescent="0.25">
      <c r="B36" s="4" t="s">
        <v>23</v>
      </c>
      <c r="C36" s="27">
        <f>VLOOKUP($C$32&amp;"-"&amp;B36,Planilha3!$A:$D,4,FALSE)</f>
        <v>0.3</v>
      </c>
      <c r="D36" s="22">
        <f t="shared" ref="D36:D41" si="0">C36*$C$33</f>
        <v>150</v>
      </c>
    </row>
    <row r="37" spans="2:4" x14ac:dyDescent="0.25">
      <c r="B37" s="4" t="s">
        <v>24</v>
      </c>
      <c r="C37" s="27">
        <f>VLOOKUP($C$32&amp;"-"&amp;B37,Planilha3!$A:$D,4,FALSE)</f>
        <v>0.5</v>
      </c>
      <c r="D37" s="22">
        <f t="shared" si="0"/>
        <v>250</v>
      </c>
    </row>
    <row r="38" spans="2:4" x14ac:dyDescent="0.25">
      <c r="B38" s="4" t="s">
        <v>25</v>
      </c>
      <c r="C38" s="27">
        <f>VLOOKUP($C$32&amp;"-"&amp;B38,Planilha3!$A:$D,4,FALSE)</f>
        <v>0.1</v>
      </c>
      <c r="D38" s="22">
        <f t="shared" si="0"/>
        <v>50</v>
      </c>
    </row>
    <row r="39" spans="2:4" x14ac:dyDescent="0.25">
      <c r="B39" s="4" t="s">
        <v>26</v>
      </c>
      <c r="C39" s="27">
        <f>VLOOKUP($C$32&amp;"-"&amp;B39,Planilha3!$A:$D,4,FALSE)</f>
        <v>0.1</v>
      </c>
      <c r="D39" s="22">
        <f t="shared" si="0"/>
        <v>50</v>
      </c>
    </row>
    <row r="40" spans="2:4" x14ac:dyDescent="0.25">
      <c r="B40" s="4" t="s">
        <v>27</v>
      </c>
      <c r="C40" s="27">
        <f>VLOOKUP($C$32&amp;"-"&amp;B40,Planilha3!$A:$D,4,FALSE)</f>
        <v>0</v>
      </c>
      <c r="D40" s="22">
        <f t="shared" si="0"/>
        <v>0</v>
      </c>
    </row>
    <row r="41" spans="2:4" x14ac:dyDescent="0.25">
      <c r="B41" s="4" t="s">
        <v>28</v>
      </c>
      <c r="C41" s="27">
        <f>VLOOKUP($C$32&amp;"-"&amp;B41,Planilha3!$A:$D,4,FALSE)</f>
        <v>0</v>
      </c>
      <c r="D41" s="22">
        <f t="shared" si="0"/>
        <v>0</v>
      </c>
    </row>
    <row r="42" spans="2:4" x14ac:dyDescent="0.25">
      <c r="B42" s="28"/>
      <c r="C42" s="28"/>
      <c r="D42" s="29">
        <f>SUM(D36:D41)</f>
        <v>500</v>
      </c>
    </row>
  </sheetData>
  <mergeCells count="11">
    <mergeCell ref="B23:C23"/>
    <mergeCell ref="B12:C12"/>
    <mergeCell ref="B13:C13"/>
    <mergeCell ref="B14:C14"/>
    <mergeCell ref="B20:C20"/>
    <mergeCell ref="B21:C21"/>
    <mergeCell ref="B11:D11"/>
    <mergeCell ref="B16:D16"/>
    <mergeCell ref="B17:C17"/>
    <mergeCell ref="B18:C18"/>
    <mergeCell ref="B19:C19"/>
  </mergeCells>
  <dataValidations count="1">
    <dataValidation type="list" allowBlank="1" showInputMessage="1" showErrorMessage="1" sqref="C32" xr:uid="{E693438D-7991-46FF-9364-ED187DEA763F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781-CA8D-460C-8AB1-076E50775273}">
  <dimension ref="A2:H20"/>
  <sheetViews>
    <sheetView workbookViewId="0">
      <selection activeCell="D13" sqref="D13"/>
    </sheetView>
  </sheetViews>
  <sheetFormatPr defaultRowHeight="15" x14ac:dyDescent="0.25"/>
  <cols>
    <col min="1" max="1" width="26.28515625" customWidth="1"/>
    <col min="2" max="2" width="16.5703125" customWidth="1"/>
    <col min="3" max="3" width="21.7109375" customWidth="1"/>
    <col min="4" max="4" width="11.7109375" bestFit="1" customWidth="1"/>
    <col min="7" max="7" width="18.28515625" customWidth="1"/>
  </cols>
  <sheetData>
    <row r="2" spans="1:8" x14ac:dyDescent="0.25">
      <c r="A2" t="s">
        <v>32</v>
      </c>
      <c r="B2" t="s">
        <v>17</v>
      </c>
      <c r="C2" t="s">
        <v>20</v>
      </c>
      <c r="D2" t="s">
        <v>31</v>
      </c>
    </row>
    <row r="3" spans="1:8" x14ac:dyDescent="0.25">
      <c r="A3" t="str">
        <f>B3&amp;"-"&amp;C3</f>
        <v xml:space="preserve">Conservador-PAPEL </v>
      </c>
      <c r="B3" t="s">
        <v>18</v>
      </c>
      <c r="C3" t="s">
        <v>23</v>
      </c>
      <c r="D3" s="26">
        <v>0.3</v>
      </c>
    </row>
    <row r="4" spans="1:8" x14ac:dyDescent="0.25">
      <c r="A4" t="str">
        <f t="shared" ref="A4:A19" si="0">B4&amp;"-"&amp;C4</f>
        <v>Conservador-TIJOLO</v>
      </c>
      <c r="B4" t="s">
        <v>18</v>
      </c>
      <c r="C4" t="s">
        <v>24</v>
      </c>
      <c r="D4" s="26">
        <v>0.5</v>
      </c>
    </row>
    <row r="5" spans="1:8" x14ac:dyDescent="0.25">
      <c r="A5" t="str">
        <f t="shared" si="0"/>
        <v>Conservador-HIBRIDO</v>
      </c>
      <c r="B5" t="s">
        <v>18</v>
      </c>
      <c r="C5" t="s">
        <v>25</v>
      </c>
      <c r="D5" s="26">
        <v>0.1</v>
      </c>
      <c r="G5" t="s">
        <v>33</v>
      </c>
      <c r="H5">
        <f>VLOOKUP(G5,$A:$D,4,FALSE)</f>
        <v>0.35</v>
      </c>
    </row>
    <row r="6" spans="1:8" x14ac:dyDescent="0.25">
      <c r="A6" t="str">
        <f t="shared" si="0"/>
        <v>Conservador-FOFs</v>
      </c>
      <c r="B6" t="s">
        <v>18</v>
      </c>
      <c r="C6" t="s">
        <v>26</v>
      </c>
      <c r="D6" s="26">
        <v>0.1</v>
      </c>
    </row>
    <row r="7" spans="1:8" x14ac:dyDescent="0.25">
      <c r="A7" t="str">
        <f t="shared" si="0"/>
        <v>Conservador-DESENVOLVIMENTO</v>
      </c>
      <c r="B7" t="s">
        <v>18</v>
      </c>
      <c r="C7" t="s">
        <v>27</v>
      </c>
      <c r="D7" s="26">
        <v>0</v>
      </c>
    </row>
    <row r="8" spans="1:8" ht="15.75" thickBot="1" x14ac:dyDescent="0.3">
      <c r="A8" s="31" t="str">
        <f t="shared" si="0"/>
        <v>Conservador-HORELARIAS</v>
      </c>
      <c r="B8" s="31" t="s">
        <v>18</v>
      </c>
      <c r="C8" s="31" t="s">
        <v>28</v>
      </c>
      <c r="D8" s="32">
        <v>0</v>
      </c>
    </row>
    <row r="9" spans="1:8" x14ac:dyDescent="0.25">
      <c r="A9" t="str">
        <f t="shared" si="0"/>
        <v xml:space="preserve">Moderado-PAPEL </v>
      </c>
      <c r="B9" t="s">
        <v>29</v>
      </c>
      <c r="C9" t="s">
        <v>23</v>
      </c>
      <c r="D9" s="33">
        <v>0.32</v>
      </c>
    </row>
    <row r="10" spans="1:8" x14ac:dyDescent="0.25">
      <c r="A10" t="str">
        <f t="shared" si="0"/>
        <v>Moderado-TIJOLO</v>
      </c>
      <c r="B10" t="s">
        <v>29</v>
      </c>
      <c r="C10" t="s">
        <v>24</v>
      </c>
      <c r="D10" s="33">
        <v>0.35</v>
      </c>
    </row>
    <row r="11" spans="1:8" x14ac:dyDescent="0.25">
      <c r="A11" t="str">
        <f t="shared" si="0"/>
        <v>Moderado-HIBRIDO</v>
      </c>
      <c r="B11" t="s">
        <v>29</v>
      </c>
      <c r="C11" t="s">
        <v>25</v>
      </c>
      <c r="D11" s="33">
        <v>0.08</v>
      </c>
    </row>
    <row r="12" spans="1:8" x14ac:dyDescent="0.25">
      <c r="A12" t="str">
        <f t="shared" si="0"/>
        <v>Moderado-FOFs</v>
      </c>
      <c r="B12" t="s">
        <v>29</v>
      </c>
      <c r="C12" t="s">
        <v>26</v>
      </c>
      <c r="D12" s="33">
        <v>0.05</v>
      </c>
    </row>
    <row r="13" spans="1:8" x14ac:dyDescent="0.25">
      <c r="A13" t="str">
        <f t="shared" si="0"/>
        <v>Moderado-DESENVOLVIMENTO</v>
      </c>
      <c r="B13" t="s">
        <v>29</v>
      </c>
      <c r="C13" t="s">
        <v>27</v>
      </c>
      <c r="D13" s="33">
        <v>0.1</v>
      </c>
    </row>
    <row r="14" spans="1:8" ht="15.75" thickBot="1" x14ac:dyDescent="0.3">
      <c r="A14" s="31" t="str">
        <f t="shared" si="0"/>
        <v>Moderado-HORELARIAS</v>
      </c>
      <c r="B14" s="31" t="s">
        <v>29</v>
      </c>
      <c r="C14" s="31" t="s">
        <v>28</v>
      </c>
      <c r="D14" s="34">
        <v>0.1</v>
      </c>
    </row>
    <row r="15" spans="1:8" x14ac:dyDescent="0.25">
      <c r="A15" t="str">
        <f t="shared" si="0"/>
        <v xml:space="preserve">Agressivo-PAPEL </v>
      </c>
      <c r="B15" t="s">
        <v>30</v>
      </c>
      <c r="C15" t="s">
        <v>23</v>
      </c>
      <c r="D15" s="33">
        <v>0.5</v>
      </c>
    </row>
    <row r="16" spans="1:8" x14ac:dyDescent="0.25">
      <c r="A16" t="str">
        <f t="shared" si="0"/>
        <v>Agressivo-TIJOLO</v>
      </c>
      <c r="B16" t="s">
        <v>30</v>
      </c>
      <c r="C16" t="s">
        <v>24</v>
      </c>
      <c r="D16" s="33">
        <v>0.1</v>
      </c>
    </row>
    <row r="17" spans="1:4" x14ac:dyDescent="0.25">
      <c r="A17" t="str">
        <f t="shared" si="0"/>
        <v>Agressivo-HIBRIDO</v>
      </c>
      <c r="B17" t="s">
        <v>30</v>
      </c>
      <c r="C17" t="s">
        <v>25</v>
      </c>
      <c r="D17" s="33">
        <v>0.05</v>
      </c>
    </row>
    <row r="18" spans="1:4" x14ac:dyDescent="0.25">
      <c r="A18" t="str">
        <f t="shared" si="0"/>
        <v>Agressivo-FOFs</v>
      </c>
      <c r="B18" t="s">
        <v>30</v>
      </c>
      <c r="C18" t="s">
        <v>26</v>
      </c>
      <c r="D18" s="33">
        <v>0.05</v>
      </c>
    </row>
    <row r="19" spans="1:4" x14ac:dyDescent="0.25">
      <c r="A19" t="str">
        <f t="shared" si="0"/>
        <v>Agressivo-DESENVOLVIMENTO</v>
      </c>
      <c r="B19" t="s">
        <v>30</v>
      </c>
      <c r="C19" t="s">
        <v>27</v>
      </c>
      <c r="D19" s="33">
        <v>0.2</v>
      </c>
    </row>
    <row r="20" spans="1:4" ht="15.75" thickBot="1" x14ac:dyDescent="0.3">
      <c r="A20" s="31" t="str">
        <f>B20&amp;"-"&amp;C20</f>
        <v>Agressivo-HORELARIAS</v>
      </c>
      <c r="B20" s="31" t="s">
        <v>30</v>
      </c>
      <c r="C20" s="31" t="s">
        <v>28</v>
      </c>
      <c r="D20" s="3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Planilha1</vt:lpstr>
      <vt:lpstr>Planilha2</vt:lpstr>
      <vt:lpstr>Planilha3</vt:lpstr>
      <vt:lpstr>aporte</vt:lpstr>
      <vt:lpstr>dividendos</vt:lpstr>
      <vt:lpstr>patrimonio</vt:lpstr>
      <vt:lpstr>rendimento_carteira</vt:lpstr>
      <vt:lpstr>taxa_redim</vt:lpstr>
      <vt:lpstr>tempo_invertido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Alves</dc:creator>
  <cp:lastModifiedBy>Paulo Alves</cp:lastModifiedBy>
  <dcterms:created xsi:type="dcterms:W3CDTF">2025-06-03T23:10:24Z</dcterms:created>
  <dcterms:modified xsi:type="dcterms:W3CDTF">2025-06-29T23:48:37Z</dcterms:modified>
</cp:coreProperties>
</file>