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AlborAutomation\albor\DataTables\Facturacion\"/>
    </mc:Choice>
  </mc:AlternateContent>
  <xr:revisionPtr revIDLastSave="0" documentId="13_ncr:1_{E7ABCF6C-C319-4914-A428-BC98DA1B7E00}" xr6:coauthVersionLast="47" xr6:coauthVersionMax="47" xr10:uidLastSave="{00000000-0000-0000-0000-000000000000}"/>
  <bookViews>
    <workbookView xWindow="-120" yWindow="-120" windowWidth="20730" windowHeight="11160" tabRatio="903" activeTab="1" xr2:uid="{00000000-000D-0000-FFFF-FFFF00000000}"/>
  </bookViews>
  <sheets>
    <sheet name="Sheet2" sheetId="2" r:id="rId1"/>
    <sheet name="general" sheetId="1" r:id="rId2"/>
    <sheet name="conceptoFijo" sheetId="3" r:id="rId3"/>
    <sheet name="conceptoVariable" sheetId="4" r:id="rId4"/>
    <sheet name="conceptoMovilidad" sheetId="5" r:id="rId5"/>
    <sheet name="conceptoRecuperos" sheetId="6" r:id="rId6"/>
    <sheet name="conceptoAnticipos" sheetId="7" r:id="rId7"/>
    <sheet name="Traductor_iva" sheetId="8" state="hidden" r:id="rId8"/>
    <sheet name="Traductor_centroCosto" sheetId="9" state="hidden" r:id="rId9"/>
    <sheet name="Traductor_cliente" sheetId="10" state="hidden" r:id="rId10"/>
    <sheet name="Padrones" sheetId="11" state="hidden" r:id="rId11"/>
  </sheets>
  <definedNames>
    <definedName name="_xlnm._FilterDatabase" localSheetId="6" hidden="1">conceptoAnticipos!$A$1:$H$1</definedName>
    <definedName name="_xlnm._FilterDatabase" localSheetId="2" hidden="1">conceptoFijo!$A$1:$I$1</definedName>
    <definedName name="_xlnm._FilterDatabase" localSheetId="4" hidden="1">conceptoMovilidad!$A$1:$H$1</definedName>
    <definedName name="_xlnm._FilterDatabase" localSheetId="5" hidden="1">conceptoRecuperos!$A$1:$H$1</definedName>
    <definedName name="_xlnm._FilterDatabase" localSheetId="3" hidden="1">conceptoVariable!$A$1:$I$1</definedName>
    <definedName name="_xlnm._FilterDatabase" localSheetId="1" hidden="1">general!$B$1:$Q$11</definedName>
  </definedNames>
  <calcPr calcId="181029"/>
</workbook>
</file>

<file path=xl/calcChain.xml><?xml version="1.0" encoding="utf-8"?>
<calcChain xmlns="http://schemas.openxmlformats.org/spreadsheetml/2006/main">
  <c r="M12" i="1" l="1"/>
  <c r="N12" i="1"/>
  <c r="O12" i="1"/>
  <c r="P12" i="1"/>
  <c r="Q12" i="1"/>
  <c r="M8" i="1"/>
  <c r="N8" i="1"/>
  <c r="O8" i="1"/>
  <c r="P8" i="1"/>
  <c r="Q8" i="1"/>
  <c r="M2" i="1"/>
  <c r="N2" i="1"/>
  <c r="O2" i="1"/>
  <c r="P2" i="1"/>
  <c r="Q2" i="1"/>
  <c r="M3" i="1"/>
  <c r="L3" i="1" s="1"/>
  <c r="N3" i="1"/>
  <c r="O3" i="1"/>
  <c r="P3" i="1"/>
  <c r="Q3" i="1"/>
  <c r="M6" i="1"/>
  <c r="N6" i="1"/>
  <c r="O6" i="1"/>
  <c r="P6" i="1"/>
  <c r="Q6" i="1"/>
  <c r="M9" i="1"/>
  <c r="N9" i="1"/>
  <c r="O9" i="1"/>
  <c r="P9" i="1"/>
  <c r="Q9" i="1"/>
  <c r="M10" i="1"/>
  <c r="N10" i="1"/>
  <c r="O10" i="1"/>
  <c r="P10" i="1"/>
  <c r="Q10" i="1"/>
  <c r="M5" i="1"/>
  <c r="N5" i="1"/>
  <c r="O5" i="1"/>
  <c r="P5" i="1"/>
  <c r="Q5" i="1"/>
  <c r="M11" i="1"/>
  <c r="N11" i="1"/>
  <c r="O11" i="1"/>
  <c r="P11" i="1"/>
  <c r="Q11" i="1"/>
  <c r="M4" i="1"/>
  <c r="N4" i="1"/>
  <c r="O4" i="1"/>
  <c r="P4" i="1"/>
  <c r="Q4" i="1"/>
  <c r="Q7" i="1"/>
  <c r="P7" i="1"/>
  <c r="O7" i="1"/>
  <c r="N7" i="1"/>
  <c r="M7" i="1"/>
  <c r="I3" i="7"/>
  <c r="I4" i="7"/>
  <c r="I5" i="7"/>
  <c r="I6" i="7"/>
  <c r="I7" i="7"/>
  <c r="I8" i="7"/>
  <c r="I9" i="7"/>
  <c r="I2" i="7"/>
  <c r="I3" i="6"/>
  <c r="I2" i="6"/>
  <c r="I3" i="5"/>
  <c r="I4" i="5"/>
  <c r="I5" i="5"/>
  <c r="I6" i="5"/>
  <c r="I7" i="5"/>
  <c r="I8" i="5"/>
  <c r="I9" i="5"/>
  <c r="I10" i="5"/>
  <c r="I11" i="5"/>
  <c r="I12" i="5"/>
  <c r="I2" i="5"/>
  <c r="J3" i="4"/>
  <c r="J4" i="4"/>
  <c r="J5" i="4"/>
  <c r="J6" i="4"/>
  <c r="J7" i="4"/>
  <c r="J8" i="4"/>
  <c r="J9" i="4"/>
  <c r="J10" i="4"/>
  <c r="J11" i="4"/>
  <c r="J12" i="4"/>
  <c r="J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" i="3"/>
  <c r="L7" i="1" l="1"/>
  <c r="L12" i="1"/>
  <c r="L6" i="1"/>
  <c r="L11" i="1"/>
  <c r="L10" i="1"/>
  <c r="L4" i="1"/>
  <c r="L8" i="1"/>
  <c r="L9" i="1"/>
  <c r="L2" i="1"/>
  <c r="L5" i="1"/>
</calcChain>
</file>

<file path=xl/sharedStrings.xml><?xml version="1.0" encoding="utf-8"?>
<sst xmlns="http://schemas.openxmlformats.org/spreadsheetml/2006/main" count="609" uniqueCount="185">
  <si>
    <t>i_tipoFactura</t>
  </si>
  <si>
    <t>i_fecha</t>
  </si>
  <si>
    <t>i_numeroFactura</t>
  </si>
  <si>
    <t>i_cliente</t>
  </si>
  <si>
    <t>i_jurisdiccion</t>
  </si>
  <si>
    <t>i_tipoVenta</t>
  </si>
  <si>
    <t>i_mesFacturacion</t>
  </si>
  <si>
    <t>i_montoControl</t>
  </si>
  <si>
    <t>o_montoFacturado</t>
  </si>
  <si>
    <t>o_asiento</t>
  </si>
  <si>
    <t>Factura A</t>
  </si>
  <si>
    <t>26/04/2024</t>
  </si>
  <si>
    <t>0010-00000001</t>
  </si>
  <si>
    <t>FOI TERRUÑOS DE LOS ANDES</t>
  </si>
  <si>
    <t>Mendoza</t>
  </si>
  <si>
    <t>Otras ventas</t>
  </si>
  <si>
    <t>ABRIL</t>
  </si>
  <si>
    <t>5672456</t>
  </si>
  <si>
    <t>0010-00000002</t>
  </si>
  <si>
    <t>GRANAR S.A.C y F.</t>
  </si>
  <si>
    <t>1711627</t>
  </si>
  <si>
    <t>0010-00000003</t>
  </si>
  <si>
    <t>AGRISUS SA</t>
  </si>
  <si>
    <t>387345</t>
  </si>
  <si>
    <t>0010-00000004</t>
  </si>
  <si>
    <t>CABALGANDO SAFI</t>
  </si>
  <si>
    <t>605458</t>
  </si>
  <si>
    <t>0010-00000005</t>
  </si>
  <si>
    <t>FOA AGUAS DE ALTAMIRA</t>
  </si>
  <si>
    <t>1382748</t>
  </si>
  <si>
    <t>0010-00000006</t>
  </si>
  <si>
    <t>LLORENTE HNOS SA</t>
  </si>
  <si>
    <t>1724261</t>
  </si>
  <si>
    <t>0010-00000007</t>
  </si>
  <si>
    <t>LOS NATIVOS S.A.</t>
  </si>
  <si>
    <t>5580457</t>
  </si>
  <si>
    <t>0010-00000008</t>
  </si>
  <si>
    <t>FINCAS Y BODEGAS MONTECHEZ S.A.</t>
  </si>
  <si>
    <t>2023845</t>
  </si>
  <si>
    <t>0010-00000009</t>
  </si>
  <si>
    <t>TELLERIA JUAN GABRIEL</t>
  </si>
  <si>
    <t>980713</t>
  </si>
  <si>
    <t>26/04/2025</t>
  </si>
  <si>
    <t>0010-00000010</t>
  </si>
  <si>
    <t>FINCA LAS MAGDALENAS S. A. S.</t>
  </si>
  <si>
    <t>794061</t>
  </si>
  <si>
    <t>usuario</t>
  </si>
  <si>
    <t>empresa</t>
  </si>
  <si>
    <t>A</t>
  </si>
  <si>
    <t>pablo</t>
  </si>
  <si>
    <t>Servicios Agropecuarios Cuyo S.A.</t>
  </si>
  <si>
    <t>t_cliente</t>
  </si>
  <si>
    <t>t_centroCosto</t>
  </si>
  <si>
    <t>i_finca</t>
  </si>
  <si>
    <t>t_alicuota</t>
  </si>
  <si>
    <t>i_netoGravado</t>
  </si>
  <si>
    <t>i_descripcion</t>
  </si>
  <si>
    <t>i_tipoItem</t>
  </si>
  <si>
    <t>i_unidades</t>
  </si>
  <si>
    <t>i_cuentaContable</t>
  </si>
  <si>
    <t>altamira</t>
  </si>
  <si>
    <t>la india</t>
  </si>
  <si>
    <t>48140,91</t>
  </si>
  <si>
    <t>SS FINCA</t>
  </si>
  <si>
    <t>Concepto</t>
  </si>
  <si>
    <t>414001001</t>
  </si>
  <si>
    <t>123797,88</t>
  </si>
  <si>
    <t>la quebrada</t>
  </si>
  <si>
    <t>439308,38</t>
  </si>
  <si>
    <t>ugarteche</t>
  </si>
  <si>
    <t>los cerrillos</t>
  </si>
  <si>
    <t>444270,25</t>
  </si>
  <si>
    <t>914356,15</t>
  </si>
  <si>
    <t>985719,67</t>
  </si>
  <si>
    <t>Granar SACyF (AB)</t>
  </si>
  <si>
    <t>abemar</t>
  </si>
  <si>
    <t>157359,74</t>
  </si>
  <si>
    <t>la peregrina</t>
  </si>
  <si>
    <t>214799,71</t>
  </si>
  <si>
    <t>el pedregal</t>
  </si>
  <si>
    <t>222714,18</t>
  </si>
  <si>
    <t>449528,35</t>
  </si>
  <si>
    <t>583888,49</t>
  </si>
  <si>
    <t>583186,17</t>
  </si>
  <si>
    <t>mari cla</t>
  </si>
  <si>
    <t>242981,43</t>
  </si>
  <si>
    <t>571407,52</t>
  </si>
  <si>
    <t>los nativos</t>
  </si>
  <si>
    <t>475489,24</t>
  </si>
  <si>
    <t>1104990,67</t>
  </si>
  <si>
    <t>mtcz-los blancos</t>
  </si>
  <si>
    <t>100920,48</t>
  </si>
  <si>
    <t>259524,43</t>
  </si>
  <si>
    <t>las magdalenas</t>
  </si>
  <si>
    <t>204897,04</t>
  </si>
  <si>
    <t>490765,24</t>
  </si>
  <si>
    <t>piedras</t>
  </si>
  <si>
    <t>530084,67</t>
  </si>
  <si>
    <t>1043649,31</t>
  </si>
  <si>
    <t>LABORES FINCA</t>
  </si>
  <si>
    <t>414001003</t>
  </si>
  <si>
    <t>1643188,49</t>
  </si>
  <si>
    <t>1823213,62</t>
  </si>
  <si>
    <t>491987,5</t>
  </si>
  <si>
    <t>528151,26</t>
  </si>
  <si>
    <t>348730,54</t>
  </si>
  <si>
    <t>1044724,78</t>
  </si>
  <si>
    <t>3461962,48</t>
  </si>
  <si>
    <t>765211,91</t>
  </si>
  <si>
    <t>407767,13</t>
  </si>
  <si>
    <t>590149,23</t>
  </si>
  <si>
    <t>i_centroCosto</t>
  </si>
  <si>
    <t>i_alicuota</t>
  </si>
  <si>
    <t>3-MOVILIDAD MARIANO SAVINA</t>
  </si>
  <si>
    <t>IVA (21%)</t>
  </si>
  <si>
    <t>313023,22</t>
  </si>
  <si>
    <t>SS MOVILIDAD MS-EG</t>
  </si>
  <si>
    <t xml:space="preserve">A &amp; T Y ASOCIADOS SA </t>
  </si>
  <si>
    <t>500378,54</t>
  </si>
  <si>
    <t>21357,27</t>
  </si>
  <si>
    <t>14598,19</t>
  </si>
  <si>
    <t>7227,54</t>
  </si>
  <si>
    <t>69752,04</t>
  </si>
  <si>
    <t>4087,89</t>
  </si>
  <si>
    <t>210767,67</t>
  </si>
  <si>
    <t>672013,28</t>
  </si>
  <si>
    <t>3324,67</t>
  </si>
  <si>
    <t>1-MODULO UGARTECHE</t>
  </si>
  <si>
    <t>7096,87</t>
  </si>
  <si>
    <t>SS ESTACION METEOROLOGICA</t>
  </si>
  <si>
    <t>515301014</t>
  </si>
  <si>
    <t>13252,86</t>
  </si>
  <si>
    <t>EST-ESTRUCTURA</t>
  </si>
  <si>
    <t>90000</t>
  </si>
  <si>
    <t xml:space="preserve">ANTICIPO </t>
  </si>
  <si>
    <t>Descuento</t>
  </si>
  <si>
    <t>570101009</t>
  </si>
  <si>
    <t>1500000</t>
  </si>
  <si>
    <t>1000000</t>
  </si>
  <si>
    <t>450000</t>
  </si>
  <si>
    <t>600000</t>
  </si>
  <si>
    <t>150000</t>
  </si>
  <si>
    <t>i_iva</t>
  </si>
  <si>
    <t>IVA (10.5%)</t>
  </si>
  <si>
    <t>2-MODULO ALTAMIRA</t>
  </si>
  <si>
    <t>FOA Aguas de Altamira</t>
  </si>
  <si>
    <t>FOI TerruÃ±os de los Andes</t>
  </si>
  <si>
    <t>Granar SACyF</t>
  </si>
  <si>
    <t>Llorente Hnos SA</t>
  </si>
  <si>
    <t>Los Nativos SA</t>
  </si>
  <si>
    <t>Montechez</t>
  </si>
  <si>
    <t>Sona Aldo Guillermo</t>
  </si>
  <si>
    <t>Telleria Juan Gabriel</t>
  </si>
  <si>
    <t>Agrisus</t>
  </si>
  <si>
    <t>AyT</t>
  </si>
  <si>
    <t>Cabalgando</t>
  </si>
  <si>
    <t>TipoFactura</t>
  </si>
  <si>
    <t>IVA</t>
  </si>
  <si>
    <t>CentroCostos</t>
  </si>
  <si>
    <t>TipoItem</t>
  </si>
  <si>
    <t>Factura A Webservice</t>
  </si>
  <si>
    <t>Factura Crédito Electrónica A</t>
  </si>
  <si>
    <t>Factura Crédito Electrónica A Webservice</t>
  </si>
  <si>
    <t>4-MOVILIDAD LEANDRO SAVINA</t>
  </si>
  <si>
    <t>Nota de Crédito A</t>
  </si>
  <si>
    <t>5-MOVILIDAD ESTEBAN GAMUNDI</t>
  </si>
  <si>
    <t>Nota de Crédito A Webservice</t>
  </si>
  <si>
    <t>6-FOI TERRUÑOS DE LOS ANDES</t>
  </si>
  <si>
    <t>7-TELLERIA</t>
  </si>
  <si>
    <t>8-SONA</t>
  </si>
  <si>
    <t>9-LLORENTE</t>
  </si>
  <si>
    <t>10-GRANAR</t>
  </si>
  <si>
    <t>11-LOS NATIVOS</t>
  </si>
  <si>
    <t>12-FOA AGUAS DE ALTAMIRA</t>
  </si>
  <si>
    <t>ADM-ADMINISTRACION</t>
  </si>
  <si>
    <t>Fijo</t>
  </si>
  <si>
    <t>Variable</t>
  </si>
  <si>
    <t>Movilidad</t>
  </si>
  <si>
    <t>Recuperos</t>
  </si>
  <si>
    <t>Anticipos</t>
  </si>
  <si>
    <t>formatoNumero</t>
  </si>
  <si>
    <t>controlTablas</t>
  </si>
  <si>
    <t>i_factura</t>
  </si>
  <si>
    <t>GRANAR S.A.C y F. (AB)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</si>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</sst>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/>
  </cellStyleXfs>
  <cellXfs count="19">
    <xf numFmtId="0" fontId="0" fillId="0" borderId="0" xfId="0"/>
    <xf numFmtId="14" fontId="0" fillId="0" borderId="0" xfId="0" quotePrefix="1" applyNumberFormat="1"/>
    <xf numFmtId="0" fontId="0" fillId="0" borderId="0" xfId="0" quotePrefix="1"/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2" borderId="0" xfId="1" applyNumberFormat="1" applyFont="1" applyFill="1"/>
    <xf numFmtId="49" fontId="0" fillId="0" borderId="0" xfId="1" applyNumberFormat="1" applyFont="1"/>
    <xf numFmtId="49" fontId="0" fillId="0" borderId="0" xfId="1" quotePrefix="1" applyNumberFormat="1" applyFont="1"/>
    <xf numFmtId="49" fontId="0" fillId="2" borderId="0" xfId="0" applyNumberFormat="1" applyFill="1"/>
    <xf numFmtId="49" fontId="0" fillId="0" borderId="0" xfId="0" applyNumberFormat="1"/>
    <xf numFmtId="49" fontId="0" fillId="0" borderId="0" xfId="0" quotePrefix="1" applyNumberFormat="1"/>
    <xf numFmtId="2" fontId="0" fillId="0" borderId="0" xfId="1" applyNumberFormat="1" applyFont="1"/>
    <xf numFmtId="44" fontId="2" fillId="0" borderId="0" xfId="1"/>
    <xf numFmtId="0" fontId="0" fillId="3" borderId="0" xfId="0" applyFill="1"/>
    <xf numFmtId="44" fontId="2" fillId="3" borderId="0" xfId="1" quotePrefix="1" applyFill="1"/>
    <xf numFmtId="44" fontId="2" fillId="4" borderId="0" xfId="1" applyFill="1"/>
    <xf numFmtId="49" fontId="1" fillId="0" borderId="0" xfId="0" quotePrefix="1" applyNumberFormat="1" applyFont="1"/>
    <xf numFmtId="14" fontId="1" fillId="0" borderId="0" xfId="0" quotePrefix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7"/>
  <sheetViews>
    <sheetView workbookViewId="0">
      <selection activeCell="C7" sqref="C7"/>
    </sheetView>
  </sheetViews>
  <sheetFormatPr baseColWidth="10" defaultColWidth="9.140625" defaultRowHeight="15" x14ac:dyDescent="0.25"/>
  <cols>
    <col min="3" max="3" width="31.140625" bestFit="1" customWidth="1"/>
  </cols>
  <sheetData>
    <row r="1" spans="1:3" x14ac:dyDescent="0.25">
      <c r="B1" t="s">
        <v>46</v>
      </c>
      <c r="C1" t="s">
        <v>47</v>
      </c>
    </row>
    <row r="2" spans="1:3" x14ac:dyDescent="0.25">
      <c r="A2" t="s">
        <v>48</v>
      </c>
      <c r="B2" s="2" t="s">
        <v>49</v>
      </c>
      <c r="C2" t="s">
        <v>50</v>
      </c>
    </row>
    <row r="3" spans="1:3" x14ac:dyDescent="0.25">
      <c r="B3" s="2"/>
    </row>
    <row r="7" spans="1:3" x14ac:dyDescent="0.25">
      <c r="B7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B13"/>
  <sheetViews>
    <sheetView workbookViewId="0">
      <selection activeCell="A2" sqref="A2:A13"/>
    </sheetView>
  </sheetViews>
  <sheetFormatPr baseColWidth="10" defaultRowHeight="15" x14ac:dyDescent="0.25"/>
  <cols>
    <col min="1" max="1" width="33.5703125" bestFit="1" customWidth="1"/>
    <col min="2" max="3" width="25.42578125" bestFit="1" customWidth="1"/>
  </cols>
  <sheetData>
    <row r="1" spans="1:2" x14ac:dyDescent="0.25">
      <c r="A1" t="s">
        <v>3</v>
      </c>
      <c r="B1" t="s">
        <v>51</v>
      </c>
    </row>
    <row r="2" spans="1:2" x14ac:dyDescent="0.25">
      <c r="A2" t="s">
        <v>28</v>
      </c>
      <c r="B2" t="s">
        <v>145</v>
      </c>
    </row>
    <row r="3" spans="1:2" x14ac:dyDescent="0.25">
      <c r="A3" t="s">
        <v>13</v>
      </c>
      <c r="B3" t="s">
        <v>146</v>
      </c>
    </row>
    <row r="4" spans="1:2" x14ac:dyDescent="0.25">
      <c r="A4" t="s">
        <v>19</v>
      </c>
      <c r="B4" t="s">
        <v>147</v>
      </c>
    </row>
    <row r="5" spans="1:2" x14ac:dyDescent="0.25">
      <c r="A5" t="s">
        <v>31</v>
      </c>
      <c r="B5" t="s">
        <v>148</v>
      </c>
    </row>
    <row r="6" spans="1:2" x14ac:dyDescent="0.25">
      <c r="A6" t="s">
        <v>34</v>
      </c>
      <c r="B6" t="s">
        <v>149</v>
      </c>
    </row>
    <row r="7" spans="1:2" x14ac:dyDescent="0.25">
      <c r="A7" t="s">
        <v>37</v>
      </c>
      <c r="B7" t="s">
        <v>150</v>
      </c>
    </row>
    <row r="8" spans="1:2" x14ac:dyDescent="0.25">
      <c r="A8" t="s">
        <v>44</v>
      </c>
      <c r="B8" t="s">
        <v>151</v>
      </c>
    </row>
    <row r="9" spans="1:2" x14ac:dyDescent="0.25">
      <c r="A9" t="s">
        <v>40</v>
      </c>
      <c r="B9" t="s">
        <v>152</v>
      </c>
    </row>
    <row r="10" spans="1:2" x14ac:dyDescent="0.25">
      <c r="A10" t="s">
        <v>22</v>
      </c>
      <c r="B10" t="s">
        <v>153</v>
      </c>
    </row>
    <row r="11" spans="1:2" x14ac:dyDescent="0.25">
      <c r="A11" t="s">
        <v>117</v>
      </c>
      <c r="B11" t="s">
        <v>154</v>
      </c>
    </row>
    <row r="12" spans="1:2" x14ac:dyDescent="0.25">
      <c r="A12" t="s">
        <v>25</v>
      </c>
      <c r="B12" t="s">
        <v>155</v>
      </c>
    </row>
    <row r="13" spans="1:2" x14ac:dyDescent="0.25">
      <c r="A13" t="s">
        <v>19</v>
      </c>
      <c r="B13" t="s">
        <v>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D15"/>
  <sheetViews>
    <sheetView workbookViewId="0">
      <selection activeCell="C4" sqref="C4"/>
    </sheetView>
  </sheetViews>
  <sheetFormatPr baseColWidth="10" defaultRowHeight="15" x14ac:dyDescent="0.25"/>
  <cols>
    <col min="1" max="1" width="37.85546875" bestFit="1" customWidth="1"/>
    <col min="3" max="3" width="31" bestFit="1" customWidth="1"/>
  </cols>
  <sheetData>
    <row r="1" spans="1:4" x14ac:dyDescent="0.25">
      <c r="A1" t="s">
        <v>156</v>
      </c>
      <c r="B1" t="s">
        <v>157</v>
      </c>
      <c r="C1" t="s">
        <v>158</v>
      </c>
      <c r="D1" t="s">
        <v>159</v>
      </c>
    </row>
    <row r="2" spans="1:4" x14ac:dyDescent="0.25">
      <c r="A2" t="s">
        <v>10</v>
      </c>
      <c r="B2" t="s">
        <v>143</v>
      </c>
      <c r="C2" t="s">
        <v>127</v>
      </c>
      <c r="D2" t="s">
        <v>64</v>
      </c>
    </row>
    <row r="3" spans="1:4" x14ac:dyDescent="0.25">
      <c r="A3" t="s">
        <v>160</v>
      </c>
      <c r="B3" t="s">
        <v>114</v>
      </c>
      <c r="C3" t="s">
        <v>144</v>
      </c>
      <c r="D3" t="s">
        <v>135</v>
      </c>
    </row>
    <row r="4" spans="1:4" x14ac:dyDescent="0.25">
      <c r="A4" t="s">
        <v>161</v>
      </c>
      <c r="C4" t="s">
        <v>113</v>
      </c>
    </row>
    <row r="5" spans="1:4" x14ac:dyDescent="0.25">
      <c r="A5" t="s">
        <v>162</v>
      </c>
      <c r="C5" t="s">
        <v>163</v>
      </c>
    </row>
    <row r="6" spans="1:4" x14ac:dyDescent="0.25">
      <c r="A6" t="s">
        <v>164</v>
      </c>
      <c r="C6" t="s">
        <v>165</v>
      </c>
    </row>
    <row r="7" spans="1:4" x14ac:dyDescent="0.25">
      <c r="A7" t="s">
        <v>166</v>
      </c>
      <c r="C7" t="s">
        <v>167</v>
      </c>
    </row>
    <row r="8" spans="1:4" x14ac:dyDescent="0.25">
      <c r="C8" t="s">
        <v>168</v>
      </c>
    </row>
    <row r="9" spans="1:4" x14ac:dyDescent="0.25">
      <c r="C9" t="s">
        <v>169</v>
      </c>
    </row>
    <row r="10" spans="1:4" x14ac:dyDescent="0.25">
      <c r="C10" t="s">
        <v>170</v>
      </c>
    </row>
    <row r="11" spans="1:4" x14ac:dyDescent="0.25">
      <c r="C11" t="s">
        <v>171</v>
      </c>
    </row>
    <row r="12" spans="1:4" x14ac:dyDescent="0.25">
      <c r="C12" t="s">
        <v>172</v>
      </c>
    </row>
    <row r="13" spans="1:4" x14ac:dyDescent="0.25">
      <c r="C13" t="s">
        <v>173</v>
      </c>
    </row>
    <row r="14" spans="1:4" x14ac:dyDescent="0.25">
      <c r="C14" t="s">
        <v>174</v>
      </c>
    </row>
    <row r="15" spans="1:4" x14ac:dyDescent="0.25">
      <c r="C15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6"/>
  <sheetViews>
    <sheetView tabSelected="1" workbookViewId="0">
      <selection activeCell="O16" sqref="O16"/>
    </sheetView>
  </sheetViews>
  <sheetFormatPr baseColWidth="10" defaultColWidth="9.140625" defaultRowHeight="15" x14ac:dyDescent="0.25"/>
  <cols>
    <col min="2" max="2" width="14.85546875" bestFit="1" customWidth="1"/>
    <col min="3" max="3" width="10.7109375" bestFit="1" customWidth="1"/>
    <col min="4" max="4" width="18.42578125" bestFit="1" customWidth="1"/>
    <col min="5" max="5" width="33.5703125" bestFit="1" customWidth="1"/>
    <col min="6" max="6" width="15" bestFit="1" customWidth="1"/>
    <col min="7" max="7" width="13.7109375" bestFit="1" customWidth="1"/>
    <col min="8" max="8" width="18.85546875" bestFit="1" customWidth="1"/>
    <col min="9" max="9" width="17.28515625" style="10" bestFit="1" customWidth="1"/>
    <col min="10" max="10" width="20.140625" style="10" bestFit="1" customWidth="1"/>
    <col min="11" max="11" width="13.140625" bestFit="1" customWidth="1"/>
    <col min="12" max="12" width="15.140625" style="14" bestFit="1" customWidth="1"/>
    <col min="13" max="14" width="14.5703125" bestFit="1" customWidth="1"/>
    <col min="15" max="15" width="13" bestFit="1" customWidth="1"/>
    <col min="16" max="16" width="12.5703125" bestFit="1" customWidth="1"/>
    <col min="17" max="17" width="14.5703125" bestFit="1" customWidth="1"/>
  </cols>
  <sheetData>
    <row r="1" spans="1:17" x14ac:dyDescent="0.25">
      <c r="A1" t="s">
        <v>182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0" t="s">
        <v>7</v>
      </c>
      <c r="J1" s="10" t="s">
        <v>8</v>
      </c>
      <c r="K1" t="s">
        <v>9</v>
      </c>
      <c r="L1" s="14" t="s">
        <v>181</v>
      </c>
      <c r="M1" t="s">
        <v>175</v>
      </c>
      <c r="N1" t="s">
        <v>176</v>
      </c>
      <c r="O1" t="s">
        <v>177</v>
      </c>
      <c r="P1" t="s">
        <v>178</v>
      </c>
      <c r="Q1" t="s">
        <v>179</v>
      </c>
    </row>
    <row r="2" spans="1:17" x14ac:dyDescent="0.25">
      <c r="A2" t="s">
        <v>184</v>
      </c>
      <c r="B2" t="s">
        <v>10</v>
      </c>
      <c r="C2" s="1" t="s">
        <v>11</v>
      </c>
      <c r="D2" s="1" t="s">
        <v>21</v>
      </c>
      <c r="E2" t="s">
        <v>22</v>
      </c>
      <c r="F2" t="s">
        <v>14</v>
      </c>
      <c r="G2" t="s">
        <v>15</v>
      </c>
      <c r="H2" s="2" t="s">
        <v>16</v>
      </c>
      <c r="I2" s="10" t="s">
        <v>23</v>
      </c>
      <c r="J2" s="3"/>
      <c r="K2" s="3"/>
      <c r="L2" s="15">
        <f t="shared" ref="L2:L11" si="0">M2+N2+O2+P2-Q2</f>
        <v>320120.08999999997</v>
      </c>
      <c r="M2" s="13">
        <f>SUMIF(conceptoFijo!A:A,E2,conceptoFijo!J:J)</f>
        <v>0</v>
      </c>
      <c r="N2" s="13">
        <f>SUMIF(conceptoVariable!A:A,E2,conceptoVariable!J:J)</f>
        <v>0</v>
      </c>
      <c r="O2" s="13">
        <f>SUMIF(conceptoMovilidad!A:A,E2,conceptoMovilidad!I:I)</f>
        <v>313023.21999999997</v>
      </c>
      <c r="P2" s="13">
        <f>SUMIF(conceptoRecuperos!A:A,E2,conceptoRecuperos!I:I)</f>
        <v>7096.87</v>
      </c>
      <c r="Q2" s="13">
        <f>SUMIF(conceptoAnticipos!A:A,E2,conceptoAnticipos!I:I)</f>
        <v>0</v>
      </c>
    </row>
    <row r="3" spans="1:17" x14ac:dyDescent="0.25">
      <c r="A3" t="s">
        <v>184</v>
      </c>
      <c r="B3" t="s">
        <v>10</v>
      </c>
      <c r="C3" s="1" t="s">
        <v>11</v>
      </c>
      <c r="D3" s="1" t="s">
        <v>24</v>
      </c>
      <c r="E3" t="s">
        <v>25</v>
      </c>
      <c r="F3" t="s">
        <v>14</v>
      </c>
      <c r="G3" t="s">
        <v>15</v>
      </c>
      <c r="H3" s="2" t="s">
        <v>16</v>
      </c>
      <c r="I3" s="10" t="s">
        <v>26</v>
      </c>
      <c r="J3" s="3"/>
      <c r="K3" s="3"/>
      <c r="L3" s="15">
        <f t="shared" si="0"/>
        <v>500378.54</v>
      </c>
      <c r="M3" s="13">
        <f>SUMIF(conceptoFijo!A:A,E3,conceptoFijo!J:J)</f>
        <v>0</v>
      </c>
      <c r="N3" s="13">
        <f>SUMIF(conceptoVariable!A:A,E3,conceptoVariable!J:J)</f>
        <v>0</v>
      </c>
      <c r="O3" s="13">
        <f>SUMIF(conceptoMovilidad!A:A,E3,conceptoMovilidad!I:I)</f>
        <v>500378.54</v>
      </c>
      <c r="P3" s="13">
        <f>SUMIF(conceptoRecuperos!A:A,E3,conceptoRecuperos!I:I)</f>
        <v>0</v>
      </c>
      <c r="Q3" s="13">
        <f>SUMIF(conceptoAnticipos!A:A,E3,conceptoAnticipos!I:I)</f>
        <v>0</v>
      </c>
    </row>
    <row r="4" spans="1:17" x14ac:dyDescent="0.25">
      <c r="A4" t="s">
        <v>184</v>
      </c>
      <c r="B4" t="s">
        <v>10</v>
      </c>
      <c r="C4" s="1" t="s">
        <v>42</v>
      </c>
      <c r="D4" s="1" t="s">
        <v>43</v>
      </c>
      <c r="E4" t="s">
        <v>44</v>
      </c>
      <c r="F4" t="s">
        <v>14</v>
      </c>
      <c r="G4" t="s">
        <v>15</v>
      </c>
      <c r="H4" s="2" t="s">
        <v>16</v>
      </c>
      <c r="I4" s="10" t="s">
        <v>45</v>
      </c>
      <c r="J4" s="3"/>
      <c r="K4" s="3"/>
      <c r="L4" s="15">
        <f t="shared" si="0"/>
        <v>656754.08000000007</v>
      </c>
      <c r="M4" s="16">
        <f>SUMIF(conceptoFijo!A:A,E4,conceptoFijo!J:J)</f>
        <v>695662.28</v>
      </c>
      <c r="N4" s="13">
        <f>SUMIF(conceptoVariable!A:A,E4,conceptoVariable!J:J)</f>
        <v>407767.13</v>
      </c>
      <c r="O4" s="13">
        <f>SUMIF(conceptoMovilidad!A:A,E4,conceptoMovilidad!I:I)</f>
        <v>3324.67</v>
      </c>
      <c r="P4" s="13">
        <f>SUMIF(conceptoRecuperos!A:A,E4,conceptoRecuperos!I:I)</f>
        <v>0</v>
      </c>
      <c r="Q4" s="13">
        <f>SUMIF(conceptoAnticipos!A:A,E4,conceptoAnticipos!I:I)</f>
        <v>450000</v>
      </c>
    </row>
    <row r="5" spans="1:17" x14ac:dyDescent="0.25">
      <c r="A5" t="s">
        <v>184</v>
      </c>
      <c r="B5" t="s">
        <v>10</v>
      </c>
      <c r="C5" s="1" t="s">
        <v>11</v>
      </c>
      <c r="D5" s="1" t="s">
        <v>36</v>
      </c>
      <c r="E5" t="s">
        <v>37</v>
      </c>
      <c r="F5" t="s">
        <v>14</v>
      </c>
      <c r="G5" t="s">
        <v>15</v>
      </c>
      <c r="H5" s="2" t="s">
        <v>16</v>
      </c>
      <c r="I5" s="10" t="s">
        <v>38</v>
      </c>
      <c r="J5" s="3"/>
      <c r="K5" s="3"/>
      <c r="L5" s="15">
        <f t="shared" si="0"/>
        <v>1660922.9600000002</v>
      </c>
      <c r="M5" s="13">
        <f>SUMIF(conceptoFijo!A:A,E5,conceptoFijo!J:J)</f>
        <v>360444.91</v>
      </c>
      <c r="N5" s="16">
        <f>SUMIF(conceptoVariable!A:A,E5,conceptoVariable!J:J)</f>
        <v>765211.91</v>
      </c>
      <c r="O5" s="13">
        <f>SUMIF(conceptoMovilidad!A:A,E5,conceptoMovilidad!I:I)</f>
        <v>672013.28</v>
      </c>
      <c r="P5" s="13">
        <f>SUMIF(conceptoRecuperos!A:A,E5,conceptoRecuperos!I:I)</f>
        <v>13252.86</v>
      </c>
      <c r="Q5" s="13">
        <f>SUMIF(conceptoAnticipos!A:A,E5,conceptoAnticipos!I:I)</f>
        <v>150000</v>
      </c>
    </row>
    <row r="6" spans="1:17" x14ac:dyDescent="0.25">
      <c r="A6" t="s">
        <v>184</v>
      </c>
      <c r="B6" t="s">
        <v>10</v>
      </c>
      <c r="C6" s="1" t="s">
        <v>11</v>
      </c>
      <c r="D6" s="1" t="s">
        <v>27</v>
      </c>
      <c r="E6" t="s">
        <v>28</v>
      </c>
      <c r="F6" t="s">
        <v>14</v>
      </c>
      <c r="G6" t="s">
        <v>15</v>
      </c>
      <c r="H6" s="2" t="s">
        <v>16</v>
      </c>
      <c r="I6" s="10" t="s">
        <v>29</v>
      </c>
      <c r="J6" s="3"/>
      <c r="K6" s="3"/>
      <c r="L6" s="15">
        <f t="shared" si="0"/>
        <v>1146945.3700000001</v>
      </c>
      <c r="M6" s="13">
        <f>SUMIF(conceptoFijo!A:A,E6,conceptoFijo!J:J)</f>
        <v>171938.79</v>
      </c>
      <c r="N6" s="16">
        <f>SUMIF(conceptoVariable!A:A,E6,conceptoVariable!J:J)</f>
        <v>1043649.31</v>
      </c>
      <c r="O6" s="13">
        <f>SUMIF(conceptoMovilidad!A:A,E6,conceptoMovilidad!I:I)</f>
        <v>21357.27</v>
      </c>
      <c r="P6" s="13">
        <f>SUMIF(conceptoRecuperos!A:A,E6,conceptoRecuperos!I:I)</f>
        <v>0</v>
      </c>
      <c r="Q6" s="13">
        <f>SUMIF(conceptoAnticipos!A:A,E6,conceptoAnticipos!I:I)</f>
        <v>90000</v>
      </c>
    </row>
    <row r="7" spans="1:17" x14ac:dyDescent="0.25">
      <c r="A7" t="s">
        <v>184</v>
      </c>
      <c r="B7" t="s">
        <v>10</v>
      </c>
      <c r="C7" s="1" t="s">
        <v>11</v>
      </c>
      <c r="D7" s="1" t="s">
        <v>12</v>
      </c>
      <c r="E7" t="s">
        <v>13</v>
      </c>
      <c r="F7" t="s">
        <v>14</v>
      </c>
      <c r="G7" t="s">
        <v>15</v>
      </c>
      <c r="H7" s="2" t="s">
        <v>16</v>
      </c>
      <c r="I7" s="11" t="s">
        <v>17</v>
      </c>
      <c r="J7" s="17"/>
      <c r="K7" s="18"/>
      <c r="L7" s="15">
        <f t="shared" si="0"/>
        <v>4764654.7500000009</v>
      </c>
      <c r="M7" s="13">
        <f>SUMIF(conceptoFijo!A:A,E7,conceptoFijo!J:J)</f>
        <v>2783654.45</v>
      </c>
      <c r="N7" s="16">
        <f>SUMIF(conceptoVariable!A:A,E7,conceptoVariable!J:J)</f>
        <v>3466402.1100000003</v>
      </c>
      <c r="O7" s="13">
        <f>SUMIF(conceptoMovilidad!A:A,E7,conceptoMovilidad!I:I)</f>
        <v>14598.19</v>
      </c>
      <c r="P7" s="13">
        <f>SUMIF(conceptoRecuperos!A:A,E7,conceptoRecuperos!I:I)</f>
        <v>0</v>
      </c>
      <c r="Q7" s="13">
        <f>SUMIF(conceptoAnticipos!A:A,E7,conceptoAnticipos!I:I)</f>
        <v>1500000</v>
      </c>
    </row>
    <row r="8" spans="1:17" x14ac:dyDescent="0.25">
      <c r="A8" t="s">
        <v>184</v>
      </c>
      <c r="B8" t="s">
        <v>10</v>
      </c>
      <c r="C8" s="1" t="s">
        <v>11</v>
      </c>
      <c r="D8" s="1" t="s">
        <v>18</v>
      </c>
      <c r="E8" t="s">
        <v>19</v>
      </c>
      <c r="F8" t="s">
        <v>14</v>
      </c>
      <c r="G8" t="s">
        <v>15</v>
      </c>
      <c r="H8" s="2" t="s">
        <v>16</v>
      </c>
      <c r="I8" s="11" t="s">
        <v>20</v>
      </c>
      <c r="J8" s="17"/>
      <c r="K8" s="3"/>
      <c r="L8" s="15">
        <f t="shared" si="0"/>
        <v>1452534.13</v>
      </c>
      <c r="M8" s="13">
        <f>SUMIF(conceptoFijo!A:A,E8,conceptoFijo!J:J)</f>
        <v>1604588.55</v>
      </c>
      <c r="N8" s="13">
        <f>SUMIF(conceptoVariable!A:A,E8,conceptoVariable!J:J)</f>
        <v>840718.04</v>
      </c>
      <c r="O8" s="13">
        <f>SUMIF(conceptoMovilidad!A:A,E8,conceptoMovilidad!I:I)</f>
        <v>7227.54</v>
      </c>
      <c r="P8" s="13">
        <f>SUMIF(conceptoRecuperos!A:A,E8,conceptoRecuperos!I:I)</f>
        <v>0</v>
      </c>
      <c r="Q8" s="13">
        <f>SUMIF(conceptoAnticipos!A:A,E8,conceptoAnticipos!I:I)</f>
        <v>1000000</v>
      </c>
    </row>
    <row r="9" spans="1:17" x14ac:dyDescent="0.25">
      <c r="A9" t="s">
        <v>184</v>
      </c>
      <c r="B9" t="s">
        <v>10</v>
      </c>
      <c r="C9" s="1" t="s">
        <v>11</v>
      </c>
      <c r="D9" s="1" t="s">
        <v>30</v>
      </c>
      <c r="E9" t="s">
        <v>31</v>
      </c>
      <c r="F9" t="s">
        <v>14</v>
      </c>
      <c r="G9" t="s">
        <v>15</v>
      </c>
      <c r="H9" s="2" t="s">
        <v>16</v>
      </c>
      <c r="I9" s="10" t="s">
        <v>32</v>
      </c>
      <c r="J9" s="3"/>
      <c r="K9" s="3"/>
      <c r="L9" s="15">
        <f t="shared" si="0"/>
        <v>1413201.6199999999</v>
      </c>
      <c r="M9" s="16">
        <f>SUMIF(conceptoFijo!A:A,E9,conceptoFijo!J:J)</f>
        <v>814388.95</v>
      </c>
      <c r="N9" s="13">
        <f>SUMIF(conceptoVariable!A:A,E9,conceptoVariable!J:J)</f>
        <v>1044724.78</v>
      </c>
      <c r="O9" s="13">
        <f>SUMIF(conceptoMovilidad!A:A,E9,conceptoMovilidad!I:I)</f>
        <v>4087.89</v>
      </c>
      <c r="P9" s="13">
        <f>SUMIF(conceptoRecuperos!A:A,E9,conceptoRecuperos!I:I)</f>
        <v>0</v>
      </c>
      <c r="Q9" s="13">
        <f>SUMIF(conceptoAnticipos!A:A,E9,conceptoAnticipos!I:I)</f>
        <v>450000</v>
      </c>
    </row>
    <row r="10" spans="1:17" x14ac:dyDescent="0.25">
      <c r="A10" t="s">
        <v>184</v>
      </c>
      <c r="B10" t="s">
        <v>10</v>
      </c>
      <c r="C10" s="1" t="s">
        <v>11</v>
      </c>
      <c r="D10" s="1" t="s">
        <v>33</v>
      </c>
      <c r="E10" t="s">
        <v>34</v>
      </c>
      <c r="F10" t="s">
        <v>14</v>
      </c>
      <c r="G10" t="s">
        <v>15</v>
      </c>
      <c r="H10" s="2" t="s">
        <v>16</v>
      </c>
      <c r="I10" s="10" t="s">
        <v>35</v>
      </c>
      <c r="J10" s="3"/>
      <c r="K10" s="3"/>
      <c r="L10" s="15">
        <f t="shared" si="0"/>
        <v>4653210.0599999996</v>
      </c>
      <c r="M10" s="13">
        <f>SUMIF(conceptoFijo!A:A,E10,conceptoFijo!J:J)</f>
        <v>1580479.91</v>
      </c>
      <c r="N10" s="13">
        <f>SUMIF(conceptoVariable!A:A,E10,conceptoVariable!J:J)</f>
        <v>3461962.48</v>
      </c>
      <c r="O10" s="13">
        <f>SUMIF(conceptoMovilidad!A:A,E10,conceptoMovilidad!I:I)</f>
        <v>210767.67</v>
      </c>
      <c r="P10" s="13">
        <f>SUMIF(conceptoRecuperos!A:A,E10,conceptoRecuperos!I:I)</f>
        <v>0</v>
      </c>
      <c r="Q10" s="13">
        <f>SUMIF(conceptoAnticipos!A:A,E10,conceptoAnticipos!I:I)</f>
        <v>600000</v>
      </c>
    </row>
    <row r="11" spans="1:17" x14ac:dyDescent="0.25">
      <c r="A11" t="s">
        <v>184</v>
      </c>
      <c r="B11" t="s">
        <v>10</v>
      </c>
      <c r="C11" s="1" t="s">
        <v>11</v>
      </c>
      <c r="D11" s="1" t="s">
        <v>39</v>
      </c>
      <c r="E11" t="s">
        <v>40</v>
      </c>
      <c r="F11" t="s">
        <v>14</v>
      </c>
      <c r="G11" t="s">
        <v>15</v>
      </c>
      <c r="H11" s="2" t="s">
        <v>16</v>
      </c>
      <c r="I11" s="10" t="s">
        <v>41</v>
      </c>
      <c r="J11" s="3"/>
      <c r="K11" s="3"/>
      <c r="L11" s="15">
        <f t="shared" si="0"/>
        <v>878455.60999999987</v>
      </c>
      <c r="M11" s="16">
        <f>SUMIF(conceptoFijo!A:A,E11,conceptoFijo!J:J)</f>
        <v>734981.71000000008</v>
      </c>
      <c r="N11" s="13">
        <f>SUMIF(conceptoVariable!A:A,E11,conceptoVariable!J:J)</f>
        <v>590149.23</v>
      </c>
      <c r="O11" s="13">
        <f>SUMIF(conceptoMovilidad!A:A,E11,conceptoMovilidad!I:I)</f>
        <v>3324.67</v>
      </c>
      <c r="P11" s="13">
        <f>SUMIF(conceptoRecuperos!A:A,E11,conceptoRecuperos!I:I)</f>
        <v>0</v>
      </c>
      <c r="Q11" s="13">
        <f>SUMIF(conceptoAnticipos!A:A,E11,conceptoAnticipos!I:I)</f>
        <v>450000</v>
      </c>
    </row>
    <row r="12" spans="1:17" x14ac:dyDescent="0.25">
      <c r="A12" t="s">
        <v>184</v>
      </c>
      <c r="B12" t="s">
        <v>10</v>
      </c>
      <c r="C12" s="1" t="s">
        <v>11</v>
      </c>
      <c r="D12" s="1" t="s">
        <v>39</v>
      </c>
      <c r="E12" t="s">
        <v>183</v>
      </c>
      <c r="F12" t="s">
        <v>14</v>
      </c>
      <c r="G12" t="s">
        <v>15</v>
      </c>
      <c r="H12" s="2" t="s">
        <v>16</v>
      </c>
      <c r="L12" s="15">
        <f t="shared" ref="L12" si="1">M12+N12+O12+P12-Q12</f>
        <v>1204791.3900000001</v>
      </c>
      <c r="M12" s="13">
        <f>SUMIF(conceptoFijo!A:A,E12,conceptoFijo!J:J)</f>
        <v>606888.09</v>
      </c>
      <c r="N12" s="13">
        <f>SUMIF(conceptoVariable!A:A,E12,conceptoVariable!J:J)</f>
        <v>528151.26</v>
      </c>
      <c r="O12" s="13">
        <f>SUMIF(conceptoMovilidad!A:A,E12,conceptoMovilidad!I:I)</f>
        <v>69752.039999999994</v>
      </c>
      <c r="P12" s="13">
        <f>SUMIF(conceptoRecuperos!A:A,E12,conceptoRecuperos!I:I)</f>
        <v>0</v>
      </c>
      <c r="Q12" s="13">
        <f>SUMIF(conceptoAnticipos!A:A,E12,conceptoAnticipos!I:I)</f>
        <v>0</v>
      </c>
    </row>
    <row r="13" spans="1:17" x14ac:dyDescent="0.25">
      <c r="E13" s="3"/>
    </row>
    <row r="16" spans="1:17" x14ac:dyDescent="0.25">
      <c r="D16" s="3"/>
    </row>
  </sheetData>
  <autoFilter ref="B1:Q11" xr:uid="{00000000-0001-0000-0000-000000000000}">
    <sortState xmlns:xlrd2="http://schemas.microsoft.com/office/spreadsheetml/2017/richdata2" ref="B2:Q11">
      <sortCondition ref="E1:E11"/>
    </sortState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K23"/>
  <sheetViews>
    <sheetView topLeftCell="A4" workbookViewId="0">
      <selection activeCell="A16" sqref="A16"/>
    </sheetView>
  </sheetViews>
  <sheetFormatPr baseColWidth="10" defaultRowHeight="15" x14ac:dyDescent="0.25"/>
  <cols>
    <col min="1" max="1" width="33.5703125" bestFit="1" customWidth="1"/>
    <col min="2" max="2" width="13.42578125" bestFit="1" customWidth="1"/>
    <col min="3" max="3" width="18.7109375" bestFit="1" customWidth="1"/>
    <col min="4" max="4" width="9.7109375" bestFit="1" customWidth="1"/>
    <col min="5" max="5" width="14.5703125" style="7" bestFit="1" customWidth="1"/>
    <col min="6" max="6" width="16.140625" bestFit="1" customWidth="1"/>
    <col min="7" max="7" width="10.28515625" bestFit="1" customWidth="1"/>
    <col min="8" max="8" width="10.7109375" bestFit="1" customWidth="1"/>
    <col min="9" max="9" width="16.7109375" bestFit="1" customWidth="1"/>
    <col min="10" max="10" width="15.42578125" style="13" bestFit="1" customWidth="1"/>
  </cols>
  <sheetData>
    <row r="1" spans="1:11" x14ac:dyDescent="0.25">
      <c r="A1" s="4" t="s">
        <v>51</v>
      </c>
      <c r="B1" s="4" t="s">
        <v>52</v>
      </c>
      <c r="C1" s="4" t="s">
        <v>53</v>
      </c>
      <c r="D1" s="4" t="s">
        <v>54</v>
      </c>
      <c r="E1" s="6" t="s">
        <v>55</v>
      </c>
      <c r="F1" t="s">
        <v>56</v>
      </c>
      <c r="G1" t="s">
        <v>57</v>
      </c>
      <c r="H1" t="s">
        <v>58</v>
      </c>
      <c r="I1" t="s">
        <v>59</v>
      </c>
      <c r="J1" s="13" t="s">
        <v>180</v>
      </c>
    </row>
    <row r="2" spans="1:11" x14ac:dyDescent="0.25">
      <c r="A2" t="s">
        <v>44</v>
      </c>
      <c r="B2" t="s">
        <v>69</v>
      </c>
      <c r="C2" t="s">
        <v>93</v>
      </c>
      <c r="D2">
        <v>0.105</v>
      </c>
      <c r="E2" s="7" t="s">
        <v>94</v>
      </c>
      <c r="F2" t="s">
        <v>63</v>
      </c>
      <c r="G2" t="s">
        <v>64</v>
      </c>
      <c r="H2">
        <v>1</v>
      </c>
      <c r="I2" s="2" t="s">
        <v>65</v>
      </c>
      <c r="J2" s="13">
        <f>VALUE(E2)</f>
        <v>204897.04</v>
      </c>
    </row>
    <row r="3" spans="1:11" x14ac:dyDescent="0.25">
      <c r="A3" t="s">
        <v>44</v>
      </c>
      <c r="B3" t="s">
        <v>69</v>
      </c>
      <c r="C3" t="s">
        <v>93</v>
      </c>
      <c r="D3">
        <v>0.21</v>
      </c>
      <c r="E3" s="7" t="s">
        <v>95</v>
      </c>
      <c r="F3" t="s">
        <v>63</v>
      </c>
      <c r="G3" t="s">
        <v>64</v>
      </c>
      <c r="H3">
        <v>1</v>
      </c>
      <c r="I3" s="2" t="s">
        <v>65</v>
      </c>
      <c r="J3" s="13">
        <f t="shared" ref="J3:J23" si="0">VALUE(E3)</f>
        <v>490765.24</v>
      </c>
    </row>
    <row r="4" spans="1:11" x14ac:dyDescent="0.25">
      <c r="A4" t="s">
        <v>37</v>
      </c>
      <c r="B4" t="s">
        <v>60</v>
      </c>
      <c r="C4" t="s">
        <v>90</v>
      </c>
      <c r="D4">
        <v>0.105</v>
      </c>
      <c r="E4" s="7" t="s">
        <v>91</v>
      </c>
      <c r="F4" t="s">
        <v>63</v>
      </c>
      <c r="G4" t="s">
        <v>64</v>
      </c>
      <c r="H4">
        <v>1</v>
      </c>
      <c r="I4" s="2" t="s">
        <v>65</v>
      </c>
      <c r="J4" s="13">
        <f t="shared" si="0"/>
        <v>100920.48</v>
      </c>
      <c r="K4" s="12"/>
    </row>
    <row r="5" spans="1:11" x14ac:dyDescent="0.25">
      <c r="A5" t="s">
        <v>37</v>
      </c>
      <c r="B5" t="s">
        <v>60</v>
      </c>
      <c r="C5" t="s">
        <v>90</v>
      </c>
      <c r="D5">
        <v>0.21</v>
      </c>
      <c r="E5" s="7" t="s">
        <v>92</v>
      </c>
      <c r="F5" t="s">
        <v>63</v>
      </c>
      <c r="G5" t="s">
        <v>64</v>
      </c>
      <c r="H5">
        <v>1</v>
      </c>
      <c r="I5" s="2" t="s">
        <v>65</v>
      </c>
      <c r="J5" s="13">
        <f t="shared" si="0"/>
        <v>259524.43</v>
      </c>
      <c r="K5" s="12"/>
    </row>
    <row r="6" spans="1:11" x14ac:dyDescent="0.25">
      <c r="A6" t="s">
        <v>28</v>
      </c>
      <c r="B6" t="s">
        <v>60</v>
      </c>
      <c r="C6" t="s">
        <v>61</v>
      </c>
      <c r="D6">
        <v>0.105</v>
      </c>
      <c r="E6" s="7" t="s">
        <v>62</v>
      </c>
      <c r="F6" t="s">
        <v>63</v>
      </c>
      <c r="G6" t="s">
        <v>64</v>
      </c>
      <c r="H6">
        <v>1</v>
      </c>
      <c r="I6" s="2" t="s">
        <v>65</v>
      </c>
      <c r="J6" s="13">
        <f t="shared" si="0"/>
        <v>48140.91</v>
      </c>
      <c r="K6" s="12"/>
    </row>
    <row r="7" spans="1:11" x14ac:dyDescent="0.25">
      <c r="A7" t="s">
        <v>28</v>
      </c>
      <c r="B7" t="s">
        <v>60</v>
      </c>
      <c r="C7" t="s">
        <v>61</v>
      </c>
      <c r="D7">
        <v>0.21</v>
      </c>
      <c r="E7" s="7" t="s">
        <v>66</v>
      </c>
      <c r="F7" t="s">
        <v>63</v>
      </c>
      <c r="G7" t="s">
        <v>64</v>
      </c>
      <c r="H7">
        <v>1</v>
      </c>
      <c r="I7" s="2" t="s">
        <v>65</v>
      </c>
      <c r="J7" s="13">
        <f t="shared" si="0"/>
        <v>123797.88</v>
      </c>
      <c r="K7" s="12"/>
    </row>
    <row r="8" spans="1:11" x14ac:dyDescent="0.25">
      <c r="A8" t="s">
        <v>13</v>
      </c>
      <c r="B8" t="s">
        <v>60</v>
      </c>
      <c r="C8" t="s">
        <v>67</v>
      </c>
      <c r="D8">
        <v>0.105</v>
      </c>
      <c r="E8" s="8" t="s">
        <v>68</v>
      </c>
      <c r="F8" t="s">
        <v>63</v>
      </c>
      <c r="G8" t="s">
        <v>64</v>
      </c>
      <c r="H8">
        <v>1</v>
      </c>
      <c r="I8" s="2" t="s">
        <v>65</v>
      </c>
      <c r="J8" s="13">
        <f t="shared" si="0"/>
        <v>439308.38</v>
      </c>
    </row>
    <row r="9" spans="1:11" x14ac:dyDescent="0.25">
      <c r="A9" t="s">
        <v>13</v>
      </c>
      <c r="B9" t="s">
        <v>69</v>
      </c>
      <c r="C9" t="s">
        <v>70</v>
      </c>
      <c r="D9">
        <v>0.105</v>
      </c>
      <c r="E9" s="8" t="s">
        <v>71</v>
      </c>
      <c r="F9" t="s">
        <v>63</v>
      </c>
      <c r="G9" t="s">
        <v>64</v>
      </c>
      <c r="H9">
        <v>1</v>
      </c>
      <c r="I9" s="2" t="s">
        <v>65</v>
      </c>
      <c r="J9" s="13">
        <f t="shared" si="0"/>
        <v>444270.25</v>
      </c>
    </row>
    <row r="10" spans="1:11" x14ac:dyDescent="0.25">
      <c r="A10" t="s">
        <v>13</v>
      </c>
      <c r="B10" t="s">
        <v>60</v>
      </c>
      <c r="C10" t="s">
        <v>67</v>
      </c>
      <c r="D10">
        <v>0.21</v>
      </c>
      <c r="E10" s="8" t="s">
        <v>72</v>
      </c>
      <c r="F10" t="s">
        <v>63</v>
      </c>
      <c r="G10" t="s">
        <v>64</v>
      </c>
      <c r="H10">
        <v>1</v>
      </c>
      <c r="I10" s="2" t="s">
        <v>65</v>
      </c>
      <c r="J10" s="13">
        <f t="shared" si="0"/>
        <v>914356.15</v>
      </c>
    </row>
    <row r="11" spans="1:11" x14ac:dyDescent="0.25">
      <c r="A11" t="s">
        <v>13</v>
      </c>
      <c r="B11" t="s">
        <v>69</v>
      </c>
      <c r="C11" t="s">
        <v>70</v>
      </c>
      <c r="D11">
        <v>0.21</v>
      </c>
      <c r="E11" s="8" t="s">
        <v>73</v>
      </c>
      <c r="F11" t="s">
        <v>63</v>
      </c>
      <c r="G11" t="s">
        <v>64</v>
      </c>
      <c r="H11">
        <v>1</v>
      </c>
      <c r="I11" s="2" t="s">
        <v>65</v>
      </c>
      <c r="J11" s="13">
        <f t="shared" si="0"/>
        <v>985719.67</v>
      </c>
    </row>
    <row r="12" spans="1:11" x14ac:dyDescent="0.25">
      <c r="A12" t="s">
        <v>19</v>
      </c>
      <c r="B12" t="s">
        <v>60</v>
      </c>
      <c r="C12" t="s">
        <v>77</v>
      </c>
      <c r="D12">
        <v>0.105</v>
      </c>
      <c r="E12" s="7" t="s">
        <v>78</v>
      </c>
      <c r="F12" t="s">
        <v>63</v>
      </c>
      <c r="G12" t="s">
        <v>64</v>
      </c>
      <c r="H12">
        <v>1</v>
      </c>
      <c r="I12" s="2" t="s">
        <v>65</v>
      </c>
      <c r="J12" s="13">
        <f t="shared" si="0"/>
        <v>214799.71</v>
      </c>
    </row>
    <row r="13" spans="1:11" x14ac:dyDescent="0.25">
      <c r="A13" t="s">
        <v>19</v>
      </c>
      <c r="B13" t="s">
        <v>69</v>
      </c>
      <c r="C13" t="s">
        <v>79</v>
      </c>
      <c r="D13">
        <v>0.105</v>
      </c>
      <c r="E13" s="7" t="s">
        <v>80</v>
      </c>
      <c r="F13" t="s">
        <v>63</v>
      </c>
      <c r="G13" t="s">
        <v>64</v>
      </c>
      <c r="H13">
        <v>1</v>
      </c>
      <c r="I13" s="2" t="s">
        <v>65</v>
      </c>
      <c r="J13" s="13">
        <f t="shared" si="0"/>
        <v>222714.18</v>
      </c>
    </row>
    <row r="14" spans="1:11" x14ac:dyDescent="0.25">
      <c r="A14" t="s">
        <v>19</v>
      </c>
      <c r="B14" t="s">
        <v>60</v>
      </c>
      <c r="C14" t="s">
        <v>77</v>
      </c>
      <c r="D14">
        <v>0.21</v>
      </c>
      <c r="E14" s="7" t="s">
        <v>82</v>
      </c>
      <c r="F14" t="s">
        <v>63</v>
      </c>
      <c r="G14" t="s">
        <v>64</v>
      </c>
      <c r="H14">
        <v>1</v>
      </c>
      <c r="I14" s="2" t="s">
        <v>65</v>
      </c>
      <c r="J14" s="13">
        <f t="shared" si="0"/>
        <v>583888.49</v>
      </c>
    </row>
    <row r="15" spans="1:11" x14ac:dyDescent="0.25">
      <c r="A15" t="s">
        <v>19</v>
      </c>
      <c r="B15" t="s">
        <v>69</v>
      </c>
      <c r="C15" t="s">
        <v>79</v>
      </c>
      <c r="D15">
        <v>0.21</v>
      </c>
      <c r="E15" s="7" t="s">
        <v>83</v>
      </c>
      <c r="F15" t="s">
        <v>63</v>
      </c>
      <c r="G15" t="s">
        <v>64</v>
      </c>
      <c r="H15">
        <v>1</v>
      </c>
      <c r="I15" s="2" t="s">
        <v>65</v>
      </c>
      <c r="J15" s="13">
        <f t="shared" si="0"/>
        <v>583186.17000000004</v>
      </c>
    </row>
    <row r="16" spans="1:11" x14ac:dyDescent="0.25">
      <c r="A16" t="s">
        <v>183</v>
      </c>
      <c r="B16" t="s">
        <v>60</v>
      </c>
      <c r="C16" t="s">
        <v>75</v>
      </c>
      <c r="D16">
        <v>0.105</v>
      </c>
      <c r="E16" s="7" t="s">
        <v>76</v>
      </c>
      <c r="F16" t="s">
        <v>63</v>
      </c>
      <c r="G16" t="s">
        <v>64</v>
      </c>
      <c r="H16">
        <v>1</v>
      </c>
      <c r="I16" s="2" t="s">
        <v>65</v>
      </c>
      <c r="J16" s="13">
        <f t="shared" si="0"/>
        <v>157359.74</v>
      </c>
    </row>
    <row r="17" spans="1:10" x14ac:dyDescent="0.25">
      <c r="A17" t="s">
        <v>183</v>
      </c>
      <c r="B17" t="s">
        <v>60</v>
      </c>
      <c r="C17" t="s">
        <v>75</v>
      </c>
      <c r="D17">
        <v>0.21</v>
      </c>
      <c r="E17" s="7" t="s">
        <v>81</v>
      </c>
      <c r="F17" t="s">
        <v>63</v>
      </c>
      <c r="G17" t="s">
        <v>64</v>
      </c>
      <c r="H17">
        <v>1</v>
      </c>
      <c r="I17" s="2" t="s">
        <v>65</v>
      </c>
      <c r="J17" s="13">
        <f t="shared" si="0"/>
        <v>449528.35</v>
      </c>
    </row>
    <row r="18" spans="1:10" x14ac:dyDescent="0.25">
      <c r="A18" t="s">
        <v>31</v>
      </c>
      <c r="B18" t="s">
        <v>60</v>
      </c>
      <c r="C18" t="s">
        <v>84</v>
      </c>
      <c r="D18">
        <v>0.105</v>
      </c>
      <c r="E18" s="7" t="s">
        <v>85</v>
      </c>
      <c r="F18" t="s">
        <v>63</v>
      </c>
      <c r="G18" t="s">
        <v>64</v>
      </c>
      <c r="H18">
        <v>1</v>
      </c>
      <c r="I18" s="2" t="s">
        <v>65</v>
      </c>
      <c r="J18" s="13">
        <f t="shared" si="0"/>
        <v>242981.43</v>
      </c>
    </row>
    <row r="19" spans="1:10" x14ac:dyDescent="0.25">
      <c r="A19" t="s">
        <v>31</v>
      </c>
      <c r="B19" t="s">
        <v>60</v>
      </c>
      <c r="C19" t="s">
        <v>84</v>
      </c>
      <c r="D19">
        <v>0.21</v>
      </c>
      <c r="E19" s="7" t="s">
        <v>86</v>
      </c>
      <c r="F19" t="s">
        <v>63</v>
      </c>
      <c r="G19" t="s">
        <v>64</v>
      </c>
      <c r="H19">
        <v>1</v>
      </c>
      <c r="I19" s="2" t="s">
        <v>65</v>
      </c>
      <c r="J19" s="13">
        <f t="shared" si="0"/>
        <v>571407.52</v>
      </c>
    </row>
    <row r="20" spans="1:10" x14ac:dyDescent="0.25">
      <c r="A20" t="s">
        <v>34</v>
      </c>
      <c r="B20" t="s">
        <v>60</v>
      </c>
      <c r="C20" t="s">
        <v>87</v>
      </c>
      <c r="D20">
        <v>0.105</v>
      </c>
      <c r="E20" s="7" t="s">
        <v>88</v>
      </c>
      <c r="F20" t="s">
        <v>63</v>
      </c>
      <c r="G20" t="s">
        <v>64</v>
      </c>
      <c r="H20">
        <v>1</v>
      </c>
      <c r="I20" s="2" t="s">
        <v>65</v>
      </c>
      <c r="J20" s="13">
        <f t="shared" si="0"/>
        <v>475489.24</v>
      </c>
    </row>
    <row r="21" spans="1:10" x14ac:dyDescent="0.25">
      <c r="A21" t="s">
        <v>34</v>
      </c>
      <c r="B21" t="s">
        <v>60</v>
      </c>
      <c r="C21" t="s">
        <v>87</v>
      </c>
      <c r="D21">
        <v>0.21</v>
      </c>
      <c r="E21" s="7" t="s">
        <v>89</v>
      </c>
      <c r="F21" t="s">
        <v>63</v>
      </c>
      <c r="G21" t="s">
        <v>64</v>
      </c>
      <c r="H21">
        <v>1</v>
      </c>
      <c r="I21" s="2" t="s">
        <v>65</v>
      </c>
      <c r="J21" s="13">
        <f t="shared" si="0"/>
        <v>1104990.67</v>
      </c>
    </row>
    <row r="22" spans="1:10" x14ac:dyDescent="0.25">
      <c r="A22" t="s">
        <v>40</v>
      </c>
      <c r="B22" t="s">
        <v>69</v>
      </c>
      <c r="C22" t="s">
        <v>96</v>
      </c>
      <c r="D22">
        <v>0.105</v>
      </c>
      <c r="E22" s="7" t="s">
        <v>94</v>
      </c>
      <c r="F22" t="s">
        <v>63</v>
      </c>
      <c r="G22" t="s">
        <v>64</v>
      </c>
      <c r="H22">
        <v>1</v>
      </c>
      <c r="I22" s="2" t="s">
        <v>65</v>
      </c>
      <c r="J22" s="13">
        <f t="shared" si="0"/>
        <v>204897.04</v>
      </c>
    </row>
    <row r="23" spans="1:10" x14ac:dyDescent="0.25">
      <c r="A23" t="s">
        <v>40</v>
      </c>
      <c r="B23" t="s">
        <v>69</v>
      </c>
      <c r="C23" t="s">
        <v>96</v>
      </c>
      <c r="D23">
        <v>0.21</v>
      </c>
      <c r="E23" s="7" t="s">
        <v>97</v>
      </c>
      <c r="F23" t="s">
        <v>63</v>
      </c>
      <c r="G23" t="s">
        <v>64</v>
      </c>
      <c r="H23">
        <v>1</v>
      </c>
      <c r="I23" s="2" t="s">
        <v>65</v>
      </c>
      <c r="J23" s="13">
        <f t="shared" si="0"/>
        <v>530084.67000000004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L19"/>
  <sheetViews>
    <sheetView workbookViewId="0">
      <selection activeCell="D21" sqref="D21"/>
    </sheetView>
  </sheetViews>
  <sheetFormatPr baseColWidth="10" defaultRowHeight="15" x14ac:dyDescent="0.25"/>
  <cols>
    <col min="1" max="1" width="33.5703125" bestFit="1" customWidth="1"/>
    <col min="2" max="2" width="13.42578125" bestFit="1" customWidth="1"/>
    <col min="3" max="3" width="15.5703125" bestFit="1" customWidth="1"/>
    <col min="4" max="4" width="9.7109375" bestFit="1" customWidth="1"/>
    <col min="5" max="5" width="14" style="7" bestFit="1" customWidth="1"/>
    <col min="6" max="6" width="14.7109375" bestFit="1" customWidth="1"/>
    <col min="7" max="7" width="10.28515625" bestFit="1" customWidth="1"/>
    <col min="8" max="8" width="10.7109375" bestFit="1" customWidth="1"/>
    <col min="9" max="9" width="16.7109375" bestFit="1" customWidth="1"/>
    <col min="10" max="10" width="17" style="3" bestFit="1" customWidth="1"/>
  </cols>
  <sheetData>
    <row r="1" spans="1:12" x14ac:dyDescent="0.25">
      <c r="A1" s="4" t="s">
        <v>51</v>
      </c>
      <c r="B1" s="4" t="s">
        <v>52</v>
      </c>
      <c r="C1" s="4" t="s">
        <v>53</v>
      </c>
      <c r="D1" s="4" t="s">
        <v>54</v>
      </c>
      <c r="E1" s="9" t="s">
        <v>55</v>
      </c>
      <c r="F1" t="s">
        <v>56</v>
      </c>
      <c r="G1" t="s">
        <v>57</v>
      </c>
      <c r="H1" t="s">
        <v>58</v>
      </c>
      <c r="I1" t="s">
        <v>59</v>
      </c>
      <c r="J1" s="13" t="s">
        <v>180</v>
      </c>
    </row>
    <row r="2" spans="1:12" x14ac:dyDescent="0.25">
      <c r="A2" t="s">
        <v>44</v>
      </c>
      <c r="B2" t="s">
        <v>69</v>
      </c>
      <c r="C2" t="s">
        <v>93</v>
      </c>
      <c r="D2">
        <v>0.21</v>
      </c>
      <c r="E2" s="7" t="s">
        <v>109</v>
      </c>
      <c r="F2" t="s">
        <v>99</v>
      </c>
      <c r="G2" t="s">
        <v>64</v>
      </c>
      <c r="H2">
        <v>1</v>
      </c>
      <c r="I2" s="2" t="s">
        <v>100</v>
      </c>
      <c r="J2" s="13">
        <f>VALUE(E2)</f>
        <v>407767.13</v>
      </c>
    </row>
    <row r="3" spans="1:12" x14ac:dyDescent="0.25">
      <c r="A3" t="s">
        <v>37</v>
      </c>
      <c r="B3" t="s">
        <v>60</v>
      </c>
      <c r="C3" t="s">
        <v>90</v>
      </c>
      <c r="D3">
        <v>0.21</v>
      </c>
      <c r="E3" s="7" t="s">
        <v>108</v>
      </c>
      <c r="F3" t="s">
        <v>99</v>
      </c>
      <c r="G3" t="s">
        <v>64</v>
      </c>
      <c r="H3">
        <v>1</v>
      </c>
      <c r="I3" s="2" t="s">
        <v>100</v>
      </c>
      <c r="J3" s="13">
        <f t="shared" ref="J3:J12" si="0">VALUE(E3)</f>
        <v>765211.91</v>
      </c>
      <c r="L3" s="12"/>
    </row>
    <row r="4" spans="1:12" x14ac:dyDescent="0.25">
      <c r="A4" t="s">
        <v>28</v>
      </c>
      <c r="B4" t="s">
        <v>60</v>
      </c>
      <c r="C4" t="s">
        <v>61</v>
      </c>
      <c r="D4">
        <v>0.21</v>
      </c>
      <c r="E4" s="7" t="s">
        <v>98</v>
      </c>
      <c r="F4" t="s">
        <v>99</v>
      </c>
      <c r="G4" t="s">
        <v>64</v>
      </c>
      <c r="H4">
        <v>1</v>
      </c>
      <c r="I4" s="2" t="s">
        <v>100</v>
      </c>
      <c r="J4" s="13">
        <f t="shared" si="0"/>
        <v>1043649.31</v>
      </c>
      <c r="L4" s="12"/>
    </row>
    <row r="5" spans="1:12" x14ac:dyDescent="0.25">
      <c r="A5" t="s">
        <v>13</v>
      </c>
      <c r="B5" t="s">
        <v>60</v>
      </c>
      <c r="C5" t="s">
        <v>67</v>
      </c>
      <c r="D5">
        <v>0.21</v>
      </c>
      <c r="E5" s="7" t="s">
        <v>101</v>
      </c>
      <c r="F5" t="s">
        <v>99</v>
      </c>
      <c r="G5" t="s">
        <v>64</v>
      </c>
      <c r="H5">
        <v>1</v>
      </c>
      <c r="I5" s="2" t="s">
        <v>100</v>
      </c>
      <c r="J5" s="13">
        <f t="shared" si="0"/>
        <v>1643188.49</v>
      </c>
    </row>
    <row r="6" spans="1:12" x14ac:dyDescent="0.25">
      <c r="A6" t="s">
        <v>13</v>
      </c>
      <c r="B6" t="s">
        <v>69</v>
      </c>
      <c r="C6" t="s">
        <v>70</v>
      </c>
      <c r="D6">
        <v>0.21</v>
      </c>
      <c r="E6" s="7" t="s">
        <v>102</v>
      </c>
      <c r="F6" t="s">
        <v>99</v>
      </c>
      <c r="G6" t="s">
        <v>64</v>
      </c>
      <c r="H6">
        <v>1</v>
      </c>
      <c r="I6" s="2" t="s">
        <v>100</v>
      </c>
      <c r="J6" s="13">
        <f t="shared" si="0"/>
        <v>1823213.62</v>
      </c>
    </row>
    <row r="7" spans="1:12" x14ac:dyDescent="0.25">
      <c r="A7" t="s">
        <v>19</v>
      </c>
      <c r="B7" t="s">
        <v>60</v>
      </c>
      <c r="C7" t="s">
        <v>77</v>
      </c>
      <c r="D7">
        <v>0.21</v>
      </c>
      <c r="E7" s="7" t="s">
        <v>103</v>
      </c>
      <c r="F7" t="s">
        <v>99</v>
      </c>
      <c r="G7" t="s">
        <v>64</v>
      </c>
      <c r="H7">
        <v>1</v>
      </c>
      <c r="I7" s="2" t="s">
        <v>100</v>
      </c>
      <c r="J7" s="13">
        <f t="shared" si="0"/>
        <v>491987.5</v>
      </c>
    </row>
    <row r="8" spans="1:12" x14ac:dyDescent="0.25">
      <c r="A8" t="s">
        <v>19</v>
      </c>
      <c r="B8" t="s">
        <v>69</v>
      </c>
      <c r="C8" t="s">
        <v>79</v>
      </c>
      <c r="D8">
        <v>0.21</v>
      </c>
      <c r="E8" s="7" t="s">
        <v>105</v>
      </c>
      <c r="F8" t="s">
        <v>99</v>
      </c>
      <c r="G8" t="s">
        <v>64</v>
      </c>
      <c r="H8">
        <v>1</v>
      </c>
      <c r="I8" s="2" t="s">
        <v>100</v>
      </c>
      <c r="J8" s="13">
        <f t="shared" si="0"/>
        <v>348730.54</v>
      </c>
    </row>
    <row r="9" spans="1:12" x14ac:dyDescent="0.25">
      <c r="A9" t="s">
        <v>183</v>
      </c>
      <c r="B9" t="s">
        <v>60</v>
      </c>
      <c r="C9" t="s">
        <v>75</v>
      </c>
      <c r="D9">
        <v>0.21</v>
      </c>
      <c r="E9" s="7" t="s">
        <v>104</v>
      </c>
      <c r="F9" t="s">
        <v>99</v>
      </c>
      <c r="G9" t="s">
        <v>64</v>
      </c>
      <c r="H9">
        <v>1</v>
      </c>
      <c r="I9" s="2" t="s">
        <v>100</v>
      </c>
      <c r="J9" s="13">
        <f t="shared" si="0"/>
        <v>528151.26</v>
      </c>
    </row>
    <row r="10" spans="1:12" x14ac:dyDescent="0.25">
      <c r="A10" t="s">
        <v>31</v>
      </c>
      <c r="B10" t="s">
        <v>60</v>
      </c>
      <c r="C10" t="s">
        <v>84</v>
      </c>
      <c r="D10">
        <v>0.21</v>
      </c>
      <c r="E10" s="7" t="s">
        <v>106</v>
      </c>
      <c r="F10" t="s">
        <v>99</v>
      </c>
      <c r="G10" t="s">
        <v>64</v>
      </c>
      <c r="H10">
        <v>1</v>
      </c>
      <c r="I10" s="2" t="s">
        <v>100</v>
      </c>
      <c r="J10" s="13">
        <f t="shared" si="0"/>
        <v>1044724.78</v>
      </c>
    </row>
    <row r="11" spans="1:12" x14ac:dyDescent="0.25">
      <c r="A11" t="s">
        <v>34</v>
      </c>
      <c r="B11" t="s">
        <v>60</v>
      </c>
      <c r="C11" t="s">
        <v>87</v>
      </c>
      <c r="D11">
        <v>0.21</v>
      </c>
      <c r="E11" s="7" t="s">
        <v>107</v>
      </c>
      <c r="F11" t="s">
        <v>99</v>
      </c>
      <c r="G11" t="s">
        <v>64</v>
      </c>
      <c r="H11">
        <v>1</v>
      </c>
      <c r="I11" s="2" t="s">
        <v>100</v>
      </c>
      <c r="J11" s="13">
        <f t="shared" si="0"/>
        <v>3461962.48</v>
      </c>
    </row>
    <row r="12" spans="1:12" x14ac:dyDescent="0.25">
      <c r="A12" t="s">
        <v>40</v>
      </c>
      <c r="B12" t="s">
        <v>69</v>
      </c>
      <c r="C12" t="s">
        <v>96</v>
      </c>
      <c r="D12">
        <v>0.21</v>
      </c>
      <c r="E12" s="7" t="s">
        <v>110</v>
      </c>
      <c r="F12" t="s">
        <v>99</v>
      </c>
      <c r="G12" t="s">
        <v>64</v>
      </c>
      <c r="H12">
        <v>1</v>
      </c>
      <c r="I12" s="2" t="s">
        <v>100</v>
      </c>
      <c r="J12" s="13">
        <f t="shared" si="0"/>
        <v>590149.23</v>
      </c>
    </row>
    <row r="19" spans="3:3" x14ac:dyDescent="0.25">
      <c r="C19" s="3"/>
    </row>
  </sheetData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I12"/>
  <sheetViews>
    <sheetView workbookViewId="0">
      <selection activeCell="A9" sqref="A9"/>
    </sheetView>
  </sheetViews>
  <sheetFormatPr baseColWidth="10" defaultRowHeight="15" x14ac:dyDescent="0.25"/>
  <cols>
    <col min="1" max="1" width="33.5703125" bestFit="1" customWidth="1"/>
    <col min="2" max="2" width="22.140625" bestFit="1" customWidth="1"/>
    <col min="3" max="3" width="9.7109375" bestFit="1" customWidth="1"/>
    <col min="4" max="4" width="14" style="10" bestFit="1" customWidth="1"/>
    <col min="5" max="5" width="20" bestFit="1" customWidth="1"/>
    <col min="6" max="6" width="10.28515625" bestFit="1" customWidth="1"/>
    <col min="7" max="7" width="10.7109375" bestFit="1" customWidth="1"/>
    <col min="8" max="8" width="16.7109375" bestFit="1" customWidth="1"/>
    <col min="9" max="9" width="17" bestFit="1" customWidth="1"/>
  </cols>
  <sheetData>
    <row r="1" spans="1:9" x14ac:dyDescent="0.25">
      <c r="A1" s="4" t="s">
        <v>51</v>
      </c>
      <c r="B1" s="4" t="s">
        <v>111</v>
      </c>
      <c r="C1" s="4" t="s">
        <v>112</v>
      </c>
      <c r="D1" s="9" t="s">
        <v>55</v>
      </c>
      <c r="E1" t="s">
        <v>56</v>
      </c>
      <c r="F1" t="s">
        <v>57</v>
      </c>
      <c r="G1" t="s">
        <v>58</v>
      </c>
      <c r="H1" t="s">
        <v>59</v>
      </c>
      <c r="I1" s="13" t="s">
        <v>180</v>
      </c>
    </row>
    <row r="2" spans="1:9" x14ac:dyDescent="0.25">
      <c r="A2" t="s">
        <v>22</v>
      </c>
      <c r="B2" t="s">
        <v>113</v>
      </c>
      <c r="C2" t="s">
        <v>114</v>
      </c>
      <c r="D2" s="7" t="s">
        <v>115</v>
      </c>
      <c r="E2" t="s">
        <v>116</v>
      </c>
      <c r="F2" t="s">
        <v>64</v>
      </c>
      <c r="G2">
        <v>1</v>
      </c>
      <c r="H2" s="2" t="s">
        <v>65</v>
      </c>
      <c r="I2" s="13">
        <f>VALUE(D2)</f>
        <v>313023.21999999997</v>
      </c>
    </row>
    <row r="3" spans="1:9" x14ac:dyDescent="0.25">
      <c r="A3" t="s">
        <v>25</v>
      </c>
      <c r="B3" t="s">
        <v>113</v>
      </c>
      <c r="C3" t="s">
        <v>114</v>
      </c>
      <c r="D3" s="7" t="s">
        <v>118</v>
      </c>
      <c r="E3" t="s">
        <v>116</v>
      </c>
      <c r="F3" t="s">
        <v>64</v>
      </c>
      <c r="G3">
        <v>1</v>
      </c>
      <c r="H3" s="2" t="s">
        <v>65</v>
      </c>
      <c r="I3" s="13">
        <f t="shared" ref="I3:I12" si="0">VALUE(D3)</f>
        <v>500378.54</v>
      </c>
    </row>
    <row r="4" spans="1:9" x14ac:dyDescent="0.25">
      <c r="A4" t="s">
        <v>44</v>
      </c>
      <c r="B4" t="s">
        <v>113</v>
      </c>
      <c r="C4" t="s">
        <v>114</v>
      </c>
      <c r="D4" s="7" t="s">
        <v>126</v>
      </c>
      <c r="E4" t="s">
        <v>116</v>
      </c>
      <c r="F4" t="s">
        <v>64</v>
      </c>
      <c r="G4">
        <v>1</v>
      </c>
      <c r="H4" s="2" t="s">
        <v>65</v>
      </c>
      <c r="I4" s="13">
        <f t="shared" si="0"/>
        <v>3324.67</v>
      </c>
    </row>
    <row r="5" spans="1:9" x14ac:dyDescent="0.25">
      <c r="A5" t="s">
        <v>37</v>
      </c>
      <c r="B5" t="s">
        <v>113</v>
      </c>
      <c r="C5" t="s">
        <v>114</v>
      </c>
      <c r="D5" s="7" t="s">
        <v>125</v>
      </c>
      <c r="E5" t="s">
        <v>116</v>
      </c>
      <c r="F5" t="s">
        <v>64</v>
      </c>
      <c r="G5">
        <v>1</v>
      </c>
      <c r="H5" s="2" t="s">
        <v>65</v>
      </c>
      <c r="I5" s="13">
        <f t="shared" si="0"/>
        <v>672013.28</v>
      </c>
    </row>
    <row r="6" spans="1:9" x14ac:dyDescent="0.25">
      <c r="A6" t="s">
        <v>28</v>
      </c>
      <c r="B6" t="s">
        <v>113</v>
      </c>
      <c r="C6" t="s">
        <v>114</v>
      </c>
      <c r="D6" s="7" t="s">
        <v>119</v>
      </c>
      <c r="E6" t="s">
        <v>116</v>
      </c>
      <c r="F6" t="s">
        <v>64</v>
      </c>
      <c r="G6">
        <v>1</v>
      </c>
      <c r="H6" s="2" t="s">
        <v>65</v>
      </c>
      <c r="I6" s="13">
        <f t="shared" si="0"/>
        <v>21357.27</v>
      </c>
    </row>
    <row r="7" spans="1:9" x14ac:dyDescent="0.25">
      <c r="A7" t="s">
        <v>13</v>
      </c>
      <c r="B7" t="s">
        <v>113</v>
      </c>
      <c r="C7" t="s">
        <v>114</v>
      </c>
      <c r="D7" s="7" t="s">
        <v>120</v>
      </c>
      <c r="E7" t="s">
        <v>116</v>
      </c>
      <c r="F7" t="s">
        <v>64</v>
      </c>
      <c r="G7">
        <v>1</v>
      </c>
      <c r="H7" s="2" t="s">
        <v>65</v>
      </c>
      <c r="I7" s="13">
        <f t="shared" si="0"/>
        <v>14598.19</v>
      </c>
    </row>
    <row r="8" spans="1:9" x14ac:dyDescent="0.25">
      <c r="A8" t="s">
        <v>19</v>
      </c>
      <c r="B8" t="s">
        <v>113</v>
      </c>
      <c r="C8" t="s">
        <v>114</v>
      </c>
      <c r="D8" s="7" t="s">
        <v>121</v>
      </c>
      <c r="E8" t="s">
        <v>116</v>
      </c>
      <c r="F8" t="s">
        <v>64</v>
      </c>
      <c r="G8">
        <v>1</v>
      </c>
      <c r="H8" s="2" t="s">
        <v>65</v>
      </c>
      <c r="I8" s="13">
        <f t="shared" si="0"/>
        <v>7227.54</v>
      </c>
    </row>
    <row r="9" spans="1:9" x14ac:dyDescent="0.25">
      <c r="A9" t="s">
        <v>183</v>
      </c>
      <c r="B9" t="s">
        <v>113</v>
      </c>
      <c r="C9" t="s">
        <v>114</v>
      </c>
      <c r="D9" s="7" t="s">
        <v>122</v>
      </c>
      <c r="E9" t="s">
        <v>116</v>
      </c>
      <c r="F9" t="s">
        <v>64</v>
      </c>
      <c r="G9">
        <v>1</v>
      </c>
      <c r="H9" s="2" t="s">
        <v>65</v>
      </c>
      <c r="I9" s="13">
        <f t="shared" si="0"/>
        <v>69752.039999999994</v>
      </c>
    </row>
    <row r="10" spans="1:9" x14ac:dyDescent="0.25">
      <c r="A10" t="s">
        <v>31</v>
      </c>
      <c r="B10" t="s">
        <v>113</v>
      </c>
      <c r="C10" t="s">
        <v>114</v>
      </c>
      <c r="D10" s="7" t="s">
        <v>123</v>
      </c>
      <c r="E10" t="s">
        <v>116</v>
      </c>
      <c r="F10" t="s">
        <v>64</v>
      </c>
      <c r="G10">
        <v>1</v>
      </c>
      <c r="H10" s="2" t="s">
        <v>65</v>
      </c>
      <c r="I10" s="13">
        <f t="shared" si="0"/>
        <v>4087.89</v>
      </c>
    </row>
    <row r="11" spans="1:9" x14ac:dyDescent="0.25">
      <c r="A11" t="s">
        <v>34</v>
      </c>
      <c r="B11" t="s">
        <v>113</v>
      </c>
      <c r="C11" t="s">
        <v>114</v>
      </c>
      <c r="D11" s="7" t="s">
        <v>124</v>
      </c>
      <c r="E11" t="s">
        <v>116</v>
      </c>
      <c r="F11" t="s">
        <v>64</v>
      </c>
      <c r="G11">
        <v>1</v>
      </c>
      <c r="H11" s="2" t="s">
        <v>65</v>
      </c>
      <c r="I11" s="13">
        <f t="shared" si="0"/>
        <v>210767.67</v>
      </c>
    </row>
    <row r="12" spans="1:9" x14ac:dyDescent="0.25">
      <c r="A12" t="s">
        <v>40</v>
      </c>
      <c r="B12" t="s">
        <v>113</v>
      </c>
      <c r="C12" t="s">
        <v>114</v>
      </c>
      <c r="D12" s="7" t="s">
        <v>126</v>
      </c>
      <c r="E12" t="s">
        <v>116</v>
      </c>
      <c r="F12" t="s">
        <v>64</v>
      </c>
      <c r="G12">
        <v>1</v>
      </c>
      <c r="H12" s="2" t="s">
        <v>65</v>
      </c>
      <c r="I12" s="13">
        <f t="shared" si="0"/>
        <v>3324.67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I3"/>
  <sheetViews>
    <sheetView workbookViewId="0">
      <selection activeCell="I1" sqref="I1:I2"/>
    </sheetView>
  </sheetViews>
  <sheetFormatPr baseColWidth="10" defaultColWidth="11.5703125" defaultRowHeight="15" x14ac:dyDescent="0.25"/>
  <cols>
    <col min="1" max="1" width="33.5703125" bestFit="1" customWidth="1"/>
    <col min="2" max="2" width="21.85546875" bestFit="1" customWidth="1"/>
    <col min="3" max="3" width="9.7109375" bestFit="1" customWidth="1"/>
    <col min="4" max="4" width="14" style="10" bestFit="1" customWidth="1"/>
    <col min="5" max="5" width="28.42578125" bestFit="1" customWidth="1"/>
    <col min="8" max="8" width="16.7109375" bestFit="1" customWidth="1"/>
    <col min="9" max="9" width="17" bestFit="1" customWidth="1"/>
  </cols>
  <sheetData>
    <row r="1" spans="1:9" x14ac:dyDescent="0.25">
      <c r="A1" s="4" t="s">
        <v>51</v>
      </c>
      <c r="B1" s="4" t="s">
        <v>111</v>
      </c>
      <c r="C1" s="4" t="s">
        <v>112</v>
      </c>
      <c r="D1" s="9" t="s">
        <v>55</v>
      </c>
      <c r="E1" t="s">
        <v>56</v>
      </c>
      <c r="F1" t="s">
        <v>57</v>
      </c>
      <c r="G1" t="s">
        <v>58</v>
      </c>
      <c r="H1" t="s">
        <v>59</v>
      </c>
      <c r="I1" s="13" t="s">
        <v>180</v>
      </c>
    </row>
    <row r="2" spans="1:9" x14ac:dyDescent="0.25">
      <c r="A2" t="s">
        <v>22</v>
      </c>
      <c r="B2" t="s">
        <v>127</v>
      </c>
      <c r="C2" t="s">
        <v>114</v>
      </c>
      <c r="D2" s="10" t="s">
        <v>128</v>
      </c>
      <c r="E2" s="5" t="s">
        <v>129</v>
      </c>
      <c r="F2" t="s">
        <v>64</v>
      </c>
      <c r="G2">
        <v>1</v>
      </c>
      <c r="H2" s="2" t="s">
        <v>130</v>
      </c>
      <c r="I2" s="13">
        <f>VALUE(D2)</f>
        <v>7096.87</v>
      </c>
    </row>
    <row r="3" spans="1:9" x14ac:dyDescent="0.25">
      <c r="A3" t="s">
        <v>37</v>
      </c>
      <c r="B3" t="s">
        <v>127</v>
      </c>
      <c r="C3" t="s">
        <v>114</v>
      </c>
      <c r="D3" s="10" t="s">
        <v>131</v>
      </c>
      <c r="E3" s="5" t="s">
        <v>129</v>
      </c>
      <c r="F3" t="s">
        <v>64</v>
      </c>
      <c r="G3">
        <v>1</v>
      </c>
      <c r="H3" s="2" t="s">
        <v>130</v>
      </c>
      <c r="I3" s="13">
        <f>VALUE(D3)</f>
        <v>13252.86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I21"/>
  <sheetViews>
    <sheetView workbookViewId="0">
      <selection activeCell="D18" sqref="D18"/>
    </sheetView>
  </sheetViews>
  <sheetFormatPr baseColWidth="10" defaultColWidth="11.5703125" defaultRowHeight="15" x14ac:dyDescent="0.25"/>
  <cols>
    <col min="1" max="1" width="33.5703125" bestFit="1" customWidth="1"/>
    <col min="2" max="2" width="21.85546875" bestFit="1" customWidth="1"/>
    <col min="3" max="3" width="9.7109375" bestFit="1" customWidth="1"/>
    <col min="4" max="4" width="14" style="10" bestFit="1" customWidth="1"/>
    <col min="5" max="5" width="28.42578125" bestFit="1" customWidth="1"/>
    <col min="8" max="8" width="16.7109375" bestFit="1" customWidth="1"/>
    <col min="9" max="9" width="17" bestFit="1" customWidth="1"/>
  </cols>
  <sheetData>
    <row r="1" spans="1:9" x14ac:dyDescent="0.25">
      <c r="A1" s="4" t="s">
        <v>51</v>
      </c>
      <c r="B1" s="4" t="s">
        <v>111</v>
      </c>
      <c r="C1" s="4" t="s">
        <v>112</v>
      </c>
      <c r="D1" s="9" t="s">
        <v>55</v>
      </c>
      <c r="E1" t="s">
        <v>56</v>
      </c>
      <c r="F1" t="s">
        <v>57</v>
      </c>
      <c r="G1" t="s">
        <v>58</v>
      </c>
      <c r="H1" t="s">
        <v>59</v>
      </c>
      <c r="I1" s="13" t="s">
        <v>180</v>
      </c>
    </row>
    <row r="2" spans="1:9" x14ac:dyDescent="0.25">
      <c r="A2" t="s">
        <v>44</v>
      </c>
      <c r="B2" t="s">
        <v>132</v>
      </c>
      <c r="C2" t="s">
        <v>114</v>
      </c>
      <c r="D2" s="10" t="s">
        <v>139</v>
      </c>
      <c r="E2" s="5" t="s">
        <v>134</v>
      </c>
      <c r="F2" t="s">
        <v>135</v>
      </c>
      <c r="G2">
        <v>1</v>
      </c>
      <c r="H2" s="2" t="s">
        <v>136</v>
      </c>
      <c r="I2" s="13">
        <f>VALUE(D2)</f>
        <v>450000</v>
      </c>
    </row>
    <row r="3" spans="1:9" x14ac:dyDescent="0.25">
      <c r="A3" t="s">
        <v>37</v>
      </c>
      <c r="B3" t="s">
        <v>132</v>
      </c>
      <c r="C3" t="s">
        <v>114</v>
      </c>
      <c r="D3" s="10" t="s">
        <v>141</v>
      </c>
      <c r="E3" s="5" t="s">
        <v>134</v>
      </c>
      <c r="F3" t="s">
        <v>135</v>
      </c>
      <c r="G3">
        <v>1</v>
      </c>
      <c r="H3" s="2" t="s">
        <v>136</v>
      </c>
      <c r="I3" s="13">
        <f t="shared" ref="I3:I9" si="0">VALUE(D3)</f>
        <v>150000</v>
      </c>
    </row>
    <row r="4" spans="1:9" x14ac:dyDescent="0.25">
      <c r="A4" t="s">
        <v>28</v>
      </c>
      <c r="B4" t="s">
        <v>132</v>
      </c>
      <c r="C4" t="s">
        <v>114</v>
      </c>
      <c r="D4" s="10" t="s">
        <v>133</v>
      </c>
      <c r="E4" s="5" t="s">
        <v>134</v>
      </c>
      <c r="F4" t="s">
        <v>135</v>
      </c>
      <c r="G4">
        <v>1</v>
      </c>
      <c r="H4" s="2" t="s">
        <v>136</v>
      </c>
      <c r="I4" s="13">
        <f t="shared" si="0"/>
        <v>90000</v>
      </c>
    </row>
    <row r="5" spans="1:9" x14ac:dyDescent="0.25">
      <c r="A5" t="s">
        <v>13</v>
      </c>
      <c r="B5" t="s">
        <v>132</v>
      </c>
      <c r="C5" t="s">
        <v>114</v>
      </c>
      <c r="D5" s="10" t="s">
        <v>137</v>
      </c>
      <c r="E5" s="5" t="s">
        <v>134</v>
      </c>
      <c r="F5" t="s">
        <v>135</v>
      </c>
      <c r="G5">
        <v>1</v>
      </c>
      <c r="H5" s="2" t="s">
        <v>136</v>
      </c>
      <c r="I5" s="13">
        <f t="shared" si="0"/>
        <v>1500000</v>
      </c>
    </row>
    <row r="6" spans="1:9" x14ac:dyDescent="0.25">
      <c r="A6" t="s">
        <v>19</v>
      </c>
      <c r="B6" t="s">
        <v>132</v>
      </c>
      <c r="C6" t="s">
        <v>114</v>
      </c>
      <c r="D6" s="10" t="s">
        <v>138</v>
      </c>
      <c r="E6" s="5" t="s">
        <v>134</v>
      </c>
      <c r="F6" t="s">
        <v>135</v>
      </c>
      <c r="G6">
        <v>1</v>
      </c>
      <c r="H6" s="2" t="s">
        <v>136</v>
      </c>
      <c r="I6" s="13">
        <f t="shared" si="0"/>
        <v>1000000</v>
      </c>
    </row>
    <row r="7" spans="1:9" x14ac:dyDescent="0.25">
      <c r="A7" t="s">
        <v>31</v>
      </c>
      <c r="B7" t="s">
        <v>132</v>
      </c>
      <c r="C7" t="s">
        <v>114</v>
      </c>
      <c r="D7" s="10" t="s">
        <v>139</v>
      </c>
      <c r="E7" s="5" t="s">
        <v>134</v>
      </c>
      <c r="F7" t="s">
        <v>135</v>
      </c>
      <c r="G7">
        <v>1</v>
      </c>
      <c r="H7" s="2" t="s">
        <v>136</v>
      </c>
      <c r="I7" s="13">
        <f t="shared" si="0"/>
        <v>450000</v>
      </c>
    </row>
    <row r="8" spans="1:9" x14ac:dyDescent="0.25">
      <c r="A8" t="s">
        <v>34</v>
      </c>
      <c r="B8" t="s">
        <v>132</v>
      </c>
      <c r="C8" t="s">
        <v>114</v>
      </c>
      <c r="D8" s="10" t="s">
        <v>140</v>
      </c>
      <c r="E8" s="5" t="s">
        <v>134</v>
      </c>
      <c r="F8" t="s">
        <v>135</v>
      </c>
      <c r="G8">
        <v>1</v>
      </c>
      <c r="H8" s="2" t="s">
        <v>136</v>
      </c>
      <c r="I8" s="13">
        <f t="shared" si="0"/>
        <v>600000</v>
      </c>
    </row>
    <row r="9" spans="1:9" x14ac:dyDescent="0.25">
      <c r="A9" t="s">
        <v>40</v>
      </c>
      <c r="B9" t="s">
        <v>132</v>
      </c>
      <c r="C9" t="s">
        <v>114</v>
      </c>
      <c r="D9" s="10" t="s">
        <v>139</v>
      </c>
      <c r="E9" s="5" t="s">
        <v>134</v>
      </c>
      <c r="F9" t="s">
        <v>135</v>
      </c>
      <c r="G9">
        <v>1</v>
      </c>
      <c r="H9" s="2" t="s">
        <v>136</v>
      </c>
      <c r="I9" s="13">
        <f t="shared" si="0"/>
        <v>450000</v>
      </c>
    </row>
    <row r="21" spans="5:5" x14ac:dyDescent="0.25">
      <c r="E21" s="3"/>
    </row>
  </sheetData>
  <autoFilter ref="A1:H1" xr:uid="{00000000-0001-0000-0600-000000000000}">
    <sortState xmlns:xlrd2="http://schemas.microsoft.com/office/spreadsheetml/2017/richdata2" ref="A2:H9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C3"/>
  <sheetViews>
    <sheetView workbookViewId="0">
      <selection activeCell="B3" sqref="B3"/>
    </sheetView>
  </sheetViews>
  <sheetFormatPr baseColWidth="10" defaultRowHeight="15" x14ac:dyDescent="0.25"/>
  <sheetData>
    <row r="1" spans="1:3" x14ac:dyDescent="0.25">
      <c r="A1" t="s">
        <v>54</v>
      </c>
      <c r="B1" t="s">
        <v>142</v>
      </c>
      <c r="C1" s="3"/>
    </row>
    <row r="2" spans="1:3" x14ac:dyDescent="0.25">
      <c r="A2">
        <v>0.105</v>
      </c>
      <c r="B2" t="s">
        <v>143</v>
      </c>
      <c r="C2" s="3"/>
    </row>
    <row r="3" spans="1:3" x14ac:dyDescent="0.25">
      <c r="A3">
        <v>0.21</v>
      </c>
      <c r="B3" t="s">
        <v>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3"/>
  <sheetViews>
    <sheetView workbookViewId="0">
      <selection activeCell="H23" sqref="H23"/>
    </sheetView>
  </sheetViews>
  <sheetFormatPr baseColWidth="10" defaultRowHeight="15" x14ac:dyDescent="0.25"/>
  <cols>
    <col min="1" max="1" width="13.42578125" bestFit="1" customWidth="1"/>
    <col min="2" max="2" width="21.85546875" bestFit="1" customWidth="1"/>
  </cols>
  <sheetData>
    <row r="1" spans="1:2" x14ac:dyDescent="0.25">
      <c r="A1" t="s">
        <v>52</v>
      </c>
      <c r="B1" t="s">
        <v>111</v>
      </c>
    </row>
    <row r="2" spans="1:2" x14ac:dyDescent="0.25">
      <c r="A2" t="s">
        <v>60</v>
      </c>
      <c r="B2" t="s">
        <v>144</v>
      </c>
    </row>
    <row r="3" spans="1:2" x14ac:dyDescent="0.25">
      <c r="A3" t="s">
        <v>69</v>
      </c>
      <c r="B3" t="s">
        <v>127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Sheet2</vt:lpstr>
      <vt:lpstr>general</vt:lpstr>
      <vt:lpstr>conceptoFijo</vt:lpstr>
      <vt:lpstr>conceptoVariable</vt:lpstr>
      <vt:lpstr>conceptoMovilidad</vt:lpstr>
      <vt:lpstr>conceptoRecuperos</vt:lpstr>
      <vt:lpstr>conceptoAnticipos</vt:lpstr>
      <vt:lpstr>Traductor_iva</vt:lpstr>
      <vt:lpstr>Traductor_centroCosto</vt:lpstr>
      <vt:lpstr>Traductor_cliente</vt:lpstr>
      <vt:lpstr>Padrones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Alanis, Pablo</dc:creator>
  <cp:lastModifiedBy>Pablo</cp:lastModifiedBy>
  <dcterms:created xsi:type="dcterms:W3CDTF">2024-02-15T21:25:02Z</dcterms:created>
  <dcterms:modified xsi:type="dcterms:W3CDTF">2024-04-29T17:29:29Z</dcterms:modified>
</cp:coreProperties>
</file>