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Configure" sheetId="6" r:id="rId1"/>
    <sheet name="Courses" sheetId="3" r:id="rId2"/>
    <sheet name="Teachers" sheetId="5" r:id="rId3"/>
    <sheet name="Majors" sheetId="4" r:id="rId4"/>
    <sheet name="PredefinedScheds" sheetId="7" r:id="rId5"/>
    <sheet name="DayPreferences" sheetId="8" r:id="rId6"/>
    <sheet name="Extracted" sheetId="2" r:id="rId7"/>
  </sheets>
  <calcPr calcId="152511"/>
</workbook>
</file>

<file path=xl/calcChain.xml><?xml version="1.0" encoding="utf-8"?>
<calcChain xmlns="http://schemas.openxmlformats.org/spreadsheetml/2006/main">
  <c r="B49" i="7" l="1"/>
  <c r="B50" i="7"/>
  <c r="B46" i="7"/>
  <c r="B47" i="7"/>
  <c r="B48" i="7"/>
  <c r="AE28" i="3"/>
  <c r="AE27" i="3"/>
  <c r="AE29" i="3"/>
  <c r="A22" i="8" l="1"/>
  <c r="A23" i="8"/>
  <c r="A24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15" i="8"/>
  <c r="A17" i="8"/>
  <c r="A18" i="8"/>
  <c r="D34" i="7" l="1"/>
  <c r="D35" i="7"/>
  <c r="D36" i="7"/>
  <c r="D37" i="7"/>
  <c r="D38" i="7"/>
  <c r="D39" i="7"/>
  <c r="D40" i="7"/>
  <c r="D41" i="7"/>
  <c r="R41" i="3" l="1"/>
  <c r="AE14" i="3" l="1"/>
  <c r="AE15" i="3"/>
  <c r="AE16" i="3"/>
  <c r="AE17" i="3"/>
  <c r="AE18" i="3"/>
  <c r="AE19" i="3"/>
  <c r="AE20" i="3"/>
  <c r="AE21" i="3"/>
  <c r="AE22" i="3"/>
  <c r="AE23" i="3"/>
  <c r="AE24" i="3"/>
  <c r="AE25" i="3"/>
  <c r="AE26" i="3"/>
  <c r="AE30" i="3"/>
  <c r="AE31" i="3"/>
  <c r="AE32" i="3"/>
  <c r="AE33" i="3"/>
  <c r="AE34" i="3"/>
  <c r="AE35" i="3"/>
  <c r="AE36" i="3"/>
  <c r="AE37" i="3"/>
  <c r="AE38" i="3"/>
  <c r="AE39" i="3"/>
  <c r="AE40" i="3"/>
  <c r="AE41" i="3"/>
  <c r="AE42" i="3"/>
  <c r="E11" i="8" l="1"/>
  <c r="E12" i="8"/>
  <c r="E43" i="8"/>
  <c r="E44" i="8"/>
  <c r="E45" i="8"/>
  <c r="E10" i="8"/>
  <c r="F11" i="8"/>
  <c r="A11" i="8" s="1"/>
  <c r="F12" i="8"/>
  <c r="A12" i="8" s="1"/>
  <c r="F13" i="8"/>
  <c r="A13" i="8" s="1"/>
  <c r="F14" i="8"/>
  <c r="A14" i="8" s="1"/>
  <c r="F15" i="8"/>
  <c r="F16" i="8"/>
  <c r="A16" i="8" s="1"/>
  <c r="F17" i="8"/>
  <c r="F18" i="8"/>
  <c r="F19" i="8"/>
  <c r="A19" i="8" s="1"/>
  <c r="F20" i="8"/>
  <c r="A20" i="8" s="1"/>
  <c r="F21" i="8"/>
  <c r="A21" i="8" s="1"/>
  <c r="F22" i="8"/>
  <c r="F23" i="8"/>
  <c r="F24" i="8"/>
  <c r="F25" i="8"/>
  <c r="A25" i="8" s="1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10" i="8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42" i="7"/>
  <c r="D43" i="7"/>
  <c r="D44" i="7"/>
  <c r="D45" i="7"/>
  <c r="D46" i="7"/>
  <c r="D47" i="7"/>
  <c r="D48" i="7"/>
  <c r="D49" i="7"/>
  <c r="D50" i="7"/>
  <c r="D51" i="7"/>
  <c r="D12" i="7"/>
  <c r="D13" i="7"/>
  <c r="D14" i="7"/>
  <c r="D15" i="7"/>
  <c r="D16" i="7"/>
  <c r="D17" i="7"/>
  <c r="D11" i="7"/>
  <c r="M13" i="3" l="1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2" i="3"/>
  <c r="M43" i="3"/>
  <c r="M44" i="3"/>
  <c r="M45" i="3"/>
  <c r="M11" i="3"/>
  <c r="M12" i="3"/>
  <c r="B17" i="7" l="1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51" i="7"/>
  <c r="B11" i="7"/>
  <c r="B12" i="7"/>
  <c r="B13" i="7"/>
  <c r="B14" i="7"/>
  <c r="B15" i="7"/>
  <c r="B16" i="7"/>
  <c r="A11" i="7" l="1"/>
  <c r="A12" i="7"/>
  <c r="A13" i="7"/>
  <c r="A14" i="7"/>
  <c r="A15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16" i="7"/>
  <c r="AE43" i="3"/>
  <c r="AE44" i="3"/>
  <c r="AE45" i="3"/>
  <c r="B13" i="3"/>
  <c r="C13" i="3"/>
  <c r="C14" i="3"/>
  <c r="C15" i="3"/>
  <c r="C16" i="3"/>
  <c r="C17" i="3"/>
  <c r="C18" i="3"/>
  <c r="B19" i="3"/>
  <c r="C19" i="3"/>
  <c r="C20" i="3"/>
  <c r="C21" i="3"/>
  <c r="C22" i="3"/>
  <c r="C23" i="3"/>
  <c r="C24" i="3"/>
  <c r="C25" i="3"/>
  <c r="C26" i="3"/>
  <c r="B27" i="3"/>
  <c r="C27" i="3"/>
  <c r="B28" i="3"/>
  <c r="C28" i="3"/>
  <c r="B29" i="3"/>
  <c r="C29" i="3"/>
  <c r="B30" i="3"/>
  <c r="C30" i="3"/>
  <c r="C31" i="3"/>
  <c r="C32" i="3"/>
  <c r="C33" i="3"/>
  <c r="C34" i="3"/>
  <c r="C35" i="3"/>
  <c r="C36" i="3"/>
  <c r="C37" i="3"/>
  <c r="C38" i="3"/>
  <c r="C39" i="3"/>
  <c r="B40" i="3"/>
  <c r="C40" i="3"/>
  <c r="C41" i="3"/>
  <c r="B42" i="3"/>
  <c r="C42" i="3"/>
  <c r="B43" i="3"/>
  <c r="C43" i="3"/>
  <c r="B44" i="3"/>
  <c r="C44" i="3"/>
  <c r="B45" i="3"/>
  <c r="C45" i="3"/>
  <c r="C12" i="3"/>
  <c r="B12" i="3"/>
  <c r="N11" i="3"/>
  <c r="L12" i="3"/>
  <c r="L11" i="3"/>
  <c r="L13" i="3"/>
  <c r="E13" i="8" s="1"/>
  <c r="L19" i="3"/>
  <c r="E19" i="8" s="1"/>
  <c r="L20" i="3"/>
  <c r="E20" i="8" s="1"/>
  <c r="L27" i="3"/>
  <c r="E27" i="8" s="1"/>
  <c r="A27" i="8" s="1"/>
  <c r="L28" i="3"/>
  <c r="E28" i="8" s="1"/>
  <c r="A28" i="8" s="1"/>
  <c r="L29" i="3"/>
  <c r="E29" i="8" s="1"/>
  <c r="A29" i="8" s="1"/>
  <c r="L30" i="3"/>
  <c r="E30" i="8" s="1"/>
  <c r="L33" i="3"/>
  <c r="E33" i="8" s="1"/>
  <c r="L36" i="3"/>
  <c r="E36" i="8" s="1"/>
  <c r="L40" i="3"/>
  <c r="E40" i="8" s="1"/>
  <c r="L42" i="3"/>
  <c r="E42" i="8" s="1"/>
  <c r="L43" i="3"/>
  <c r="L44" i="3"/>
  <c r="L45" i="3"/>
  <c r="S12" i="3" l="1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11" i="3"/>
  <c r="S8" i="3"/>
  <c r="K11" i="4" l="1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10" i="4"/>
  <c r="H28" i="4"/>
  <c r="J28" i="4"/>
  <c r="H29" i="4"/>
  <c r="J29" i="4"/>
  <c r="H30" i="4"/>
  <c r="J30" i="4"/>
  <c r="H31" i="4"/>
  <c r="J31" i="4"/>
  <c r="H32" i="4"/>
  <c r="J32" i="4"/>
  <c r="H33" i="4"/>
  <c r="J33" i="4"/>
  <c r="H34" i="4"/>
  <c r="J34" i="4"/>
  <c r="H35" i="4"/>
  <c r="J35" i="4"/>
  <c r="H36" i="4"/>
  <c r="J36" i="4"/>
  <c r="H37" i="4"/>
  <c r="J37" i="4"/>
  <c r="H38" i="4"/>
  <c r="J38" i="4"/>
  <c r="H39" i="4"/>
  <c r="J39" i="4"/>
  <c r="H40" i="4"/>
  <c r="J40" i="4"/>
  <c r="H41" i="4"/>
  <c r="J41" i="4"/>
  <c r="H42" i="4"/>
  <c r="J42" i="4"/>
  <c r="H43" i="4"/>
  <c r="J43" i="4"/>
  <c r="H44" i="4"/>
  <c r="J44" i="4"/>
  <c r="H45" i="4"/>
  <c r="J45" i="4"/>
  <c r="H46" i="4"/>
  <c r="I46" i="4"/>
  <c r="J46" i="4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A31" i="5"/>
  <c r="I31" i="5"/>
  <c r="I32" i="5"/>
  <c r="A32" i="5" s="1"/>
  <c r="I33" i="5"/>
  <c r="A33" i="5" s="1"/>
  <c r="I34" i="5"/>
  <c r="A34" i="5" s="1"/>
  <c r="I35" i="5"/>
  <c r="A35" i="5" s="1"/>
  <c r="I36" i="5"/>
  <c r="A36" i="5" s="1"/>
  <c r="I37" i="5"/>
  <c r="A37" i="5" s="1"/>
  <c r="I38" i="5"/>
  <c r="A38" i="5" s="1"/>
  <c r="I39" i="5"/>
  <c r="A39" i="5" s="1"/>
  <c r="I40" i="5"/>
  <c r="A40" i="5" s="1"/>
  <c r="I41" i="5"/>
  <c r="A41" i="5" s="1"/>
  <c r="I42" i="5"/>
  <c r="A42" i="5" s="1"/>
  <c r="I43" i="5"/>
  <c r="A43" i="5" s="1"/>
  <c r="I44" i="5"/>
  <c r="A44" i="5" s="1"/>
  <c r="I45" i="5"/>
  <c r="A45" i="5" s="1"/>
  <c r="A46" i="4" l="1"/>
  <c r="H27" i="3"/>
  <c r="G28" i="3"/>
  <c r="H28" i="3"/>
  <c r="H29" i="3"/>
  <c r="H30" i="3"/>
  <c r="H31" i="3"/>
  <c r="H32" i="3"/>
  <c r="H33" i="3"/>
  <c r="H34" i="3"/>
  <c r="H35" i="3"/>
  <c r="G36" i="3"/>
  <c r="H36" i="3"/>
  <c r="H37" i="3"/>
  <c r="H38" i="3"/>
  <c r="H39" i="3"/>
  <c r="H40" i="3"/>
  <c r="H41" i="3"/>
  <c r="H42" i="3"/>
  <c r="H43" i="3"/>
  <c r="H44" i="3"/>
  <c r="H45" i="3"/>
  <c r="M67" i="3"/>
  <c r="G67" i="3" s="1"/>
  <c r="I28" i="4"/>
  <c r="A28" i="4" s="1"/>
  <c r="G29" i="3"/>
  <c r="F30" i="3"/>
  <c r="G30" i="3"/>
  <c r="G32" i="3"/>
  <c r="G33" i="3"/>
  <c r="M76" i="3"/>
  <c r="G76" i="3" s="1"/>
  <c r="G39" i="3"/>
  <c r="F40" i="3"/>
  <c r="G40" i="3"/>
  <c r="G42" i="3"/>
  <c r="M84" i="3"/>
  <c r="G84" i="3" s="1"/>
  <c r="G45" i="3"/>
  <c r="S27" i="3"/>
  <c r="R27" i="3" s="1"/>
  <c r="S28" i="3"/>
  <c r="R28" i="3" s="1"/>
  <c r="S29" i="3"/>
  <c r="R29" i="3" s="1"/>
  <c r="S30" i="3"/>
  <c r="R30" i="3" s="1"/>
  <c r="S31" i="3"/>
  <c r="R31" i="3" s="1"/>
  <c r="S32" i="3"/>
  <c r="R32" i="3" s="1"/>
  <c r="S33" i="3"/>
  <c r="R33" i="3" s="1"/>
  <c r="B33" i="3" s="1"/>
  <c r="S34" i="3"/>
  <c r="R34" i="3" s="1"/>
  <c r="S35" i="3"/>
  <c r="R35" i="3" s="1"/>
  <c r="S36" i="3"/>
  <c r="R36" i="3" s="1"/>
  <c r="B36" i="3" s="1"/>
  <c r="S37" i="3"/>
  <c r="R37" i="3" s="1"/>
  <c r="S38" i="3"/>
  <c r="R38" i="3" s="1"/>
  <c r="S39" i="3"/>
  <c r="R39" i="3" s="1"/>
  <c r="S40" i="3"/>
  <c r="R40" i="3" s="1"/>
  <c r="R42" i="3"/>
  <c r="S43" i="3"/>
  <c r="R43" i="3" s="1"/>
  <c r="S44" i="3"/>
  <c r="R44" i="3" s="1"/>
  <c r="S45" i="3"/>
  <c r="R45" i="3" s="1"/>
  <c r="B39" i="3" l="1"/>
  <c r="L39" i="3"/>
  <c r="E39" i="8" s="1"/>
  <c r="M41" i="3"/>
  <c r="G41" i="3" s="1"/>
  <c r="B41" i="3"/>
  <c r="L41" i="3"/>
  <c r="I81" i="5" s="1"/>
  <c r="A81" i="5" s="1"/>
  <c r="L38" i="3"/>
  <c r="B38" i="3"/>
  <c r="G38" i="3"/>
  <c r="G31" i="3"/>
  <c r="L31" i="3"/>
  <c r="E31" i="8" s="1"/>
  <c r="B31" i="3"/>
  <c r="B37" i="3"/>
  <c r="G37" i="3"/>
  <c r="L37" i="3"/>
  <c r="E37" i="8" s="1"/>
  <c r="B34" i="3"/>
  <c r="G34" i="3"/>
  <c r="L34" i="3"/>
  <c r="E34" i="8" s="1"/>
  <c r="L32" i="3"/>
  <c r="I32" i="4" s="1"/>
  <c r="A32" i="4" s="1"/>
  <c r="B32" i="3"/>
  <c r="B35" i="3"/>
  <c r="L35" i="3"/>
  <c r="M75" i="3" s="1"/>
  <c r="G75" i="3" s="1"/>
  <c r="L84" i="3"/>
  <c r="F84" i="3" s="1"/>
  <c r="E84" i="3" s="1"/>
  <c r="A84" i="3" s="1"/>
  <c r="L76" i="3"/>
  <c r="F76" i="3" s="1"/>
  <c r="E76" i="3" s="1"/>
  <c r="A76" i="3" s="1"/>
  <c r="L68" i="3"/>
  <c r="F68" i="3" s="1"/>
  <c r="F44" i="3"/>
  <c r="F36" i="3"/>
  <c r="E36" i="3" s="1"/>
  <c r="A36" i="3" s="1"/>
  <c r="F28" i="3"/>
  <c r="M80" i="3"/>
  <c r="G80" i="3" s="1"/>
  <c r="L70" i="3"/>
  <c r="F70" i="3" s="1"/>
  <c r="L85" i="3"/>
  <c r="F85" i="3" s="1"/>
  <c r="L83" i="3"/>
  <c r="F83" i="3" s="1"/>
  <c r="L79" i="3"/>
  <c r="F79" i="3" s="1"/>
  <c r="L77" i="3"/>
  <c r="F77" i="3" s="1"/>
  <c r="L75" i="3"/>
  <c r="F75" i="3" s="1"/>
  <c r="L73" i="3"/>
  <c r="F73" i="3" s="1"/>
  <c r="L71" i="3"/>
  <c r="F71" i="3" s="1"/>
  <c r="L69" i="3"/>
  <c r="F69" i="3" s="1"/>
  <c r="L67" i="3"/>
  <c r="F67" i="3" s="1"/>
  <c r="E67" i="3" s="1"/>
  <c r="A67" i="3" s="1"/>
  <c r="G43" i="3"/>
  <c r="G35" i="3"/>
  <c r="G27" i="3"/>
  <c r="M68" i="3"/>
  <c r="G68" i="3" s="1"/>
  <c r="G44" i="3"/>
  <c r="E44" i="3" s="1"/>
  <c r="A44" i="3" s="1"/>
  <c r="L82" i="3"/>
  <c r="F82" i="3" s="1"/>
  <c r="I45" i="4"/>
  <c r="A45" i="4" s="1"/>
  <c r="I85" i="5"/>
  <c r="A85" i="5" s="1"/>
  <c r="F45" i="3"/>
  <c r="E45" i="3" s="1"/>
  <c r="A45" i="3" s="1"/>
  <c r="M85" i="3"/>
  <c r="G85" i="3" s="1"/>
  <c r="I83" i="5"/>
  <c r="A83" i="5" s="1"/>
  <c r="I43" i="4"/>
  <c r="A43" i="4" s="1"/>
  <c r="M83" i="3"/>
  <c r="G83" i="3" s="1"/>
  <c r="M81" i="3"/>
  <c r="G81" i="3" s="1"/>
  <c r="I79" i="5"/>
  <c r="A79" i="5" s="1"/>
  <c r="M79" i="3"/>
  <c r="G79" i="3" s="1"/>
  <c r="I37" i="4"/>
  <c r="A37" i="4" s="1"/>
  <c r="I77" i="5"/>
  <c r="A77" i="5" s="1"/>
  <c r="M77" i="3"/>
  <c r="G77" i="3" s="1"/>
  <c r="I75" i="5"/>
  <c r="A75" i="5" s="1"/>
  <c r="I35" i="4"/>
  <c r="A35" i="4" s="1"/>
  <c r="I33" i="4"/>
  <c r="A33" i="4" s="1"/>
  <c r="I73" i="5"/>
  <c r="A73" i="5" s="1"/>
  <c r="F33" i="3"/>
  <c r="E33" i="3" s="1"/>
  <c r="A33" i="3" s="1"/>
  <c r="M73" i="3"/>
  <c r="G73" i="3" s="1"/>
  <c r="I31" i="4"/>
  <c r="A31" i="4" s="1"/>
  <c r="M71" i="3"/>
  <c r="G71" i="3" s="1"/>
  <c r="I29" i="4"/>
  <c r="A29" i="4" s="1"/>
  <c r="I69" i="5"/>
  <c r="F29" i="3"/>
  <c r="M69" i="3"/>
  <c r="G69" i="3" s="1"/>
  <c r="F43" i="3"/>
  <c r="F27" i="3"/>
  <c r="L80" i="3"/>
  <c r="F80" i="3" s="1"/>
  <c r="L72" i="3"/>
  <c r="F72" i="3" s="1"/>
  <c r="I44" i="4"/>
  <c r="A44" i="4" s="1"/>
  <c r="I84" i="5"/>
  <c r="A84" i="5" s="1"/>
  <c r="I82" i="5"/>
  <c r="A82" i="5" s="1"/>
  <c r="I42" i="4"/>
  <c r="A42" i="4" s="1"/>
  <c r="I40" i="4"/>
  <c r="A40" i="4" s="1"/>
  <c r="I80" i="5"/>
  <c r="A80" i="5" s="1"/>
  <c r="I78" i="5"/>
  <c r="A78" i="5" s="1"/>
  <c r="I38" i="4"/>
  <c r="A38" i="4" s="1"/>
  <c r="I36" i="4"/>
  <c r="A36" i="4" s="1"/>
  <c r="I76" i="5"/>
  <c r="A76" i="5" s="1"/>
  <c r="I74" i="5"/>
  <c r="A74" i="5" s="1"/>
  <c r="I34" i="4"/>
  <c r="A34" i="4" s="1"/>
  <c r="I72" i="5"/>
  <c r="A72" i="5" s="1"/>
  <c r="I70" i="5"/>
  <c r="I30" i="4"/>
  <c r="A30" i="4" s="1"/>
  <c r="F42" i="3"/>
  <c r="E42" i="3" s="1"/>
  <c r="A42" i="3" s="1"/>
  <c r="F39" i="3"/>
  <c r="E39" i="3" s="1"/>
  <c r="A39" i="3" s="1"/>
  <c r="F34" i="3"/>
  <c r="F31" i="3"/>
  <c r="M82" i="3"/>
  <c r="G82" i="3" s="1"/>
  <c r="M78" i="3"/>
  <c r="G78" i="3" s="1"/>
  <c r="M74" i="3"/>
  <c r="G74" i="3" s="1"/>
  <c r="M70" i="3"/>
  <c r="G70" i="3" s="1"/>
  <c r="E40" i="3"/>
  <c r="A40" i="3" s="1"/>
  <c r="C10" i="3"/>
  <c r="C11" i="3"/>
  <c r="B10" i="3"/>
  <c r="R11" i="3"/>
  <c r="B11" i="3" s="1"/>
  <c r="I71" i="5" l="1"/>
  <c r="A71" i="5" s="1"/>
  <c r="E79" i="3"/>
  <c r="A79" i="3" s="1"/>
  <c r="F37" i="3"/>
  <c r="E37" i="3" s="1"/>
  <c r="A37" i="3" s="1"/>
  <c r="I39" i="4"/>
  <c r="A39" i="4" s="1"/>
  <c r="E72" i="3"/>
  <c r="A72" i="3" s="1"/>
  <c r="E70" i="3"/>
  <c r="A70" i="3" s="1"/>
  <c r="F32" i="3"/>
  <c r="E32" i="3" s="1"/>
  <c r="A32" i="3" s="1"/>
  <c r="E32" i="8"/>
  <c r="F38" i="3"/>
  <c r="E38" i="3" s="1"/>
  <c r="A38" i="3" s="1"/>
  <c r="E38" i="8"/>
  <c r="M72" i="3"/>
  <c r="G72" i="3" s="1"/>
  <c r="F35" i="3"/>
  <c r="E35" i="3" s="1"/>
  <c r="A35" i="3" s="1"/>
  <c r="E35" i="8"/>
  <c r="F41" i="3"/>
  <c r="E41" i="3" s="1"/>
  <c r="A41" i="3" s="1"/>
  <c r="E41" i="8"/>
  <c r="I41" i="4"/>
  <c r="A41" i="4" s="1"/>
  <c r="L81" i="3"/>
  <c r="F81" i="3" s="1"/>
  <c r="E81" i="3" s="1"/>
  <c r="A81" i="3" s="1"/>
  <c r="E83" i="3"/>
  <c r="A83" i="3" s="1"/>
  <c r="E43" i="3"/>
  <c r="A43" i="3" s="1"/>
  <c r="E73" i="3"/>
  <c r="A73" i="3" s="1"/>
  <c r="E75" i="3"/>
  <c r="A75" i="3" s="1"/>
  <c r="E31" i="3"/>
  <c r="A31" i="3" s="1"/>
  <c r="E34" i="3"/>
  <c r="A34" i="3" s="1"/>
  <c r="L78" i="3"/>
  <c r="F78" i="3" s="1"/>
  <c r="E78" i="3" s="1"/>
  <c r="A78" i="3" s="1"/>
  <c r="L74" i="3"/>
  <c r="F74" i="3" s="1"/>
  <c r="E74" i="3" s="1"/>
  <c r="A74" i="3" s="1"/>
  <c r="E80" i="3"/>
  <c r="A80" i="3" s="1"/>
  <c r="E77" i="3"/>
  <c r="A77" i="3" s="1"/>
  <c r="E82" i="3"/>
  <c r="A82" i="3" s="1"/>
  <c r="E69" i="3"/>
  <c r="A69" i="3" s="1"/>
  <c r="E71" i="3"/>
  <c r="A71" i="3" s="1"/>
  <c r="E85" i="3"/>
  <c r="A85" i="3" s="1"/>
  <c r="E68" i="3"/>
  <c r="A68" i="3" s="1"/>
  <c r="I10" i="5"/>
  <c r="I68" i="5" l="1"/>
  <c r="I67" i="5"/>
  <c r="J50" i="5"/>
  <c r="I50" i="5"/>
  <c r="H50" i="5"/>
  <c r="AE12" i="3"/>
  <c r="J52" i="5" s="1"/>
  <c r="AE13" i="3"/>
  <c r="J53" i="5" s="1"/>
  <c r="J54" i="5"/>
  <c r="I15" i="5"/>
  <c r="A15" i="5" s="1"/>
  <c r="J56" i="5"/>
  <c r="J57" i="5"/>
  <c r="J58" i="5"/>
  <c r="I19" i="5"/>
  <c r="A19" i="5" s="1"/>
  <c r="J60" i="5"/>
  <c r="J61" i="5"/>
  <c r="J62" i="5"/>
  <c r="I23" i="5"/>
  <c r="A23" i="5" s="1"/>
  <c r="J64" i="5"/>
  <c r="I30" i="5" l="1"/>
  <c r="A30" i="5" s="1"/>
  <c r="J70" i="5"/>
  <c r="A70" i="5" s="1"/>
  <c r="J69" i="5"/>
  <c r="A69" i="5" s="1"/>
  <c r="I29" i="5"/>
  <c r="A29" i="5" s="1"/>
  <c r="J68" i="5"/>
  <c r="I28" i="5"/>
  <c r="A28" i="5" s="1"/>
  <c r="I47" i="5"/>
  <c r="A47" i="5" s="1"/>
  <c r="I27" i="5"/>
  <c r="A27" i="5" s="1"/>
  <c r="A68" i="5"/>
  <c r="J66" i="5"/>
  <c r="I26" i="5"/>
  <c r="A26" i="5" s="1"/>
  <c r="J65" i="5"/>
  <c r="I25" i="5"/>
  <c r="A25" i="5" s="1"/>
  <c r="I46" i="5"/>
  <c r="A46" i="5" s="1"/>
  <c r="I22" i="5"/>
  <c r="A22" i="5" s="1"/>
  <c r="I18" i="5"/>
  <c r="A18" i="5" s="1"/>
  <c r="I14" i="5"/>
  <c r="A14" i="5" s="1"/>
  <c r="J67" i="5"/>
  <c r="A67" i="5" s="1"/>
  <c r="J63" i="5"/>
  <c r="J59" i="5"/>
  <c r="J55" i="5"/>
  <c r="I49" i="5"/>
  <c r="A49" i="5" s="1"/>
  <c r="I21" i="5"/>
  <c r="A21" i="5" s="1"/>
  <c r="I17" i="5"/>
  <c r="A17" i="5" s="1"/>
  <c r="I13" i="5"/>
  <c r="A13" i="5" s="1"/>
  <c r="I48" i="5"/>
  <c r="A48" i="5" s="1"/>
  <c r="I24" i="5"/>
  <c r="A24" i="5" s="1"/>
  <c r="I20" i="5"/>
  <c r="A20" i="5" s="1"/>
  <c r="I16" i="5"/>
  <c r="A16" i="5" s="1"/>
  <c r="I12" i="5"/>
  <c r="A12" i="5" s="1"/>
  <c r="AE11" i="3"/>
  <c r="J51" i="5" l="1"/>
  <c r="I11" i="5"/>
  <c r="A11" i="5" s="1"/>
  <c r="A3" i="4"/>
  <c r="A4" i="4"/>
  <c r="A5" i="4"/>
  <c r="A6" i="4"/>
  <c r="A7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10" i="4"/>
  <c r="H10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11" i="4"/>
  <c r="I27" i="4" l="1"/>
  <c r="A27" i="4" s="1"/>
  <c r="I10" i="4"/>
  <c r="R12" i="3"/>
  <c r="R13" i="3"/>
  <c r="R14" i="3"/>
  <c r="R15" i="3"/>
  <c r="R16" i="3"/>
  <c r="R17" i="3"/>
  <c r="R18" i="3"/>
  <c r="R19" i="3"/>
  <c r="R20" i="3"/>
  <c r="B20" i="3" s="1"/>
  <c r="R21" i="3"/>
  <c r="R22" i="3"/>
  <c r="R23" i="3"/>
  <c r="R24" i="3"/>
  <c r="R25" i="3"/>
  <c r="R26" i="3"/>
  <c r="B22" i="3" l="1"/>
  <c r="L22" i="3"/>
  <c r="E22" i="8" s="1"/>
  <c r="B25" i="3"/>
  <c r="L25" i="3"/>
  <c r="E25" i="8" s="1"/>
  <c r="B21" i="3"/>
  <c r="L21" i="3"/>
  <c r="E21" i="8" s="1"/>
  <c r="B17" i="3"/>
  <c r="L17" i="3"/>
  <c r="E17" i="8" s="1"/>
  <c r="L24" i="3"/>
  <c r="E24" i="8" s="1"/>
  <c r="B24" i="3"/>
  <c r="L16" i="3"/>
  <c r="E16" i="8" s="1"/>
  <c r="B16" i="3"/>
  <c r="B23" i="3"/>
  <c r="L23" i="3"/>
  <c r="E23" i="8" s="1"/>
  <c r="B15" i="3"/>
  <c r="L15" i="3"/>
  <c r="E15" i="8" s="1"/>
  <c r="B26" i="3"/>
  <c r="L26" i="3"/>
  <c r="E26" i="8" s="1"/>
  <c r="A26" i="8" s="1"/>
  <c r="B18" i="3"/>
  <c r="L18" i="3"/>
  <c r="E18" i="8" s="1"/>
  <c r="B14" i="3"/>
  <c r="L14" i="3"/>
  <c r="E14" i="8" s="1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L65" i="3" l="1"/>
  <c r="F65" i="3" s="1"/>
  <c r="L63" i="3"/>
  <c r="F63" i="3" s="1"/>
  <c r="L61" i="3"/>
  <c r="F61" i="3" s="1"/>
  <c r="L66" i="3"/>
  <c r="F66" i="3" s="1"/>
  <c r="L64" i="3"/>
  <c r="F64" i="3" s="1"/>
  <c r="L62" i="3"/>
  <c r="F62" i="3" s="1"/>
  <c r="H19" i="3"/>
  <c r="M59" i="3"/>
  <c r="G59" i="3" s="1"/>
  <c r="H15" i="3"/>
  <c r="M55" i="3"/>
  <c r="G55" i="3" s="1"/>
  <c r="H25" i="3"/>
  <c r="M65" i="3"/>
  <c r="G65" i="3" s="1"/>
  <c r="E65" i="3" s="1"/>
  <c r="A65" i="3" s="1"/>
  <c r="H23" i="3"/>
  <c r="M63" i="3"/>
  <c r="G63" i="3" s="1"/>
  <c r="H21" i="3"/>
  <c r="M61" i="3"/>
  <c r="H18" i="3"/>
  <c r="M58" i="3"/>
  <c r="G58" i="3" s="1"/>
  <c r="H14" i="3"/>
  <c r="M54" i="3"/>
  <c r="G54" i="3" s="1"/>
  <c r="H17" i="3"/>
  <c r="H13" i="3"/>
  <c r="H26" i="3"/>
  <c r="M66" i="3"/>
  <c r="G66" i="3" s="1"/>
  <c r="H24" i="3"/>
  <c r="M64" i="3"/>
  <c r="G64" i="3" s="1"/>
  <c r="H22" i="3"/>
  <c r="M62" i="3"/>
  <c r="G62" i="3" s="1"/>
  <c r="H20" i="3"/>
  <c r="M60" i="3"/>
  <c r="G60" i="3" s="1"/>
  <c r="H16" i="3"/>
  <c r="M56" i="3"/>
  <c r="G56" i="3" s="1"/>
  <c r="H12" i="3"/>
  <c r="M52" i="3"/>
  <c r="G52" i="3" s="1"/>
  <c r="I64" i="5"/>
  <c r="A64" i="5" s="1"/>
  <c r="I24" i="4"/>
  <c r="A24" i="4" s="1"/>
  <c r="I56" i="5"/>
  <c r="A56" i="5" s="1"/>
  <c r="I16" i="4"/>
  <c r="A16" i="4" s="1"/>
  <c r="F19" i="3"/>
  <c r="I59" i="5"/>
  <c r="A59" i="5" s="1"/>
  <c r="I19" i="4"/>
  <c r="A19" i="4" s="1"/>
  <c r="I66" i="5"/>
  <c r="A66" i="5" s="1"/>
  <c r="I26" i="4"/>
  <c r="A26" i="4" s="1"/>
  <c r="I62" i="5"/>
  <c r="A62" i="5" s="1"/>
  <c r="I22" i="4"/>
  <c r="A22" i="4" s="1"/>
  <c r="I58" i="5"/>
  <c r="A58" i="5" s="1"/>
  <c r="I18" i="4"/>
  <c r="A18" i="4" s="1"/>
  <c r="I54" i="5"/>
  <c r="A54" i="5" s="1"/>
  <c r="I14" i="4"/>
  <c r="A14" i="4" s="1"/>
  <c r="E28" i="3"/>
  <c r="A28" i="3" s="1"/>
  <c r="I60" i="5"/>
  <c r="A60" i="5" s="1"/>
  <c r="I20" i="4"/>
  <c r="A20" i="4" s="1"/>
  <c r="I52" i="5"/>
  <c r="A52" i="5" s="1"/>
  <c r="I12" i="4"/>
  <c r="A12" i="4" s="1"/>
  <c r="F23" i="3"/>
  <c r="I63" i="5"/>
  <c r="A63" i="5" s="1"/>
  <c r="I23" i="4"/>
  <c r="A23" i="4" s="1"/>
  <c r="F15" i="3"/>
  <c r="I55" i="5"/>
  <c r="A55" i="5" s="1"/>
  <c r="I15" i="4"/>
  <c r="A15" i="4" s="1"/>
  <c r="F25" i="3"/>
  <c r="I65" i="5"/>
  <c r="A65" i="5" s="1"/>
  <c r="I25" i="4"/>
  <c r="A25" i="4" s="1"/>
  <c r="F21" i="3"/>
  <c r="I61" i="5"/>
  <c r="A61" i="5" s="1"/>
  <c r="I21" i="4"/>
  <c r="A21" i="4" s="1"/>
  <c r="G25" i="3"/>
  <c r="G21" i="3"/>
  <c r="E30" i="3"/>
  <c r="A30" i="3" s="1"/>
  <c r="G23" i="3"/>
  <c r="F22" i="3"/>
  <c r="F14" i="3"/>
  <c r="F24" i="3"/>
  <c r="F20" i="3"/>
  <c r="F16" i="3"/>
  <c r="F12" i="3"/>
  <c r="G11" i="3"/>
  <c r="F26" i="3"/>
  <c r="F18" i="3"/>
  <c r="G17" i="3"/>
  <c r="G13" i="3"/>
  <c r="M57" i="3"/>
  <c r="L53" i="3"/>
  <c r="G61" i="3"/>
  <c r="H11" i="3"/>
  <c r="L59" i="3"/>
  <c r="L55" i="3"/>
  <c r="E27" i="3"/>
  <c r="A27" i="3" s="1"/>
  <c r="G24" i="3"/>
  <c r="G16" i="3"/>
  <c r="E29" i="3"/>
  <c r="A29" i="3" s="1"/>
  <c r="G26" i="3"/>
  <c r="G22" i="3"/>
  <c r="E63" i="3" l="1"/>
  <c r="A63" i="3" s="1"/>
  <c r="M53" i="3"/>
  <c r="G53" i="3" s="1"/>
  <c r="G12" i="3"/>
  <c r="E12" i="3" s="1"/>
  <c r="A12" i="3" s="1"/>
  <c r="L52" i="3"/>
  <c r="F52" i="3" s="1"/>
  <c r="E52" i="3" s="1"/>
  <c r="A52" i="3" s="1"/>
  <c r="L57" i="3"/>
  <c r="F57" i="3" s="1"/>
  <c r="L60" i="3"/>
  <c r="F60" i="3" s="1"/>
  <c r="E60" i="3" s="1"/>
  <c r="A60" i="3" s="1"/>
  <c r="L56" i="3"/>
  <c r="F56" i="3" s="1"/>
  <c r="E56" i="3" s="1"/>
  <c r="A56" i="3" s="1"/>
  <c r="E62" i="3"/>
  <c r="A62" i="3" s="1"/>
  <c r="G14" i="3"/>
  <c r="E14" i="3" s="1"/>
  <c r="A14" i="3" s="1"/>
  <c r="L54" i="3"/>
  <c r="F54" i="3" s="1"/>
  <c r="E54" i="3" s="1"/>
  <c r="A54" i="3" s="1"/>
  <c r="L58" i="3"/>
  <c r="F58" i="3" s="1"/>
  <c r="E58" i="3" s="1"/>
  <c r="A58" i="3" s="1"/>
  <c r="E64" i="3"/>
  <c r="A64" i="3" s="1"/>
  <c r="E21" i="3"/>
  <c r="A21" i="3" s="1"/>
  <c r="E66" i="3"/>
  <c r="A66" i="3" s="1"/>
  <c r="E23" i="3"/>
  <c r="A23" i="3" s="1"/>
  <c r="F13" i="3"/>
  <c r="E13" i="3" s="1"/>
  <c r="A13" i="3" s="1"/>
  <c r="I53" i="5"/>
  <c r="A53" i="5" s="1"/>
  <c r="I13" i="4"/>
  <c r="A13" i="4" s="1"/>
  <c r="E25" i="3"/>
  <c r="A25" i="3" s="1"/>
  <c r="F17" i="3"/>
  <c r="E17" i="3" s="1"/>
  <c r="A17" i="3" s="1"/>
  <c r="I57" i="5"/>
  <c r="A57" i="5" s="1"/>
  <c r="I17" i="4"/>
  <c r="A17" i="4" s="1"/>
  <c r="F11" i="3"/>
  <c r="E11" i="3" s="1"/>
  <c r="A11" i="3" s="1"/>
  <c r="I51" i="5"/>
  <c r="A51" i="5" s="1"/>
  <c r="I11" i="4"/>
  <c r="A11" i="4" s="1"/>
  <c r="E61" i="3"/>
  <c r="A61" i="3" s="1"/>
  <c r="G18" i="3"/>
  <c r="E18" i="3" s="1"/>
  <c r="A18" i="3" s="1"/>
  <c r="E26" i="3"/>
  <c r="A26" i="3" s="1"/>
  <c r="E22" i="3"/>
  <c r="A22" i="3" s="1"/>
  <c r="G20" i="3"/>
  <c r="E20" i="3" s="1"/>
  <c r="A20" i="3" s="1"/>
  <c r="G57" i="3"/>
  <c r="E24" i="3"/>
  <c r="A24" i="3" s="1"/>
  <c r="F53" i="3"/>
  <c r="F59" i="3"/>
  <c r="E59" i="3" s="1"/>
  <c r="A59" i="3" s="1"/>
  <c r="G19" i="3"/>
  <c r="E19" i="3" s="1"/>
  <c r="A19" i="3" s="1"/>
  <c r="E16" i="3"/>
  <c r="A16" i="3" s="1"/>
  <c r="M51" i="3"/>
  <c r="G51" i="3" s="1"/>
  <c r="L51" i="3"/>
  <c r="F51" i="3" s="1"/>
  <c r="F55" i="3"/>
  <c r="E55" i="3" s="1"/>
  <c r="A55" i="3" s="1"/>
  <c r="G15" i="3"/>
  <c r="E15" i="3" s="1"/>
  <c r="A15" i="3" s="1"/>
  <c r="E57" i="3" l="1"/>
  <c r="A57" i="3" s="1"/>
  <c r="E53" i="3"/>
  <c r="A53" i="3" s="1"/>
  <c r="E51" i="3"/>
  <c r="A51" i="3" s="1"/>
</calcChain>
</file>

<file path=xl/comments1.xml><?xml version="1.0" encoding="utf-8"?>
<comments xmlns="http://schemas.openxmlformats.org/spreadsheetml/2006/main">
  <authors>
    <author>Author</author>
  </authors>
  <commentList>
    <comment ref="V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No lectures
SS
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B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Periods must be the same as in Courses-sheet
</t>
        </r>
      </text>
    </comment>
  </commentList>
</comments>
</file>

<file path=xl/sharedStrings.xml><?xml version="1.0" encoding="utf-8"?>
<sst xmlns="http://schemas.openxmlformats.org/spreadsheetml/2006/main" count="879" uniqueCount="286">
  <si>
    <t>2015-2016</t>
  </si>
  <si>
    <t xml:space="preserve">ELEC-E8104 Stochastics and Estimation </t>
  </si>
  <si>
    <t xml:space="preserve"> Arto Visala, Timo Oksanen</t>
  </si>
  <si>
    <t>ELEC-E8101 Digital and Optimal Control</t>
  </si>
  <si>
    <t>Kai Zenger, Arto Visala</t>
  </si>
  <si>
    <t>Jorma Selkäinaho, Panu Sainio</t>
  </si>
  <si>
    <t>ELEC-E8111 Autonomous Mobile Robots</t>
  </si>
  <si>
    <t>Arto Visala, Timo Oksanen</t>
  </si>
  <si>
    <t>ELEC-E8113 Information Systems in Industry</t>
  </si>
  <si>
    <t>Ilkka Seilonen, Valeriy Vyatkin</t>
  </si>
  <si>
    <t>Seppo Sierla, Valeriy Vyatkin</t>
  </si>
  <si>
    <t>ELEC-E8115 Micro and Nano Robotics</t>
  </si>
  <si>
    <t>Quan Zhou, Ville Kyrki</t>
  </si>
  <si>
    <t>ELEC-E8116 Model-Based Control Systems</t>
  </si>
  <si>
    <t xml:space="preserve">ELEC-E8117 Modelling and Control of Field Systems </t>
  </si>
  <si>
    <t>Robert Tenno, new Control Prof or Anouar Belahcen</t>
  </si>
  <si>
    <t>Ville Kyrki, Pekka Forsman</t>
  </si>
  <si>
    <t>ELEC-E8118 Robot Vision</t>
  </si>
  <si>
    <t>Valeriy Vyatkin, Cheng Pang</t>
  </si>
  <si>
    <t>Valeriy Vyatkin</t>
  </si>
  <si>
    <t>Quan Zhou, Kai Zenger</t>
  </si>
  <si>
    <t>ELEC-E8102 Distributed and Intelligent Automation Systems</t>
  </si>
  <si>
    <t>ELEC-E8110 Automation Software Synthesis and Analysis</t>
  </si>
  <si>
    <t>ELEC-E8112  Electric and Hybrid Powertrains in Vehicles</t>
  </si>
  <si>
    <t>ELEC-E8114  Manufacturing Automation Systems Modelling</t>
  </si>
  <si>
    <t>ELEC-E8119 Robotics: Manipulation, Decision Making and Learning</t>
  </si>
  <si>
    <t>ELEC-L8120 Postgraduate seminar in Automation, Systems and Control Engineering - Series A</t>
  </si>
  <si>
    <t>ELEC-L8121 Postgraduate seminar in Automation, Systems and Control Engineering - Series B</t>
  </si>
  <si>
    <t>AS-courses 2015-2016</t>
  </si>
  <si>
    <t>copied from lpm list (pdf)</t>
  </si>
  <si>
    <t>Y1</t>
  </si>
  <si>
    <t>i-ii</t>
  </si>
  <si>
    <t>i</t>
  </si>
  <si>
    <t>ii</t>
  </si>
  <si>
    <t>iii-iv</t>
  </si>
  <si>
    <t>v</t>
  </si>
  <si>
    <t>iv</t>
  </si>
  <si>
    <t>iii</t>
  </si>
  <si>
    <t>Y2</t>
  </si>
  <si>
    <t>iv-v</t>
  </si>
  <si>
    <t>From wiki</t>
  </si>
  <si>
    <t>ELEC-E8103 Modelling, Estimation and Dynamic Systems</t>
  </si>
  <si>
    <t>FROM wiki:</t>
  </si>
  <si>
    <t>Ovaska</t>
  </si>
  <si>
    <t>Y1 I-II</t>
  </si>
  <si>
    <t>Whole AEE</t>
  </si>
  <si>
    <t>Sepponen</t>
  </si>
  <si>
    <t>Y1 III-V, Y2 I-II</t>
  </si>
  <si>
    <t>Oksanen</t>
  </si>
  <si>
    <t>Y2 I-II</t>
  </si>
  <si>
    <t>Whole AEE, 5 cr compulsory, to be combined with Product development?</t>
  </si>
  <si>
    <t>ELEC-E8001 Embedded real-time systems</t>
  </si>
  <si>
    <t xml:space="preserve">ELEC-E8002 Project work A - Theory  </t>
  </si>
  <si>
    <t xml:space="preserve">ELEC-E8003 Project work B - Practice </t>
  </si>
  <si>
    <t>(Product development)</t>
  </si>
  <si>
    <t>(Project Work)</t>
  </si>
  <si>
    <t>FROM lpm-pdf</t>
  </si>
  <si>
    <t>(Entä tennon pari kurssia wikissä?) EI PIDETÄ by Zenger</t>
  </si>
  <si>
    <t>VV update 2015-02-11</t>
  </si>
  <si>
    <t>(VV:guest lecturer Hans Hanisch from Halle)</t>
  </si>
  <si>
    <t>(Jorma:puhelmessa)</t>
  </si>
  <si>
    <t>RYHMÄ</t>
  </si>
  <si>
    <t>L</t>
  </si>
  <si>
    <t>KOODI</t>
  </si>
  <si>
    <t>KURSSI</t>
  </si>
  <si>
    <t>H01</t>
  </si>
  <si>
    <t>EVENT CODES</t>
  </si>
  <si>
    <t>course</t>
  </si>
  <si>
    <t>exer</t>
  </si>
  <si>
    <t>crsex</t>
  </si>
  <si>
    <t>Concatenated C+D</t>
  </si>
  <si>
    <t>H02</t>
  </si>
  <si>
    <t>% Courses and exercises (Concatenated B+C+D)</t>
  </si>
  <si>
    <t>% Courses have exercises</t>
  </si>
  <si>
    <t>% --- courses and exercises are supervised by teachers ----</t>
  </si>
  <si>
    <t>% --- Major's ----------</t>
  </si>
  <si>
    <t>% DATA for Course_scheduler_beta</t>
  </si>
  <si>
    <t>%2</t>
  </si>
  <si>
    <t>%3</t>
  </si>
  <si>
    <t>%4</t>
  </si>
  <si>
    <t>%5</t>
  </si>
  <si>
    <t>%6</t>
  </si>
  <si>
    <t>%7</t>
  </si>
  <si>
    <t>%8</t>
  </si>
  <si>
    <t>%9</t>
  </si>
  <si>
    <t>HARJOITUSRYHMÄT</t>
  </si>
  <si>
    <t>M-type</t>
  </si>
  <si>
    <t>maobl</t>
  </si>
  <si>
    <t>masel</t>
  </si>
  <si>
    <t>Major</t>
  </si>
  <si>
    <t>Periods</t>
  </si>
  <si>
    <t>Teachercode</t>
  </si>
  <si>
    <t>Teachers</t>
  </si>
  <si>
    <t>M-pred</t>
  </si>
  <si>
    <t>major</t>
  </si>
  <si>
    <t>teacher</t>
  </si>
  <si>
    <t>evsuper</t>
  </si>
  <si>
    <t>% --- course teachers ----</t>
  </si>
  <si>
    <t>% --- cource may be oblicatory or selective in some major</t>
  </si>
  <si>
    <t>iii-v</t>
  </si>
  <si>
    <t>INPUT DATA</t>
  </si>
  <si>
    <t>scheduler input side&gt;</t>
  </si>
  <si>
    <t>&lt; data parsing side</t>
  </si>
  <si>
    <t>&lt; data input side</t>
  </si>
  <si>
    <t>Track</t>
  </si>
  <si>
    <t>ae1tr1</t>
  </si>
  <si>
    <t>TODO:</t>
  </si>
  <si>
    <t>season:</t>
  </si>
  <si>
    <t>springsheet:</t>
  </si>
  <si>
    <t>fallsheet:</t>
  </si>
  <si>
    <t>ScheduleFall</t>
  </si>
  <si>
    <t>ScheduleSpring</t>
  </si>
  <si>
    <t>SCHEDULER CONFIGURE</t>
  </si>
  <si>
    <t>inputdatafile:</t>
  </si>
  <si>
    <t>data/scheduler/courses_real.xlsx</t>
  </si>
  <si>
    <t>outputdatafile:</t>
  </si>
  <si>
    <t>data/scheduler/schedules_real.xlsx</t>
  </si>
  <si>
    <t>coursesheet:</t>
  </si>
  <si>
    <t>Courses</t>
  </si>
  <si>
    <t>Majors</t>
  </si>
  <si>
    <t>teachersheet:</t>
  </si>
  <si>
    <t>majorsheet:</t>
  </si>
  <si>
    <t>PROPERTY</t>
  </si>
  <si>
    <t>VALUE</t>
  </si>
  <si>
    <t>data/scheduler/scheduler_dlvcode</t>
  </si>
  <si>
    <t>data/scheduler/scheduler_dlvfacts.db</t>
  </si>
  <si>
    <t>dlvcodefile:</t>
  </si>
  <si>
    <t>dlvfactfile:</t>
  </si>
  <si>
    <t>C:/SpecialPrograms/dlv/dlv.mingw.exe</t>
  </si>
  <si>
    <t>dlvsolver:</t>
  </si>
  <si>
    <t>ELEC-E8101</t>
  </si>
  <si>
    <t>ELEC-E8102</t>
  </si>
  <si>
    <t>ELEC-E8103</t>
  </si>
  <si>
    <t>ELEC-E8104</t>
  </si>
  <si>
    <t>ELEC-E8110</t>
  </si>
  <si>
    <t>ELEC-E8111</t>
  </si>
  <si>
    <t>ELEC-E8112</t>
  </si>
  <si>
    <t>ELEC-E8113</t>
  </si>
  <si>
    <t>ELEC-E8114</t>
  </si>
  <si>
    <t>ELEC-E8115</t>
  </si>
  <si>
    <t>ELEC-E8116</t>
  </si>
  <si>
    <t>ELEC-E8117</t>
  </si>
  <si>
    <t>ELEC-E8118</t>
  </si>
  <si>
    <t>ELEC-E8119</t>
  </si>
  <si>
    <t>ELEC-L8120</t>
  </si>
  <si>
    <t>ELEC-L8121</t>
  </si>
  <si>
    <t>NNN</t>
  </si>
  <si>
    <t>MMM</t>
  </si>
  <si>
    <t>elec_e8104_l</t>
  </si>
  <si>
    <t>inslot(elec_e8104_l,5).</t>
  </si>
  <si>
    <t>elec_e8101_l</t>
  </si>
  <si>
    <t>inslot(elec_e8101_l,1).</t>
  </si>
  <si>
    <t>Periods must be the same as in Courses-sheet</t>
  </si>
  <si>
    <t>PERIODS</t>
  </si>
  <si>
    <t>INSLOT</t>
  </si>
  <si>
    <t>predefinedslotssheet:</t>
  </si>
  <si>
    <t>PredefinedScheds</t>
  </si>
  <si>
    <t>TOIMII!!!</t>
  </si>
  <si>
    <t>HP</t>
  </si>
  <si>
    <t>C:/Special_Programs/dlv/dlv.mingw.exe</t>
  </si>
  <si>
    <t>Example:</t>
  </si>
  <si>
    <t>ELEC-C1210 Automaatio 1</t>
  </si>
  <si>
    <t>L01</t>
  </si>
  <si>
    <t>To</t>
  </si>
  <si>
    <t>12:00-14:00</t>
  </si>
  <si>
    <t>37/AS1 1018</t>
  </si>
  <si>
    <t>37-50</t>
  </si>
  <si>
    <t>Panu Harmo</t>
  </si>
  <si>
    <t>Pe</t>
  </si>
  <si>
    <t>37/AS2 2006</t>
  </si>
  <si>
    <t>ELEC-C1220 Automaatio 2</t>
  </si>
  <si>
    <t>L02</t>
  </si>
  <si>
    <t>ELEC-C1230 Säätötekniikka</t>
  </si>
  <si>
    <t>ELEC-C1110 Automaatio- ja systeemitekniikan perusteet</t>
  </si>
  <si>
    <t>Ma</t>
  </si>
  <si>
    <t>Timo Oksanen</t>
  </si>
  <si>
    <t>14:00-16:00</t>
  </si>
  <si>
    <t>02-15</t>
  </si>
  <si>
    <t>Seppo Sierla</t>
  </si>
  <si>
    <t>12.00-14.00</t>
  </si>
  <si>
    <t>37/AS1 2006</t>
  </si>
  <si>
    <t>10:00-12:00</t>
  </si>
  <si>
    <t>Ke</t>
  </si>
  <si>
    <t>Kai Zenger</t>
  </si>
  <si>
    <t>ELEC-C1210</t>
  </si>
  <si>
    <t>ELEC-C1220</t>
  </si>
  <si>
    <t>ELEC-C1110</t>
  </si>
  <si>
    <t>ELEC-C1230</t>
  </si>
  <si>
    <t>as_kand</t>
  </si>
  <si>
    <t>cras</t>
  </si>
  <si>
    <t>elec_c1210_l01</t>
  </si>
  <si>
    <t/>
  </si>
  <si>
    <t>elec_c1210_l02</t>
  </si>
  <si>
    <t>elec_c1220_l01</t>
  </si>
  <si>
    <t>elec_c1110_l</t>
  </si>
  <si>
    <t>elec_c1110_h01</t>
  </si>
  <si>
    <t>elec_c1230_l</t>
  </si>
  <si>
    <t>elec_c1230_h01</t>
  </si>
  <si>
    <t>Timeslot</t>
  </si>
  <si>
    <t>KEVÄT:</t>
  </si>
  <si>
    <t>SYKSY:</t>
  </si>
  <si>
    <t>ELEC-C1220 Automaatio 2 (EI luentoa?)</t>
  </si>
  <si>
    <t>inslot(</t>
  </si>
  <si>
    <t>Select (1/0)</t>
  </si>
  <si>
    <t>as_mast</t>
  </si>
  <si>
    <t>AS-KANDIKURSSIT</t>
  </si>
  <si>
    <t>AS-MASTERKURSSIT-VANHAT</t>
  </si>
  <si>
    <t>AS-74.3179 Control and Modelling of Time and Space Dependent processes L</t>
  </si>
  <si>
    <t>Hm1</t>
  </si>
  <si>
    <t>Robert Tenno</t>
  </si>
  <si>
    <t>37/AS3 1621</t>
  </si>
  <si>
    <t>Ti</t>
  </si>
  <si>
    <t>9:00-12:00</t>
  </si>
  <si>
    <t>37/1521-1522</t>
  </si>
  <si>
    <t>SELECT LEC (1/0)</t>
  </si>
  <si>
    <t>SELECT EXER (1/0)</t>
  </si>
  <si>
    <t>Courses must be defined also in Courses-sheet!</t>
  </si>
  <si>
    <t>COURSE INFORMATION STARTING FROM COLUMN P -&gt;</t>
  </si>
  <si>
    <t>elec_e8101</t>
  </si>
  <si>
    <t>POST GRAD SEMS NOT IN THE LIST</t>
  </si>
  <si>
    <t>as_post</t>
  </si>
  <si>
    <t>as-74_3179</t>
  </si>
  <si>
    <t>as_74_3179_l</t>
  </si>
  <si>
    <t>as_74_3179_hm1</t>
  </si>
  <si>
    <t>ELEC-C1320 Robotiikka</t>
  </si>
  <si>
    <t>ELEC-C1320</t>
  </si>
  <si>
    <t>Pekka Forsman</t>
  </si>
  <si>
    <t>elec_c1320_l</t>
  </si>
  <si>
    <t>auxfactsheet:</t>
  </si>
  <si>
    <t>DayPreferences</t>
  </si>
  <si>
    <t>Day Preference</t>
  </si>
  <si>
    <t>Mon</t>
  </si>
  <si>
    <t>prefer(</t>
  </si>
  <si>
    <t>Wed</t>
  </si>
  <si>
    <t>elec_e8103_l01</t>
  </si>
  <si>
    <t>elec_e8103_l02</t>
  </si>
  <si>
    <t>Thu</t>
  </si>
  <si>
    <t>Tue</t>
  </si>
  <si>
    <t>fall</t>
  </si>
  <si>
    <t>Hm1 (L no lectures)</t>
  </si>
  <si>
    <t>elec_e8114_hm1</t>
  </si>
  <si>
    <t>MASM</t>
  </si>
  <si>
    <t>val</t>
  </si>
  <si>
    <t>Fri</t>
  </si>
  <si>
    <t>(Pe)</t>
  </si>
  <si>
    <t>(10:00-12:00)</t>
  </si>
  <si>
    <t>elec_e8110_l</t>
  </si>
  <si>
    <t>elec_e8110_hm1</t>
  </si>
  <si>
    <t>elec_e8102_l</t>
  </si>
  <si>
    <t>elec_e8102_hm1</t>
  </si>
  <si>
    <t>ilk</t>
  </si>
  <si>
    <t>elec_e8113_l</t>
  </si>
  <si>
    <t>DIAS</t>
  </si>
  <si>
    <t>ASSA</t>
  </si>
  <si>
    <t>ISI</t>
  </si>
  <si>
    <t>"1-4"</t>
  </si>
  <si>
    <t>"5-8"</t>
  </si>
  <si>
    <t>"13-16"</t>
  </si>
  <si>
    <t>"9-12"</t>
  </si>
  <si>
    <t>"17-20"</t>
  </si>
  <si>
    <t>DAY</t>
  </si>
  <si>
    <t>SLOTS (2h)</t>
  </si>
  <si>
    <t>Options</t>
  </si>
  <si>
    <t>ScheduleSpring_Lec</t>
  </si>
  <si>
    <t>ScheduleFall_Lec</t>
  </si>
  <si>
    <t>spring</t>
  </si>
  <si>
    <t>kai</t>
  </si>
  <si>
    <t>(Ma)</t>
  </si>
  <si>
    <t>(14:00-16:00)</t>
  </si>
  <si>
    <t>Zenger ei vielä vastannut</t>
  </si>
  <si>
    <t>elec_e8102_hm2</t>
  </si>
  <si>
    <t>Hm2</t>
  </si>
  <si>
    <t>(Ke) tai To</t>
  </si>
  <si>
    <t>AS-74.3179</t>
  </si>
  <si>
    <t>Control and Modelling of Time and Space Dependent processes L</t>
  </si>
  <si>
    <t>qua</t>
  </si>
  <si>
    <t>elec_e8115_l</t>
  </si>
  <si>
    <t>elec_e8115_h01</t>
  </si>
  <si>
    <t>12:00-14:00 (10:00-12:00)(14:00-16:00)</t>
  </si>
  <si>
    <t>Ke tai To</t>
  </si>
  <si>
    <t>elec_e8114_hm2</t>
  </si>
  <si>
    <t>nnn</t>
  </si>
  <si>
    <t>LF</t>
  </si>
  <si>
    <t>LS</t>
  </si>
  <si>
    <t>elec_l8120_lf</t>
  </si>
  <si>
    <t>elec_l8120_ls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</si>
</sst>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4"/>
      <color theme="3" tint="0.3999755851924192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8000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color theme="3" tint="0.3999755851924192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2" borderId="0" xfId="0" applyFill="1"/>
    <xf numFmtId="0" fontId="0" fillId="2" borderId="10" xfId="0" applyFill="1" applyBorder="1"/>
    <xf numFmtId="0" fontId="0" fillId="0" borderId="12" xfId="0" applyBorder="1"/>
    <xf numFmtId="0" fontId="0" fillId="2" borderId="13" xfId="0" applyFill="1" applyBorder="1"/>
    <xf numFmtId="0" fontId="0" fillId="0" borderId="13" xfId="0" applyBorder="1"/>
    <xf numFmtId="0" fontId="0" fillId="0" borderId="14" xfId="0" applyBorder="1"/>
    <xf numFmtId="14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15" xfId="0" applyBorder="1"/>
    <xf numFmtId="0" fontId="0" fillId="0" borderId="16" xfId="0" applyBorder="1"/>
    <xf numFmtId="0" fontId="0" fillId="3" borderId="3" xfId="0" applyFill="1" applyBorder="1"/>
    <xf numFmtId="0" fontId="0" fillId="3" borderId="5" xfId="0" applyFill="1" applyBorder="1"/>
    <xf numFmtId="0" fontId="0" fillId="3" borderId="8" xfId="0" applyFill="1" applyBorder="1"/>
    <xf numFmtId="0" fontId="0" fillId="4" borderId="2" xfId="0" applyFill="1" applyBorder="1"/>
    <xf numFmtId="0" fontId="0" fillId="4" borderId="0" xfId="0" applyFill="1"/>
    <xf numFmtId="0" fontId="0" fillId="4" borderId="0" xfId="0" applyFill="1" applyBorder="1"/>
    <xf numFmtId="0" fontId="0" fillId="4" borderId="7" xfId="0" applyFill="1" applyBorder="1"/>
    <xf numFmtId="0" fontId="0" fillId="5" borderId="0" xfId="0" applyFill="1"/>
    <xf numFmtId="0" fontId="0" fillId="5" borderId="0" xfId="0" applyFill="1" applyBorder="1"/>
    <xf numFmtId="0" fontId="0" fillId="5" borderId="5" xfId="0" applyFill="1" applyBorder="1"/>
    <xf numFmtId="0" fontId="0" fillId="6" borderId="0" xfId="0" applyFill="1"/>
    <xf numFmtId="0" fontId="0" fillId="6" borderId="5" xfId="0" applyFill="1" applyBorder="1"/>
    <xf numFmtId="0" fontId="0" fillId="6" borderId="8" xfId="0" applyFill="1" applyBorder="1"/>
    <xf numFmtId="0" fontId="0" fillId="6" borderId="7" xfId="0" applyFill="1" applyBorder="1"/>
    <xf numFmtId="0" fontId="0" fillId="5" borderId="4" xfId="0" applyFill="1" applyBorder="1"/>
    <xf numFmtId="0" fontId="3" fillId="0" borderId="0" xfId="0" applyFont="1"/>
    <xf numFmtId="0" fontId="0" fillId="0" borderId="0" xfId="0" applyAlignment="1">
      <alignment textRotation="45"/>
    </xf>
    <xf numFmtId="0" fontId="0" fillId="4" borderId="9" xfId="0" applyFill="1" applyBorder="1"/>
    <xf numFmtId="0" fontId="0" fillId="4" borderId="10" xfId="0" applyFill="1" applyBorder="1"/>
    <xf numFmtId="0" fontId="0" fillId="4" borderId="11" xfId="0" applyFill="1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0" fontId="7" fillId="4" borderId="0" xfId="0" applyFont="1" applyFill="1" applyBorder="1"/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6" fillId="3" borderId="7" xfId="0" applyFont="1" applyFill="1" applyBorder="1" applyAlignment="1">
      <alignment textRotation="45"/>
    </xf>
    <xf numFmtId="0" fontId="6" fillId="3" borderId="0" xfId="0" applyFont="1" applyFill="1" applyBorder="1" applyAlignment="1">
      <alignment textRotation="45"/>
    </xf>
    <xf numFmtId="0" fontId="0" fillId="3" borderId="7" xfId="0" applyFill="1" applyBorder="1" applyAlignment="1">
      <alignment textRotation="45"/>
    </xf>
    <xf numFmtId="0" fontId="0" fillId="0" borderId="0" xfId="0" applyAlignment="1">
      <alignment horizontal="left" vertical="top"/>
    </xf>
    <xf numFmtId="0" fontId="0" fillId="0" borderId="0" xfId="0" applyFill="1" applyBorder="1"/>
    <xf numFmtId="0" fontId="0" fillId="7" borderId="0" xfId="0" applyFill="1" applyBorder="1"/>
    <xf numFmtId="0" fontId="0" fillId="0" borderId="2" xfId="0" applyFill="1" applyBorder="1"/>
    <xf numFmtId="0" fontId="0" fillId="3" borderId="15" xfId="0" applyFill="1" applyBorder="1"/>
    <xf numFmtId="0" fontId="8" fillId="4" borderId="9" xfId="0" applyFont="1" applyFill="1" applyBorder="1"/>
    <xf numFmtId="0" fontId="8" fillId="4" borderId="10" xfId="0" applyFont="1" applyFill="1" applyBorder="1"/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008000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6"/>
  <sheetViews>
    <sheetView tabSelected="1" workbookViewId="0">
      <selection activeCell="B27" sqref="B27"/>
    </sheetView>
  </sheetViews>
  <sheetFormatPr defaultRowHeight="15" x14ac:dyDescent="0.25"/>
  <cols>
    <col min="1" max="1" width="20.85546875" customWidth="1"/>
    <col min="2" max="2" width="37.7109375" customWidth="1"/>
    <col min="3" max="3" width="14.5703125" customWidth="1"/>
    <col min="4" max="4" width="13.5703125" customWidth="1"/>
  </cols>
  <sheetData>
    <row r="2" spans="1:8" x14ac:dyDescent="0.25">
      <c r="A2" t="s">
        <v>112</v>
      </c>
    </row>
    <row r="10" spans="1:8" x14ac:dyDescent="0.25">
      <c r="A10" s="8" t="s">
        <v>122</v>
      </c>
      <c r="B10" s="8" t="s">
        <v>123</v>
      </c>
      <c r="C10" s="1" t="s">
        <v>262</v>
      </c>
      <c r="D10" s="3"/>
      <c r="H10" t="s">
        <v>158</v>
      </c>
    </row>
    <row r="11" spans="1:8" x14ac:dyDescent="0.25">
      <c r="A11" s="39" t="s">
        <v>129</v>
      </c>
      <c r="B11" t="s">
        <v>159</v>
      </c>
      <c r="C11" s="4"/>
      <c r="D11" s="6"/>
      <c r="H11" t="s">
        <v>128</v>
      </c>
    </row>
    <row r="12" spans="1:8" x14ac:dyDescent="0.25">
      <c r="A12" s="39" t="s">
        <v>126</v>
      </c>
      <c r="B12" t="s">
        <v>124</v>
      </c>
      <c r="C12" s="4"/>
      <c r="D12" s="6"/>
    </row>
    <row r="13" spans="1:8" x14ac:dyDescent="0.25">
      <c r="A13" s="39" t="s">
        <v>127</v>
      </c>
      <c r="B13" t="s">
        <v>125</v>
      </c>
      <c r="C13" s="4"/>
      <c r="D13" s="6"/>
    </row>
    <row r="14" spans="1:8" x14ac:dyDescent="0.25">
      <c r="A14" s="39"/>
      <c r="C14" s="4"/>
      <c r="D14" s="6"/>
    </row>
    <row r="15" spans="1:8" x14ac:dyDescent="0.25">
      <c r="A15" s="39" t="s">
        <v>113</v>
      </c>
      <c r="B15" t="s">
        <v>114</v>
      </c>
      <c r="C15" s="4"/>
      <c r="D15" s="6"/>
    </row>
    <row r="16" spans="1:8" x14ac:dyDescent="0.25">
      <c r="A16" s="39" t="s">
        <v>117</v>
      </c>
      <c r="B16" t="s">
        <v>118</v>
      </c>
      <c r="C16" s="4"/>
      <c r="D16" s="6"/>
    </row>
    <row r="17" spans="1:4" x14ac:dyDescent="0.25">
      <c r="A17" s="39" t="s">
        <v>121</v>
      </c>
      <c r="B17" t="s">
        <v>119</v>
      </c>
      <c r="C17" s="4"/>
      <c r="D17" s="6"/>
    </row>
    <row r="18" spans="1:4" x14ac:dyDescent="0.25">
      <c r="A18" s="39" t="s">
        <v>120</v>
      </c>
      <c r="B18" t="s">
        <v>92</v>
      </c>
      <c r="C18" s="4"/>
      <c r="D18" s="6"/>
    </row>
    <row r="19" spans="1:4" x14ac:dyDescent="0.25">
      <c r="A19" s="39" t="s">
        <v>155</v>
      </c>
      <c r="B19" t="s">
        <v>156</v>
      </c>
      <c r="C19" s="4"/>
      <c r="D19" s="6"/>
    </row>
    <row r="20" spans="1:4" x14ac:dyDescent="0.25">
      <c r="A20" t="s">
        <v>228</v>
      </c>
      <c r="B20" t="s">
        <v>229</v>
      </c>
      <c r="C20" s="4"/>
      <c r="D20" s="6"/>
    </row>
    <row r="21" spans="1:4" x14ac:dyDescent="0.25">
      <c r="C21" s="4"/>
      <c r="D21" s="6"/>
    </row>
    <row r="22" spans="1:4" x14ac:dyDescent="0.25">
      <c r="A22" s="39" t="s">
        <v>115</v>
      </c>
      <c r="B22" t="s">
        <v>116</v>
      </c>
      <c r="C22" s="4"/>
      <c r="D22" s="6"/>
    </row>
    <row r="23" spans="1:4" x14ac:dyDescent="0.25">
      <c r="A23" s="39" t="s">
        <v>108</v>
      </c>
      <c r="B23" t="s">
        <v>111</v>
      </c>
      <c r="C23" s="4" t="s">
        <v>111</v>
      </c>
      <c r="D23" s="6" t="s">
        <v>263</v>
      </c>
    </row>
    <row r="24" spans="1:4" x14ac:dyDescent="0.25">
      <c r="A24" s="39" t="s">
        <v>109</v>
      </c>
      <c r="B24" t="s">
        <v>110</v>
      </c>
      <c r="C24" s="4" t="s">
        <v>110</v>
      </c>
      <c r="D24" s="6" t="s">
        <v>264</v>
      </c>
    </row>
    <row r="25" spans="1:4" x14ac:dyDescent="0.25">
      <c r="A25" s="39"/>
      <c r="C25" s="4"/>
      <c r="D25" s="6"/>
    </row>
    <row r="26" spans="1:4" x14ac:dyDescent="0.25">
      <c r="A26" s="39" t="s">
        <v>107</v>
      </c>
      <c r="B26" s="59" t="s">
        <v>265</v>
      </c>
      <c r="C26" s="7" t="s">
        <v>238</v>
      </c>
      <c r="D26" s="9" t="s">
        <v>265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86"/>
  <sheetViews>
    <sheetView topLeftCell="T10" workbookViewId="0">
      <selection activeCell="AF26" sqref="AF26:AF27"/>
    </sheetView>
  </sheetViews>
  <sheetFormatPr defaultRowHeight="15" x14ac:dyDescent="0.25"/>
  <cols>
    <col min="1" max="1" width="62.28515625" customWidth="1"/>
    <col min="2" max="2" width="13.140625" customWidth="1"/>
    <col min="3" max="3" width="17" customWidth="1"/>
    <col min="4" max="4" width="3.42578125" customWidth="1"/>
    <col min="5" max="5" width="62.28515625" customWidth="1"/>
    <col min="6" max="6" width="34" customWidth="1"/>
    <col min="7" max="7" width="22.28515625" customWidth="1"/>
    <col min="8" max="8" width="17.140625" customWidth="1"/>
    <col min="12" max="12" width="26.42578125" customWidth="1"/>
    <col min="13" max="13" width="15.7109375" customWidth="1"/>
    <col min="14" max="14" width="16.140625" customWidth="1"/>
    <col min="16" max="17" width="5.28515625" customWidth="1"/>
    <col min="18" max="18" width="12.5703125" customWidth="1"/>
    <col min="19" max="20" width="12.28515625" customWidth="1"/>
    <col min="21" max="21" width="45.140625" customWidth="1"/>
    <col min="31" max="31" width="12" customWidth="1"/>
    <col min="32" max="32" width="31" customWidth="1"/>
  </cols>
  <sheetData>
    <row r="1" spans="1:32" x14ac:dyDescent="0.25">
      <c r="A1" t="s">
        <v>76</v>
      </c>
      <c r="D1" s="34"/>
      <c r="E1" s="21" t="s">
        <v>217</v>
      </c>
    </row>
    <row r="2" spans="1:32" x14ac:dyDescent="0.25">
      <c r="A2" t="s">
        <v>77</v>
      </c>
      <c r="D2" s="34"/>
      <c r="T2" s="28" t="s">
        <v>100</v>
      </c>
    </row>
    <row r="3" spans="1:32" x14ac:dyDescent="0.25">
      <c r="A3" t="s">
        <v>78</v>
      </c>
      <c r="C3" t="s">
        <v>101</v>
      </c>
      <c r="D3" s="34"/>
      <c r="E3" s="4" t="s">
        <v>102</v>
      </c>
      <c r="T3" t="s">
        <v>103</v>
      </c>
    </row>
    <row r="4" spans="1:32" x14ac:dyDescent="0.25">
      <c r="A4" t="s">
        <v>79</v>
      </c>
      <c r="D4" s="34"/>
      <c r="E4" s="4"/>
    </row>
    <row r="5" spans="1:32" x14ac:dyDescent="0.25">
      <c r="A5" t="s">
        <v>80</v>
      </c>
      <c r="D5" s="34"/>
      <c r="E5" s="4"/>
    </row>
    <row r="6" spans="1:32" x14ac:dyDescent="0.25">
      <c r="A6" t="s">
        <v>81</v>
      </c>
      <c r="D6" s="34"/>
      <c r="E6" s="4"/>
    </row>
    <row r="7" spans="1:32" x14ac:dyDescent="0.25">
      <c r="A7" t="s">
        <v>82</v>
      </c>
      <c r="D7" s="34"/>
      <c r="E7" s="4"/>
      <c r="R7" s="8" t="s">
        <v>160</v>
      </c>
    </row>
    <row r="8" spans="1:32" x14ac:dyDescent="0.25">
      <c r="A8" t="s">
        <v>83</v>
      </c>
      <c r="D8" s="34"/>
      <c r="E8" s="4"/>
      <c r="R8" t="s">
        <v>218</v>
      </c>
      <c r="S8" s="2" t="str">
        <f>IF(U8="","",LOWER(LEFT(U8,FIND(" ",U8)-1)))</f>
        <v>elec-e8101</v>
      </c>
      <c r="T8" s="27" t="s">
        <v>130</v>
      </c>
      <c r="U8" s="27" t="s">
        <v>3</v>
      </c>
      <c r="V8" t="s">
        <v>62</v>
      </c>
      <c r="W8" t="s">
        <v>65</v>
      </c>
      <c r="X8" t="s">
        <v>71</v>
      </c>
    </row>
    <row r="9" spans="1:32" x14ac:dyDescent="0.25">
      <c r="A9" t="s">
        <v>84</v>
      </c>
      <c r="D9" s="34"/>
      <c r="E9" s="4"/>
      <c r="AD9" t="s">
        <v>106</v>
      </c>
    </row>
    <row r="10" spans="1:32" ht="76.5" x14ac:dyDescent="0.25">
      <c r="A10" t="s">
        <v>72</v>
      </c>
      <c r="B10" t="str">
        <f>R10</f>
        <v>KOODI</v>
      </c>
      <c r="C10" t="str">
        <f>IF(Z10="","",Z10)</f>
        <v>Periods</v>
      </c>
      <c r="D10" s="35"/>
      <c r="E10" t="s">
        <v>70</v>
      </c>
      <c r="F10" t="s">
        <v>67</v>
      </c>
      <c r="G10" t="s">
        <v>68</v>
      </c>
      <c r="H10" t="s">
        <v>68</v>
      </c>
      <c r="L10" s="8" t="s">
        <v>66</v>
      </c>
      <c r="M10" s="8"/>
      <c r="P10" s="52" t="s">
        <v>214</v>
      </c>
      <c r="Q10" s="53" t="s">
        <v>215</v>
      </c>
      <c r="R10" s="40" t="s">
        <v>63</v>
      </c>
      <c r="S10" s="8"/>
      <c r="T10" s="40" t="s">
        <v>63</v>
      </c>
      <c r="U10" s="40" t="s">
        <v>64</v>
      </c>
      <c r="V10" s="40" t="s">
        <v>61</v>
      </c>
      <c r="W10" s="40" t="s">
        <v>85</v>
      </c>
      <c r="Z10" s="40" t="s">
        <v>90</v>
      </c>
      <c r="AA10" s="40" t="s">
        <v>230</v>
      </c>
      <c r="AB10" s="40" t="s">
        <v>86</v>
      </c>
      <c r="AC10" s="40" t="s">
        <v>89</v>
      </c>
      <c r="AD10" s="40" t="s">
        <v>104</v>
      </c>
      <c r="AE10" s="40" t="s">
        <v>91</v>
      </c>
      <c r="AF10" s="40" t="s">
        <v>92</v>
      </c>
    </row>
    <row r="11" spans="1:32" x14ac:dyDescent="0.25">
      <c r="A11" t="str">
        <f>IF(AND(E11="",H11=""),"",IF(H11="",E11,CONCATENATE(E11," ",H11)))</f>
        <v>course(elec_e8101_l). exer(elec_e8101_h01).</v>
      </c>
      <c r="B11" t="str">
        <f t="shared" ref="B11" si="0">R11</f>
        <v>elec_e8101</v>
      </c>
      <c r="C11" t="str">
        <f>IF(Z11="","",Z11)</f>
        <v>i-ii</v>
      </c>
      <c r="D11" s="35"/>
      <c r="E11" t="str">
        <f>IF(AND(F11="",G11=""),"",IF(G11="",F11,CONCATENATE(F11," ",G11)))</f>
        <v>course(elec_e8101_l). exer(elec_e8101_h01).</v>
      </c>
      <c r="F11" s="1" t="str">
        <f>IF(L11="","",CONCATENATE(F$10,"(",L11,")."))</f>
        <v>course(elec_e8101_l).</v>
      </c>
      <c r="G11" s="2" t="str">
        <f>IF(M11="","",CONCATENATE(G$10,"(",M11,")."))</f>
        <v>exer(elec_e8101_h01).</v>
      </c>
      <c r="H11" s="3" t="str">
        <f>IF(N11="","",CONCATENATE(H$10,"(",N11,")."))</f>
        <v/>
      </c>
      <c r="L11" s="4" t="str">
        <f>LOWER(IF(OR(P11=0,V11=""),"",CONCATENATE($R11,"_",V11)))</f>
        <v>elec_e8101_l</v>
      </c>
      <c r="M11" s="5" t="str">
        <f>LOWER(IF(OR(Q11=0,W11=""),"",CONCATENATE($R11,"_",W11)))</f>
        <v>elec_e8101_h01</v>
      </c>
      <c r="N11" s="3" t="str">
        <f>LOWER(IF(OR(P11=0,X11=""),"",CONCATENATE($R11,"_",X11)))</f>
        <v/>
      </c>
      <c r="O11">
        <v>1</v>
      </c>
      <c r="P11" s="49">
        <v>1</v>
      </c>
      <c r="Q11" s="44">
        <v>1</v>
      </c>
      <c r="R11" s="2" t="str">
        <f>IF(S11="","",REPLACE(S11,FIND("-",S11),1,"_"))</f>
        <v>elec_e8101</v>
      </c>
      <c r="S11" s="5" t="str">
        <f>IF(T11="","",LOWER(T11))</f>
        <v>elec-e8101</v>
      </c>
      <c r="T11" s="27" t="s">
        <v>130</v>
      </c>
      <c r="U11" s="27" t="s">
        <v>3</v>
      </c>
      <c r="V11" s="41" t="s">
        <v>62</v>
      </c>
      <c r="W11" s="41" t="s">
        <v>65</v>
      </c>
      <c r="X11" s="41"/>
      <c r="Y11" s="28"/>
      <c r="Z11" s="41" t="s">
        <v>31</v>
      </c>
      <c r="AA11" s="60" t="s">
        <v>233</v>
      </c>
      <c r="AB11" s="28" t="s">
        <v>87</v>
      </c>
      <c r="AC11" s="28" t="s">
        <v>189</v>
      </c>
      <c r="AD11" s="28" t="s">
        <v>105</v>
      </c>
      <c r="AE11" s="28" t="str">
        <f>LOWER(LEFT(AF11,3))</f>
        <v>kai</v>
      </c>
      <c r="AF11" s="28" t="s">
        <v>4</v>
      </c>
    </row>
    <row r="12" spans="1:32" x14ac:dyDescent="0.25">
      <c r="A12" t="str">
        <f t="shared" ref="A12:A30" si="1">IF(AND(E12="",H12=""),"",IF(H12="",E12,CONCATENATE(E12," ",H12)))</f>
        <v>course(elec_e8102_l). exer(elec_e8102_hm1). exer(elec_e8102_hm2).</v>
      </c>
      <c r="B12" t="str">
        <f>IF(P12=0,"",R12)</f>
        <v>elec_e8102</v>
      </c>
      <c r="C12" t="str">
        <f>IF(OR(P12=0,Z12=""),"",Z12)</f>
        <v>i-ii</v>
      </c>
      <c r="D12" s="35"/>
      <c r="E12" t="str">
        <f t="shared" ref="E12:E45" si="2">IF(AND(F12="",G12=""),"",IF(G12="",F12,CONCATENATE(F12," ",G12)))</f>
        <v>course(elec_e8102_l). exer(elec_e8102_hm1).</v>
      </c>
      <c r="F12" s="4" t="str">
        <f t="shared" ref="F12:F26" si="3">IF(L12="","",CONCATENATE(F$10,"(",L12,")."))</f>
        <v>course(elec_e8102_l).</v>
      </c>
      <c r="G12" s="5" t="str">
        <f t="shared" ref="G12:G26" si="4">IF(M12="","",CONCATENATE(G$10,"(",M12,")."))</f>
        <v>exer(elec_e8102_hm1).</v>
      </c>
      <c r="H12" s="6" t="str">
        <f t="shared" ref="H12:H26" si="5">IF(N12="","",CONCATENATE(H$10,"(",N12,")."))</f>
        <v>exer(elec_e8102_hm2).</v>
      </c>
      <c r="L12" s="4" t="str">
        <f>LOWER(IF(OR(P12=0,V12=""),"",CONCATENATE($R12,"_",V12)))</f>
        <v>elec_e8102_l</v>
      </c>
      <c r="M12" s="5" t="str">
        <f>LOWER(IF(OR(Q12=0,W12=""),"",CONCATENATE($R12,"_",W12)))</f>
        <v>elec_e8102_hm1</v>
      </c>
      <c r="N12" s="6" t="str">
        <f t="shared" ref="N12:N26" si="6">LOWER(IF(X12="","",CONCATENATE($R12,"_",X12)))</f>
        <v>elec_e8102_hm2</v>
      </c>
      <c r="O12">
        <v>2</v>
      </c>
      <c r="P12" s="50">
        <v>1</v>
      </c>
      <c r="Q12" s="45">
        <v>1</v>
      </c>
      <c r="R12" s="5" t="str">
        <f t="shared" ref="R12:R26" si="7">IF(S12="","",REPLACE(S12,FIND("-",S12),1,"_"))</f>
        <v>elec_e8102</v>
      </c>
      <c r="S12" s="5" t="str">
        <f t="shared" ref="S12:S26" si="8">IF(T12="","",LOWER(T12))</f>
        <v>elec-e8102</v>
      </c>
      <c r="T12" s="29" t="s">
        <v>131</v>
      </c>
      <c r="U12" s="57" t="s">
        <v>21</v>
      </c>
      <c r="V12" s="42" t="s">
        <v>62</v>
      </c>
      <c r="W12" s="42" t="s">
        <v>208</v>
      </c>
      <c r="X12" s="42" t="s">
        <v>271</v>
      </c>
      <c r="Y12" s="28"/>
      <c r="Z12" s="42" t="s">
        <v>31</v>
      </c>
      <c r="AA12" s="42"/>
      <c r="AB12" s="28" t="s">
        <v>87</v>
      </c>
      <c r="AC12" s="28" t="s">
        <v>189</v>
      </c>
      <c r="AD12" s="28"/>
      <c r="AE12" s="28" t="str">
        <f t="shared" ref="AE12:AE45" si="9">LOWER(LEFT(AF12,3))</f>
        <v>val</v>
      </c>
      <c r="AF12" s="28" t="s">
        <v>18</v>
      </c>
    </row>
    <row r="13" spans="1:32" x14ac:dyDescent="0.25">
      <c r="A13" t="str">
        <f t="shared" si="1"/>
        <v>course(elec_e8103_l01). exer(elec_e8103_h01).</v>
      </c>
      <c r="B13" t="str">
        <f t="shared" ref="B13:B45" si="10">IF(P13=0,"",R13)</f>
        <v>elec_e8103</v>
      </c>
      <c r="C13" t="str">
        <f t="shared" ref="C13:C45" si="11">IF(OR(P13=0,Z13=""),"",Z13)</f>
        <v>i</v>
      </c>
      <c r="D13" s="35"/>
      <c r="E13" t="str">
        <f t="shared" si="2"/>
        <v>course(elec_e8103_l01). exer(elec_e8103_h01).</v>
      </c>
      <c r="F13" s="4" t="str">
        <f t="shared" si="3"/>
        <v>course(elec_e8103_l01).</v>
      </c>
      <c r="G13" s="5" t="str">
        <f t="shared" si="4"/>
        <v>exer(elec_e8103_h01).</v>
      </c>
      <c r="H13" s="6" t="str">
        <f t="shared" si="5"/>
        <v/>
      </c>
      <c r="L13" s="4" t="str">
        <f t="shared" ref="L13:L45" si="12">LOWER(IF(OR(P13=0,V13=""),"",CONCATENATE($R13,"_",V13)))</f>
        <v>elec_e8103_l01</v>
      </c>
      <c r="M13" s="5" t="str">
        <f t="shared" ref="M13:M45" si="13">LOWER(IF(OR(Q13=0,W13=""),"",CONCATENATE($R13,"_",W13)))</f>
        <v>elec_e8103_h01</v>
      </c>
      <c r="N13" s="6" t="str">
        <f t="shared" si="6"/>
        <v/>
      </c>
      <c r="O13">
        <v>3</v>
      </c>
      <c r="P13" s="50">
        <v>1</v>
      </c>
      <c r="Q13" s="45">
        <v>1</v>
      </c>
      <c r="R13" s="5" t="str">
        <f t="shared" si="7"/>
        <v>elec_e8103</v>
      </c>
      <c r="S13" s="5" t="str">
        <f t="shared" si="8"/>
        <v>elec-e8103</v>
      </c>
      <c r="T13" s="29" t="s">
        <v>132</v>
      </c>
      <c r="U13" s="29" t="s">
        <v>41</v>
      </c>
      <c r="V13" s="42" t="s">
        <v>162</v>
      </c>
      <c r="W13" s="42" t="s">
        <v>65</v>
      </c>
      <c r="X13" s="42"/>
      <c r="Y13" s="28"/>
      <c r="Z13" s="42" t="s">
        <v>32</v>
      </c>
      <c r="AA13" s="42"/>
      <c r="AB13" s="28" t="s">
        <v>87</v>
      </c>
      <c r="AC13" s="28" t="s">
        <v>189</v>
      </c>
      <c r="AD13" s="28"/>
      <c r="AE13" s="28" t="str">
        <f t="shared" si="9"/>
        <v>qua</v>
      </c>
      <c r="AF13" s="28" t="s">
        <v>20</v>
      </c>
    </row>
    <row r="14" spans="1:32" x14ac:dyDescent="0.25">
      <c r="A14" t="str">
        <f t="shared" si="1"/>
        <v>course(elec_e8103_l02).</v>
      </c>
      <c r="B14" t="str">
        <f t="shared" si="10"/>
        <v>elec_e8103</v>
      </c>
      <c r="C14" t="str">
        <f t="shared" si="11"/>
        <v>i</v>
      </c>
      <c r="D14" s="35"/>
      <c r="E14" t="str">
        <f t="shared" si="2"/>
        <v>course(elec_e8103_l02).</v>
      </c>
      <c r="F14" s="4" t="str">
        <f t="shared" si="3"/>
        <v>course(elec_e8103_l02).</v>
      </c>
      <c r="G14" s="5" t="str">
        <f t="shared" si="4"/>
        <v/>
      </c>
      <c r="H14" s="6" t="str">
        <f t="shared" si="5"/>
        <v/>
      </c>
      <c r="L14" s="4" t="str">
        <f t="shared" si="12"/>
        <v>elec_e8103_l02</v>
      </c>
      <c r="M14" s="5" t="str">
        <f t="shared" si="13"/>
        <v/>
      </c>
      <c r="N14" s="6" t="str">
        <f t="shared" si="6"/>
        <v/>
      </c>
      <c r="O14">
        <v>4</v>
      </c>
      <c r="P14" s="50">
        <v>1</v>
      </c>
      <c r="Q14" s="45">
        <v>0</v>
      </c>
      <c r="R14" s="5" t="str">
        <f t="shared" si="7"/>
        <v>elec_e8103</v>
      </c>
      <c r="S14" s="5" t="str">
        <f t="shared" si="8"/>
        <v>elec-e8103</v>
      </c>
      <c r="T14" s="29" t="s">
        <v>132</v>
      </c>
      <c r="U14" s="29" t="s">
        <v>41</v>
      </c>
      <c r="V14" s="42" t="s">
        <v>171</v>
      </c>
      <c r="W14" s="42"/>
      <c r="X14" s="42"/>
      <c r="Y14" s="28"/>
      <c r="Z14" s="42" t="s">
        <v>32</v>
      </c>
      <c r="AA14" s="42"/>
      <c r="AB14" s="28" t="s">
        <v>87</v>
      </c>
      <c r="AC14" s="28" t="s">
        <v>189</v>
      </c>
      <c r="AD14" s="28"/>
      <c r="AE14" s="28" t="str">
        <f t="shared" ref="AE14:AE42" si="14">LOWER(LEFT(AF14,3))</f>
        <v>qua</v>
      </c>
      <c r="AF14" s="28" t="s">
        <v>20</v>
      </c>
    </row>
    <row r="15" spans="1:32" x14ac:dyDescent="0.25">
      <c r="A15" t="str">
        <f t="shared" si="1"/>
        <v>course(elec_e8104_l). exer(elec_e8104_h01).</v>
      </c>
      <c r="B15" t="str">
        <f t="shared" si="10"/>
        <v>elec_e8104</v>
      </c>
      <c r="C15" t="str">
        <f t="shared" si="11"/>
        <v>ii</v>
      </c>
      <c r="D15" s="35"/>
      <c r="E15" t="str">
        <f t="shared" si="2"/>
        <v>course(elec_e8104_l). exer(elec_e8104_h01).</v>
      </c>
      <c r="F15" s="4" t="str">
        <f t="shared" si="3"/>
        <v>course(elec_e8104_l).</v>
      </c>
      <c r="G15" s="5" t="str">
        <f t="shared" si="4"/>
        <v>exer(elec_e8104_h01).</v>
      </c>
      <c r="H15" s="6" t="str">
        <f t="shared" si="5"/>
        <v/>
      </c>
      <c r="L15" s="4" t="str">
        <f t="shared" si="12"/>
        <v>elec_e8104_l</v>
      </c>
      <c r="M15" s="5" t="str">
        <f t="shared" si="13"/>
        <v>elec_e8104_h01</v>
      </c>
      <c r="N15" s="6" t="str">
        <f t="shared" si="6"/>
        <v/>
      </c>
      <c r="O15">
        <v>5</v>
      </c>
      <c r="P15" s="50">
        <v>1</v>
      </c>
      <c r="Q15" s="45">
        <v>1</v>
      </c>
      <c r="R15" s="5" t="str">
        <f t="shared" si="7"/>
        <v>elec_e8104</v>
      </c>
      <c r="S15" s="5" t="str">
        <f t="shared" si="8"/>
        <v>elec-e8104</v>
      </c>
      <c r="T15" s="29" t="s">
        <v>133</v>
      </c>
      <c r="U15" s="29" t="s">
        <v>1</v>
      </c>
      <c r="V15" s="42" t="s">
        <v>62</v>
      </c>
      <c r="W15" s="42" t="s">
        <v>65</v>
      </c>
      <c r="X15" s="42"/>
      <c r="Y15" s="28"/>
      <c r="Z15" s="42" t="s">
        <v>33</v>
      </c>
      <c r="AA15" s="42"/>
      <c r="AB15" s="28" t="s">
        <v>87</v>
      </c>
      <c r="AC15" s="28" t="s">
        <v>189</v>
      </c>
      <c r="AD15" s="28"/>
      <c r="AE15" s="28" t="str">
        <f t="shared" si="14"/>
        <v>art</v>
      </c>
      <c r="AF15" s="28" t="s">
        <v>7</v>
      </c>
    </row>
    <row r="16" spans="1:32" x14ac:dyDescent="0.25">
      <c r="A16" t="str">
        <f t="shared" si="1"/>
        <v>course(elec_e8110_l). exer(elec_e8110_hm1).</v>
      </c>
      <c r="B16" t="str">
        <f t="shared" si="10"/>
        <v>elec_e8110</v>
      </c>
      <c r="C16" t="str">
        <f t="shared" si="11"/>
        <v>iv-v</v>
      </c>
      <c r="D16" s="35"/>
      <c r="E16" t="str">
        <f t="shared" si="2"/>
        <v>course(elec_e8110_l). exer(elec_e8110_hm1).</v>
      </c>
      <c r="F16" s="4" t="str">
        <f t="shared" si="3"/>
        <v>course(elec_e8110_l).</v>
      </c>
      <c r="G16" s="5" t="str">
        <f t="shared" si="4"/>
        <v>exer(elec_e8110_hm1).</v>
      </c>
      <c r="H16" s="6" t="str">
        <f t="shared" si="5"/>
        <v/>
      </c>
      <c r="L16" s="4" t="str">
        <f t="shared" si="12"/>
        <v>elec_e8110_l</v>
      </c>
      <c r="M16" s="5" t="str">
        <f t="shared" si="13"/>
        <v>elec_e8110_hm1</v>
      </c>
      <c r="N16" s="6" t="str">
        <f t="shared" si="6"/>
        <v/>
      </c>
      <c r="O16">
        <v>6</v>
      </c>
      <c r="P16" s="50">
        <v>1</v>
      </c>
      <c r="Q16" s="45">
        <v>1</v>
      </c>
      <c r="R16" s="5" t="str">
        <f t="shared" si="7"/>
        <v>elec_e8110</v>
      </c>
      <c r="S16" s="5" t="str">
        <f t="shared" si="8"/>
        <v>elec-e8110</v>
      </c>
      <c r="T16" s="29" t="s">
        <v>134</v>
      </c>
      <c r="U16" s="57" t="s">
        <v>22</v>
      </c>
      <c r="V16" s="42" t="s">
        <v>62</v>
      </c>
      <c r="W16" s="42" t="s">
        <v>208</v>
      </c>
      <c r="X16" s="42"/>
      <c r="Y16" s="28"/>
      <c r="Z16" s="42" t="s">
        <v>39</v>
      </c>
      <c r="AA16" s="42"/>
      <c r="AB16" s="28" t="s">
        <v>87</v>
      </c>
      <c r="AC16" s="28" t="s">
        <v>189</v>
      </c>
      <c r="AD16" s="28"/>
      <c r="AE16" s="28" t="str">
        <f t="shared" si="14"/>
        <v>val</v>
      </c>
      <c r="AF16" s="28" t="s">
        <v>19</v>
      </c>
    </row>
    <row r="17" spans="1:40" x14ac:dyDescent="0.25">
      <c r="A17" t="str">
        <f t="shared" si="1"/>
        <v>course(elec_e8111_l). exer(elec_e8111_h01).</v>
      </c>
      <c r="B17" t="str">
        <f t="shared" si="10"/>
        <v>elec_e8111</v>
      </c>
      <c r="C17" t="str">
        <f t="shared" si="11"/>
        <v>iv</v>
      </c>
      <c r="D17" s="35"/>
      <c r="E17" t="str">
        <f t="shared" si="2"/>
        <v>course(elec_e8111_l). exer(elec_e8111_h01).</v>
      </c>
      <c r="F17" s="4" t="str">
        <f t="shared" si="3"/>
        <v>course(elec_e8111_l).</v>
      </c>
      <c r="G17" s="5" t="str">
        <f t="shared" si="4"/>
        <v>exer(elec_e8111_h01).</v>
      </c>
      <c r="H17" s="6" t="str">
        <f t="shared" si="5"/>
        <v/>
      </c>
      <c r="L17" s="4" t="str">
        <f t="shared" si="12"/>
        <v>elec_e8111_l</v>
      </c>
      <c r="M17" s="5" t="str">
        <f t="shared" si="13"/>
        <v>elec_e8111_h01</v>
      </c>
      <c r="N17" s="6" t="str">
        <f t="shared" si="6"/>
        <v/>
      </c>
      <c r="O17">
        <v>7</v>
      </c>
      <c r="P17" s="50">
        <v>1</v>
      </c>
      <c r="Q17" s="45">
        <v>1</v>
      </c>
      <c r="R17" s="5" t="str">
        <f t="shared" si="7"/>
        <v>elec_e8111</v>
      </c>
      <c r="S17" s="5" t="str">
        <f t="shared" si="8"/>
        <v>elec-e8111</v>
      </c>
      <c r="T17" s="29" t="s">
        <v>135</v>
      </c>
      <c r="U17" s="29" t="s">
        <v>6</v>
      </c>
      <c r="V17" s="42" t="s">
        <v>62</v>
      </c>
      <c r="W17" s="42" t="s">
        <v>65</v>
      </c>
      <c r="X17" s="42"/>
      <c r="Y17" s="28"/>
      <c r="Z17" s="42" t="s">
        <v>36</v>
      </c>
      <c r="AA17" s="42"/>
      <c r="AB17" s="28" t="s">
        <v>88</v>
      </c>
      <c r="AC17" s="28" t="s">
        <v>189</v>
      </c>
      <c r="AD17" s="28"/>
      <c r="AE17" s="28" t="str">
        <f t="shared" si="14"/>
        <v>art</v>
      </c>
      <c r="AF17" s="28" t="s">
        <v>7</v>
      </c>
    </row>
    <row r="18" spans="1:40" x14ac:dyDescent="0.25">
      <c r="A18" t="str">
        <f t="shared" si="1"/>
        <v>course(elec_e8112_l). exer(elec_e8112_h01).</v>
      </c>
      <c r="B18" t="str">
        <f t="shared" si="10"/>
        <v>elec_e8112</v>
      </c>
      <c r="C18" t="str">
        <f t="shared" si="11"/>
        <v>iii</v>
      </c>
      <c r="D18" s="35"/>
      <c r="E18" t="str">
        <f t="shared" si="2"/>
        <v>course(elec_e8112_l). exer(elec_e8112_h01).</v>
      </c>
      <c r="F18" s="4" t="str">
        <f t="shared" si="3"/>
        <v>course(elec_e8112_l).</v>
      </c>
      <c r="G18" s="5" t="str">
        <f t="shared" si="4"/>
        <v>exer(elec_e8112_h01).</v>
      </c>
      <c r="H18" s="6" t="str">
        <f t="shared" si="5"/>
        <v/>
      </c>
      <c r="L18" s="4" t="str">
        <f t="shared" si="12"/>
        <v>elec_e8112_l</v>
      </c>
      <c r="M18" s="5" t="str">
        <f t="shared" si="13"/>
        <v>elec_e8112_h01</v>
      </c>
      <c r="N18" s="6" t="str">
        <f t="shared" si="6"/>
        <v/>
      </c>
      <c r="O18">
        <v>8</v>
      </c>
      <c r="P18" s="50">
        <v>1</v>
      </c>
      <c r="Q18" s="45">
        <v>1</v>
      </c>
      <c r="R18" s="5" t="str">
        <f t="shared" si="7"/>
        <v>elec_e8112</v>
      </c>
      <c r="S18" s="5" t="str">
        <f t="shared" si="8"/>
        <v>elec-e8112</v>
      </c>
      <c r="T18" s="29" t="s">
        <v>136</v>
      </c>
      <c r="U18" s="29" t="s">
        <v>23</v>
      </c>
      <c r="V18" s="42" t="s">
        <v>62</v>
      </c>
      <c r="W18" s="42" t="s">
        <v>65</v>
      </c>
      <c r="X18" s="42"/>
      <c r="Y18" s="28"/>
      <c r="Z18" s="42" t="s">
        <v>37</v>
      </c>
      <c r="AA18" s="42"/>
      <c r="AB18" s="28" t="s">
        <v>88</v>
      </c>
      <c r="AC18" s="28" t="s">
        <v>189</v>
      </c>
      <c r="AD18" s="28"/>
      <c r="AE18" s="28" t="str">
        <f t="shared" si="14"/>
        <v>jor</v>
      </c>
      <c r="AF18" s="28" t="s">
        <v>5</v>
      </c>
    </row>
    <row r="19" spans="1:40" x14ac:dyDescent="0.25">
      <c r="A19" t="str">
        <f t="shared" si="1"/>
        <v>course(elec_e8113_l).</v>
      </c>
      <c r="B19" t="str">
        <f t="shared" si="10"/>
        <v>elec_e8113</v>
      </c>
      <c r="C19" t="str">
        <f t="shared" si="11"/>
        <v>i-ii</v>
      </c>
      <c r="D19" s="35"/>
      <c r="E19" t="str">
        <f t="shared" si="2"/>
        <v>course(elec_e8113_l).</v>
      </c>
      <c r="F19" s="4" t="str">
        <f t="shared" si="3"/>
        <v>course(elec_e8113_l).</v>
      </c>
      <c r="G19" s="5" t="str">
        <f t="shared" si="4"/>
        <v/>
      </c>
      <c r="H19" s="6" t="str">
        <f t="shared" si="5"/>
        <v/>
      </c>
      <c r="L19" s="4" t="str">
        <f t="shared" si="12"/>
        <v>elec_e8113_l</v>
      </c>
      <c r="M19" s="5" t="str">
        <f t="shared" si="13"/>
        <v/>
      </c>
      <c r="N19" s="6" t="str">
        <f t="shared" si="6"/>
        <v/>
      </c>
      <c r="O19">
        <v>9</v>
      </c>
      <c r="P19" s="50">
        <v>1</v>
      </c>
      <c r="Q19" s="45">
        <v>0</v>
      </c>
      <c r="R19" s="5" t="str">
        <f t="shared" si="7"/>
        <v>elec_e8113</v>
      </c>
      <c r="S19" s="5" t="str">
        <f t="shared" si="8"/>
        <v>elec-e8113</v>
      </c>
      <c r="T19" s="29" t="s">
        <v>137</v>
      </c>
      <c r="U19" s="57" t="s">
        <v>8</v>
      </c>
      <c r="V19" s="42" t="s">
        <v>62</v>
      </c>
      <c r="W19" s="42"/>
      <c r="X19" s="42"/>
      <c r="Y19" s="28"/>
      <c r="Z19" s="42" t="s">
        <v>31</v>
      </c>
      <c r="AA19" s="42"/>
      <c r="AB19" s="28" t="s">
        <v>88</v>
      </c>
      <c r="AC19" s="28" t="s">
        <v>189</v>
      </c>
      <c r="AD19" s="28"/>
      <c r="AE19" s="28" t="str">
        <f t="shared" si="14"/>
        <v>ilk</v>
      </c>
      <c r="AF19" s="28" t="s">
        <v>9</v>
      </c>
    </row>
    <row r="20" spans="1:40" x14ac:dyDescent="0.25">
      <c r="A20" t="str">
        <f t="shared" si="1"/>
        <v xml:space="preserve"> exer(elec_e8114_hm1). exer(elec_e8114_hm2).</v>
      </c>
      <c r="B20" t="str">
        <f t="shared" si="10"/>
        <v/>
      </c>
      <c r="C20" t="str">
        <f t="shared" si="11"/>
        <v/>
      </c>
      <c r="D20" s="35"/>
      <c r="E20" t="str">
        <f t="shared" si="2"/>
        <v xml:space="preserve"> exer(elec_e8114_hm1).</v>
      </c>
      <c r="F20" s="4" t="str">
        <f t="shared" si="3"/>
        <v/>
      </c>
      <c r="G20" s="5" t="str">
        <f t="shared" si="4"/>
        <v>exer(elec_e8114_hm1).</v>
      </c>
      <c r="H20" s="6" t="str">
        <f t="shared" si="5"/>
        <v>exer(elec_e8114_hm2).</v>
      </c>
      <c r="L20" s="4" t="str">
        <f t="shared" si="12"/>
        <v/>
      </c>
      <c r="M20" s="5" t="str">
        <f t="shared" si="13"/>
        <v>elec_e8114_hm1</v>
      </c>
      <c r="N20" s="6" t="str">
        <f t="shared" si="6"/>
        <v>elec_e8114_hm2</v>
      </c>
      <c r="O20">
        <v>10</v>
      </c>
      <c r="P20" s="50">
        <v>0</v>
      </c>
      <c r="Q20" s="45">
        <v>1</v>
      </c>
      <c r="R20" s="5" t="str">
        <f t="shared" si="7"/>
        <v>elec_e8114</v>
      </c>
      <c r="S20" s="5" t="str">
        <f t="shared" si="8"/>
        <v>elec-e8114</v>
      </c>
      <c r="T20" s="29" t="s">
        <v>138</v>
      </c>
      <c r="U20" s="57" t="s">
        <v>24</v>
      </c>
      <c r="V20" s="42" t="s">
        <v>62</v>
      </c>
      <c r="W20" s="42" t="s">
        <v>208</v>
      </c>
      <c r="X20" s="42" t="s">
        <v>271</v>
      </c>
      <c r="Y20" s="28"/>
      <c r="Z20" s="42" t="s">
        <v>35</v>
      </c>
      <c r="AA20" s="42"/>
      <c r="AB20" s="28" t="s">
        <v>88</v>
      </c>
      <c r="AC20" s="28" t="s">
        <v>189</v>
      </c>
      <c r="AD20" s="28"/>
      <c r="AE20" s="28" t="str">
        <f t="shared" si="14"/>
        <v>sep</v>
      </c>
      <c r="AF20" s="28" t="s">
        <v>10</v>
      </c>
    </row>
    <row r="21" spans="1:40" x14ac:dyDescent="0.25">
      <c r="A21" t="str">
        <f t="shared" si="1"/>
        <v>course(elec_e8115_l). exer(elec_e8115_h01).</v>
      </c>
      <c r="B21" t="str">
        <f t="shared" si="10"/>
        <v>elec_e8115</v>
      </c>
      <c r="C21" t="str">
        <f t="shared" si="11"/>
        <v>iii-iv</v>
      </c>
      <c r="D21" s="35"/>
      <c r="E21" t="str">
        <f t="shared" si="2"/>
        <v>course(elec_e8115_l). exer(elec_e8115_h01).</v>
      </c>
      <c r="F21" s="4" t="str">
        <f t="shared" si="3"/>
        <v>course(elec_e8115_l).</v>
      </c>
      <c r="G21" s="5" t="str">
        <f t="shared" si="4"/>
        <v>exer(elec_e8115_h01).</v>
      </c>
      <c r="H21" s="6" t="str">
        <f t="shared" si="5"/>
        <v/>
      </c>
      <c r="L21" s="4" t="str">
        <f t="shared" si="12"/>
        <v>elec_e8115_l</v>
      </c>
      <c r="M21" s="5" t="str">
        <f t="shared" si="13"/>
        <v>elec_e8115_h01</v>
      </c>
      <c r="N21" s="6" t="str">
        <f t="shared" si="6"/>
        <v/>
      </c>
      <c r="O21">
        <v>11</v>
      </c>
      <c r="P21" s="50">
        <v>1</v>
      </c>
      <c r="Q21" s="45">
        <v>1</v>
      </c>
      <c r="R21" s="5" t="str">
        <f t="shared" si="7"/>
        <v>elec_e8115</v>
      </c>
      <c r="S21" s="5" t="str">
        <f t="shared" si="8"/>
        <v>elec-e8115</v>
      </c>
      <c r="T21" s="29" t="s">
        <v>139</v>
      </c>
      <c r="U21" s="29" t="s">
        <v>11</v>
      </c>
      <c r="V21" s="42" t="s">
        <v>62</v>
      </c>
      <c r="W21" s="42" t="s">
        <v>65</v>
      </c>
      <c r="X21" s="42"/>
      <c r="Y21" s="28"/>
      <c r="Z21" s="42" t="s">
        <v>34</v>
      </c>
      <c r="AA21" s="42"/>
      <c r="AB21" s="28" t="s">
        <v>88</v>
      </c>
      <c r="AC21" s="28" t="s">
        <v>189</v>
      </c>
      <c r="AD21" s="28"/>
      <c r="AE21" s="28" t="str">
        <f t="shared" si="14"/>
        <v>qua</v>
      </c>
      <c r="AF21" s="28" t="s">
        <v>12</v>
      </c>
    </row>
    <row r="22" spans="1:40" x14ac:dyDescent="0.25">
      <c r="A22" t="str">
        <f t="shared" si="1"/>
        <v>course(elec_e8116_l). exer(elec_e8116_h01).</v>
      </c>
      <c r="B22" t="str">
        <f t="shared" si="10"/>
        <v>elec_e8116</v>
      </c>
      <c r="C22" t="str">
        <f t="shared" si="11"/>
        <v>iv-v</v>
      </c>
      <c r="D22" s="35"/>
      <c r="E22" t="str">
        <f t="shared" si="2"/>
        <v>course(elec_e8116_l). exer(elec_e8116_h01).</v>
      </c>
      <c r="F22" s="4" t="str">
        <f t="shared" si="3"/>
        <v>course(elec_e8116_l).</v>
      </c>
      <c r="G22" s="5" t="str">
        <f t="shared" si="4"/>
        <v>exer(elec_e8116_h01).</v>
      </c>
      <c r="H22" s="6" t="str">
        <f t="shared" si="5"/>
        <v/>
      </c>
      <c r="L22" s="4" t="str">
        <f t="shared" si="12"/>
        <v>elec_e8116_l</v>
      </c>
      <c r="M22" s="5" t="str">
        <f t="shared" si="13"/>
        <v>elec_e8116_h01</v>
      </c>
      <c r="N22" s="6" t="str">
        <f t="shared" si="6"/>
        <v/>
      </c>
      <c r="O22">
        <v>12</v>
      </c>
      <c r="P22" s="50">
        <v>1</v>
      </c>
      <c r="Q22" s="45">
        <v>1</v>
      </c>
      <c r="R22" s="5" t="str">
        <f t="shared" si="7"/>
        <v>elec_e8116</v>
      </c>
      <c r="S22" s="5" t="str">
        <f t="shared" si="8"/>
        <v>elec-e8116</v>
      </c>
      <c r="T22" s="29" t="s">
        <v>140</v>
      </c>
      <c r="U22" s="29" t="s">
        <v>13</v>
      </c>
      <c r="V22" s="42" t="s">
        <v>62</v>
      </c>
      <c r="W22" s="42" t="s">
        <v>65</v>
      </c>
      <c r="X22" s="42"/>
      <c r="Y22" s="28"/>
      <c r="Z22" s="42" t="s">
        <v>39</v>
      </c>
      <c r="AA22" s="42"/>
      <c r="AB22" s="28" t="s">
        <v>88</v>
      </c>
      <c r="AC22" s="28" t="s">
        <v>189</v>
      </c>
      <c r="AD22" s="28"/>
      <c r="AE22" s="28" t="str">
        <f t="shared" si="14"/>
        <v>kai</v>
      </c>
      <c r="AF22" s="28" t="s">
        <v>4</v>
      </c>
    </row>
    <row r="23" spans="1:40" x14ac:dyDescent="0.25">
      <c r="A23" t="str">
        <f t="shared" si="1"/>
        <v>course(elec_e8117_l). exer(elec_e8117_h01).</v>
      </c>
      <c r="B23" t="str">
        <f t="shared" si="10"/>
        <v>elec_e8117</v>
      </c>
      <c r="C23" t="str">
        <f t="shared" si="11"/>
        <v>iii-iv</v>
      </c>
      <c r="D23" s="35"/>
      <c r="E23" t="str">
        <f t="shared" si="2"/>
        <v>course(elec_e8117_l). exer(elec_e8117_h01).</v>
      </c>
      <c r="F23" s="4" t="str">
        <f t="shared" si="3"/>
        <v>course(elec_e8117_l).</v>
      </c>
      <c r="G23" s="5" t="str">
        <f t="shared" si="4"/>
        <v>exer(elec_e8117_h01).</v>
      </c>
      <c r="H23" s="6" t="str">
        <f t="shared" si="5"/>
        <v/>
      </c>
      <c r="L23" s="4" t="str">
        <f t="shared" si="12"/>
        <v>elec_e8117_l</v>
      </c>
      <c r="M23" s="5" t="str">
        <f t="shared" si="13"/>
        <v>elec_e8117_h01</v>
      </c>
      <c r="N23" s="6" t="str">
        <f t="shared" si="6"/>
        <v/>
      </c>
      <c r="O23">
        <v>13</v>
      </c>
      <c r="P23" s="50">
        <v>1</v>
      </c>
      <c r="Q23" s="45">
        <v>1</v>
      </c>
      <c r="R23" s="5" t="str">
        <f t="shared" si="7"/>
        <v>elec_e8117</v>
      </c>
      <c r="S23" s="5" t="str">
        <f t="shared" si="8"/>
        <v>elec-e8117</v>
      </c>
      <c r="T23" s="29" t="s">
        <v>141</v>
      </c>
      <c r="U23" s="29" t="s">
        <v>14</v>
      </c>
      <c r="V23" s="42" t="s">
        <v>62</v>
      </c>
      <c r="W23" s="42" t="s">
        <v>65</v>
      </c>
      <c r="X23" s="42"/>
      <c r="Y23" s="28"/>
      <c r="Z23" s="42" t="s">
        <v>34</v>
      </c>
      <c r="AA23" s="42"/>
      <c r="AB23" s="28" t="s">
        <v>88</v>
      </c>
      <c r="AC23" s="28" t="s">
        <v>189</v>
      </c>
      <c r="AD23" s="28"/>
      <c r="AE23" s="28" t="str">
        <f t="shared" si="14"/>
        <v>rob</v>
      </c>
      <c r="AF23" s="28" t="s">
        <v>15</v>
      </c>
    </row>
    <row r="24" spans="1:40" x14ac:dyDescent="0.25">
      <c r="A24" t="str">
        <f t="shared" si="1"/>
        <v>course(elec_e8118_l). exer(elec_e8118_h01).</v>
      </c>
      <c r="B24" t="str">
        <f t="shared" si="10"/>
        <v>elec_e8118</v>
      </c>
      <c r="C24" t="str">
        <f t="shared" si="11"/>
        <v>iii</v>
      </c>
      <c r="D24" s="35"/>
      <c r="E24" t="str">
        <f t="shared" si="2"/>
        <v>course(elec_e8118_l). exer(elec_e8118_h01).</v>
      </c>
      <c r="F24" s="4" t="str">
        <f t="shared" si="3"/>
        <v>course(elec_e8118_l).</v>
      </c>
      <c r="G24" s="5" t="str">
        <f t="shared" si="4"/>
        <v>exer(elec_e8118_h01).</v>
      </c>
      <c r="H24" s="6" t="str">
        <f t="shared" si="5"/>
        <v/>
      </c>
      <c r="L24" s="4" t="str">
        <f t="shared" si="12"/>
        <v>elec_e8118_l</v>
      </c>
      <c r="M24" s="5" t="str">
        <f t="shared" si="13"/>
        <v>elec_e8118_h01</v>
      </c>
      <c r="N24" s="6" t="str">
        <f t="shared" si="6"/>
        <v/>
      </c>
      <c r="O24">
        <v>14</v>
      </c>
      <c r="P24" s="50">
        <v>1</v>
      </c>
      <c r="Q24" s="45">
        <v>1</v>
      </c>
      <c r="R24" s="5" t="str">
        <f t="shared" si="7"/>
        <v>elec_e8118</v>
      </c>
      <c r="S24" s="5" t="str">
        <f t="shared" si="8"/>
        <v>elec-e8118</v>
      </c>
      <c r="T24" s="29" t="s">
        <v>142</v>
      </c>
      <c r="U24" s="29" t="s">
        <v>17</v>
      </c>
      <c r="V24" s="42" t="s">
        <v>62</v>
      </c>
      <c r="W24" s="42" t="s">
        <v>65</v>
      </c>
      <c r="X24" s="42"/>
      <c r="Y24" s="28"/>
      <c r="Z24" s="42" t="s">
        <v>37</v>
      </c>
      <c r="AA24" s="42"/>
      <c r="AB24" s="28" t="s">
        <v>88</v>
      </c>
      <c r="AC24" s="28" t="s">
        <v>189</v>
      </c>
      <c r="AD24" s="28"/>
      <c r="AE24" s="28" t="str">
        <f t="shared" si="14"/>
        <v>vil</v>
      </c>
      <c r="AF24" s="28" t="s">
        <v>16</v>
      </c>
    </row>
    <row r="25" spans="1:40" x14ac:dyDescent="0.25">
      <c r="A25" t="str">
        <f t="shared" si="1"/>
        <v>course(elec_e8119_l). exer(elec_e8119_h01).</v>
      </c>
      <c r="B25" t="str">
        <f t="shared" si="10"/>
        <v>elec_e8119</v>
      </c>
      <c r="C25" t="str">
        <f t="shared" si="11"/>
        <v>i-ii</v>
      </c>
      <c r="D25" s="35"/>
      <c r="E25" t="str">
        <f t="shared" si="2"/>
        <v>course(elec_e8119_l). exer(elec_e8119_h01).</v>
      </c>
      <c r="F25" s="4" t="str">
        <f t="shared" si="3"/>
        <v>course(elec_e8119_l).</v>
      </c>
      <c r="G25" s="5" t="str">
        <f t="shared" si="4"/>
        <v>exer(elec_e8119_h01).</v>
      </c>
      <c r="H25" s="6" t="str">
        <f t="shared" si="5"/>
        <v/>
      </c>
      <c r="L25" s="4" t="str">
        <f t="shared" si="12"/>
        <v>elec_e8119_l</v>
      </c>
      <c r="M25" s="5" t="str">
        <f t="shared" si="13"/>
        <v>elec_e8119_h01</v>
      </c>
      <c r="N25" s="6" t="str">
        <f t="shared" si="6"/>
        <v/>
      </c>
      <c r="O25">
        <v>15</v>
      </c>
      <c r="P25" s="50">
        <v>1</v>
      </c>
      <c r="Q25" s="45">
        <v>1</v>
      </c>
      <c r="R25" s="5" t="str">
        <f t="shared" si="7"/>
        <v>elec_e8119</v>
      </c>
      <c r="S25" s="5" t="str">
        <f t="shared" si="8"/>
        <v>elec-e8119</v>
      </c>
      <c r="T25" s="29" t="s">
        <v>143</v>
      </c>
      <c r="U25" s="29" t="s">
        <v>25</v>
      </c>
      <c r="V25" s="42" t="s">
        <v>62</v>
      </c>
      <c r="W25" s="42" t="s">
        <v>65</v>
      </c>
      <c r="X25" s="42"/>
      <c r="Y25" s="28"/>
      <c r="Z25" s="42" t="s">
        <v>31</v>
      </c>
      <c r="AA25" s="61" t="s">
        <v>233</v>
      </c>
      <c r="AB25" s="28" t="s">
        <v>88</v>
      </c>
      <c r="AC25" s="28" t="s">
        <v>189</v>
      </c>
      <c r="AD25" s="28"/>
      <c r="AE25" s="28" t="str">
        <f t="shared" si="14"/>
        <v>vil</v>
      </c>
      <c r="AF25" s="28" t="s">
        <v>16</v>
      </c>
    </row>
    <row r="26" spans="1:40" x14ac:dyDescent="0.25">
      <c r="A26" t="str">
        <f t="shared" si="1"/>
        <v>course(elec_l8120_lf).</v>
      </c>
      <c r="B26" t="str">
        <f t="shared" si="10"/>
        <v>elec_l8120</v>
      </c>
      <c r="C26" t="str">
        <f t="shared" si="11"/>
        <v>i-ii</v>
      </c>
      <c r="D26" s="35"/>
      <c r="E26" t="str">
        <f t="shared" si="2"/>
        <v>course(elec_l8120_lf).</v>
      </c>
      <c r="F26" s="4" t="str">
        <f t="shared" si="3"/>
        <v>course(elec_l8120_lf).</v>
      </c>
      <c r="G26" s="5" t="str">
        <f t="shared" si="4"/>
        <v/>
      </c>
      <c r="H26" s="6" t="str">
        <f t="shared" si="5"/>
        <v/>
      </c>
      <c r="L26" s="4" t="str">
        <f t="shared" si="12"/>
        <v>elec_l8120_lf</v>
      </c>
      <c r="M26" s="5" t="str">
        <f t="shared" si="13"/>
        <v/>
      </c>
      <c r="N26" s="6" t="str">
        <f t="shared" si="6"/>
        <v/>
      </c>
      <c r="O26">
        <v>16</v>
      </c>
      <c r="P26" s="50">
        <v>1</v>
      </c>
      <c r="Q26" s="45">
        <v>0</v>
      </c>
      <c r="R26" s="5" t="str">
        <f t="shared" si="7"/>
        <v>elec_l8120</v>
      </c>
      <c r="S26" s="5" t="str">
        <f t="shared" si="8"/>
        <v>elec-l8120</v>
      </c>
      <c r="T26" s="29" t="s">
        <v>144</v>
      </c>
      <c r="U26" s="29" t="s">
        <v>26</v>
      </c>
      <c r="V26" s="42" t="s">
        <v>282</v>
      </c>
      <c r="W26" s="42"/>
      <c r="X26" s="42"/>
      <c r="Y26" s="28"/>
      <c r="Z26" s="42" t="s">
        <v>31</v>
      </c>
      <c r="AA26" s="42"/>
      <c r="AB26" s="28" t="s">
        <v>88</v>
      </c>
      <c r="AC26" s="28" t="s">
        <v>189</v>
      </c>
      <c r="AD26" s="28"/>
      <c r="AE26" s="28" t="str">
        <f t="shared" si="14"/>
        <v>sep</v>
      </c>
      <c r="AF26" s="28" t="s">
        <v>10</v>
      </c>
    </row>
    <row r="27" spans="1:40" x14ac:dyDescent="0.25">
      <c r="A27" s="5" t="str">
        <f t="shared" si="1"/>
        <v>course(elec_l8120_ls).</v>
      </c>
      <c r="B27" t="str">
        <f t="shared" si="10"/>
        <v>elec_l8120</v>
      </c>
      <c r="C27" t="str">
        <f t="shared" si="11"/>
        <v>iii-v</v>
      </c>
      <c r="D27" s="35"/>
      <c r="E27" s="5" t="str">
        <f t="shared" si="2"/>
        <v>course(elec_l8120_ls).</v>
      </c>
      <c r="F27" s="4" t="str">
        <f t="shared" ref="F27:F45" si="15">IF(L27="","",CONCATENATE(F$10,"(",L27,")."))</f>
        <v>course(elec_l8120_ls).</v>
      </c>
      <c r="G27" s="5" t="str">
        <f t="shared" ref="G27:G45" si="16">IF(M27="","",CONCATENATE(G$10,"(",M27,")."))</f>
        <v/>
      </c>
      <c r="H27" s="6" t="str">
        <f t="shared" ref="H27:H45" si="17">IF(N27="","",CONCATENATE(H$10,"(",N27,")."))</f>
        <v/>
      </c>
      <c r="I27" s="5"/>
      <c r="J27" s="5"/>
      <c r="K27" s="5"/>
      <c r="L27" s="4" t="str">
        <f t="shared" si="12"/>
        <v>elec_l8120_ls</v>
      </c>
      <c r="M27" s="5" t="str">
        <f t="shared" si="13"/>
        <v/>
      </c>
      <c r="N27" s="5"/>
      <c r="O27" s="5">
        <v>17</v>
      </c>
      <c r="P27" s="50">
        <v>1</v>
      </c>
      <c r="Q27" s="45">
        <v>0</v>
      </c>
      <c r="R27" s="5" t="str">
        <f t="shared" ref="R27:R45" si="18">IF(S27="","",REPLACE(S27,FIND("-",S27),1,"_"))</f>
        <v>elec_l8120</v>
      </c>
      <c r="S27" s="5" t="str">
        <f t="shared" ref="S27:S45" si="19">IF(U27="","",LOWER(LEFT(U27,FIND(" ",U27)-1)))</f>
        <v>elec-l8120</v>
      </c>
      <c r="T27" s="29" t="s">
        <v>144</v>
      </c>
      <c r="U27" s="29" t="s">
        <v>26</v>
      </c>
      <c r="V27" s="42" t="s">
        <v>283</v>
      </c>
      <c r="W27" s="42"/>
      <c r="X27" s="42"/>
      <c r="Y27" s="28"/>
      <c r="Z27" s="42" t="s">
        <v>99</v>
      </c>
      <c r="AA27" s="42"/>
      <c r="AB27" s="28" t="s">
        <v>88</v>
      </c>
      <c r="AC27" s="28" t="s">
        <v>189</v>
      </c>
      <c r="AD27" s="28"/>
      <c r="AE27" s="28" t="str">
        <f t="shared" ref="AE27:AE28" si="20">LOWER(LEFT(AF27,3))</f>
        <v>sep</v>
      </c>
      <c r="AF27" s="28" t="s">
        <v>10</v>
      </c>
      <c r="AI27" s="5"/>
      <c r="AJ27" s="5"/>
      <c r="AK27" s="5"/>
      <c r="AL27" s="5"/>
      <c r="AM27" s="5"/>
      <c r="AN27" s="5"/>
    </row>
    <row r="28" spans="1:40" x14ac:dyDescent="0.25">
      <c r="A28" s="5" t="str">
        <f t="shared" si="1"/>
        <v/>
      </c>
      <c r="B28" t="str">
        <f t="shared" si="10"/>
        <v/>
      </c>
      <c r="C28" t="str">
        <f t="shared" si="11"/>
        <v/>
      </c>
      <c r="D28" s="35"/>
      <c r="E28" s="5" t="str">
        <f t="shared" si="2"/>
        <v/>
      </c>
      <c r="F28" s="4" t="str">
        <f t="shared" si="15"/>
        <v/>
      </c>
      <c r="G28" s="5" t="str">
        <f t="shared" si="16"/>
        <v/>
      </c>
      <c r="H28" s="6" t="str">
        <f t="shared" si="17"/>
        <v/>
      </c>
      <c r="I28" s="5"/>
      <c r="J28" s="5"/>
      <c r="K28" s="5"/>
      <c r="L28" s="4" t="str">
        <f t="shared" si="12"/>
        <v/>
      </c>
      <c r="M28" s="5" t="str">
        <f t="shared" si="13"/>
        <v/>
      </c>
      <c r="N28" s="5"/>
      <c r="O28" s="5">
        <v>18</v>
      </c>
      <c r="P28" s="50">
        <v>0</v>
      </c>
      <c r="Q28" s="45">
        <v>0</v>
      </c>
      <c r="R28" s="5" t="str">
        <f t="shared" si="18"/>
        <v>elec_l8121</v>
      </c>
      <c r="S28" s="5" t="str">
        <f t="shared" si="19"/>
        <v>elec-l8121</v>
      </c>
      <c r="T28" s="29" t="s">
        <v>145</v>
      </c>
      <c r="U28" s="29" t="s">
        <v>27</v>
      </c>
      <c r="V28" s="42" t="s">
        <v>282</v>
      </c>
      <c r="W28" s="42"/>
      <c r="X28" s="42"/>
      <c r="Y28" s="28"/>
      <c r="Z28" s="42" t="s">
        <v>31</v>
      </c>
      <c r="AA28" s="42"/>
      <c r="AB28" s="28" t="s">
        <v>88</v>
      </c>
      <c r="AC28" s="28" t="s">
        <v>189</v>
      </c>
      <c r="AD28" s="28"/>
      <c r="AE28" s="28" t="str">
        <f t="shared" si="20"/>
        <v>mmm</v>
      </c>
      <c r="AF28" s="28" t="s">
        <v>147</v>
      </c>
      <c r="AG28" s="5"/>
      <c r="AH28" s="5"/>
      <c r="AI28" s="5"/>
      <c r="AJ28" s="5"/>
      <c r="AK28" s="5"/>
      <c r="AL28" s="5"/>
      <c r="AM28" s="5"/>
      <c r="AN28" s="5"/>
    </row>
    <row r="29" spans="1:40" x14ac:dyDescent="0.25">
      <c r="A29" s="5" t="str">
        <f t="shared" si="1"/>
        <v/>
      </c>
      <c r="B29" t="str">
        <f t="shared" si="10"/>
        <v/>
      </c>
      <c r="C29" t="str">
        <f t="shared" si="11"/>
        <v/>
      </c>
      <c r="D29" s="35"/>
      <c r="E29" s="5" t="str">
        <f t="shared" si="2"/>
        <v/>
      </c>
      <c r="F29" s="4" t="str">
        <f t="shared" si="15"/>
        <v/>
      </c>
      <c r="G29" s="5" t="str">
        <f t="shared" si="16"/>
        <v/>
      </c>
      <c r="H29" s="6" t="str">
        <f t="shared" si="17"/>
        <v/>
      </c>
      <c r="I29" s="5"/>
      <c r="J29" s="5"/>
      <c r="K29" s="5"/>
      <c r="L29" s="4" t="str">
        <f t="shared" si="12"/>
        <v/>
      </c>
      <c r="M29" s="5" t="str">
        <f t="shared" si="13"/>
        <v/>
      </c>
      <c r="N29" s="5"/>
      <c r="O29" s="5">
        <v>19</v>
      </c>
      <c r="P29" s="50">
        <v>0</v>
      </c>
      <c r="Q29" s="45">
        <v>0</v>
      </c>
      <c r="R29" s="5" t="str">
        <f t="shared" si="18"/>
        <v>elec_l8121</v>
      </c>
      <c r="S29" s="5" t="str">
        <f t="shared" si="19"/>
        <v>elec-l8121</v>
      </c>
      <c r="T29" s="29" t="s">
        <v>145</v>
      </c>
      <c r="U29" s="29" t="s">
        <v>27</v>
      </c>
      <c r="V29" s="42" t="s">
        <v>283</v>
      </c>
      <c r="W29" s="42"/>
      <c r="X29" s="42"/>
      <c r="Y29" s="28"/>
      <c r="Z29" s="42" t="s">
        <v>99</v>
      </c>
      <c r="AA29" s="42"/>
      <c r="AB29" s="28" t="s">
        <v>88</v>
      </c>
      <c r="AC29" s="28" t="s">
        <v>189</v>
      </c>
      <c r="AD29" s="28"/>
      <c r="AE29" s="28" t="str">
        <f t="shared" ref="AE28:AE29" si="21">LOWER(LEFT(AF29,3))</f>
        <v>mmm</v>
      </c>
      <c r="AF29" s="28" t="s">
        <v>147</v>
      </c>
      <c r="AG29" s="5"/>
      <c r="AH29" s="5"/>
      <c r="AI29" s="5"/>
      <c r="AJ29" s="5"/>
      <c r="AK29" s="5"/>
      <c r="AL29" s="5"/>
      <c r="AM29" s="5"/>
      <c r="AN29" s="5"/>
    </row>
    <row r="30" spans="1:40" x14ac:dyDescent="0.25">
      <c r="A30" s="5" t="str">
        <f t="shared" si="1"/>
        <v/>
      </c>
      <c r="B30" t="str">
        <f t="shared" si="10"/>
        <v/>
      </c>
      <c r="C30" t="str">
        <f t="shared" si="11"/>
        <v/>
      </c>
      <c r="D30" s="35"/>
      <c r="E30" s="11" t="str">
        <f t="shared" si="2"/>
        <v/>
      </c>
      <c r="F30" s="4" t="str">
        <f t="shared" si="15"/>
        <v/>
      </c>
      <c r="G30" s="5" t="str">
        <f t="shared" si="16"/>
        <v/>
      </c>
      <c r="H30" s="6" t="str">
        <f t="shared" si="17"/>
        <v/>
      </c>
      <c r="I30" s="5"/>
      <c r="J30" s="5"/>
      <c r="K30" s="5"/>
      <c r="L30" s="4" t="str">
        <f t="shared" si="12"/>
        <v/>
      </c>
      <c r="M30" s="5" t="str">
        <f t="shared" si="13"/>
        <v/>
      </c>
      <c r="N30" s="5"/>
      <c r="O30" s="5">
        <v>20</v>
      </c>
      <c r="P30" s="50"/>
      <c r="Q30" s="45"/>
      <c r="R30" s="5" t="str">
        <f t="shared" si="18"/>
        <v/>
      </c>
      <c r="S30" s="5" t="str">
        <f t="shared" si="19"/>
        <v/>
      </c>
      <c r="T30" s="29"/>
      <c r="U30" s="29"/>
      <c r="V30" s="42"/>
      <c r="W30" s="42"/>
      <c r="X30" s="42"/>
      <c r="Y30" s="29"/>
      <c r="Z30" s="42"/>
      <c r="AA30" s="42"/>
      <c r="AB30" s="29"/>
      <c r="AC30" s="29"/>
      <c r="AD30" s="29"/>
      <c r="AE30" s="28" t="str">
        <f t="shared" si="14"/>
        <v/>
      </c>
      <c r="AF30" s="29"/>
      <c r="AG30" s="5"/>
      <c r="AH30" s="5"/>
      <c r="AI30" s="5"/>
      <c r="AJ30" s="5"/>
      <c r="AK30" s="5"/>
      <c r="AL30" s="5"/>
      <c r="AM30" s="5"/>
      <c r="AN30" s="5"/>
    </row>
    <row r="31" spans="1:40" x14ac:dyDescent="0.25">
      <c r="A31" s="5" t="str">
        <f t="shared" ref="A31:A45" si="22">IF(AND(E31="",H31=""),"",IF(H31="",E31,CONCATENATE(E31," ",H31)))</f>
        <v/>
      </c>
      <c r="B31" t="str">
        <f t="shared" si="10"/>
        <v/>
      </c>
      <c r="C31" t="str">
        <f t="shared" si="11"/>
        <v/>
      </c>
      <c r="D31" s="35"/>
      <c r="E31" s="11" t="str">
        <f t="shared" si="2"/>
        <v/>
      </c>
      <c r="F31" s="4" t="str">
        <f t="shared" si="15"/>
        <v/>
      </c>
      <c r="G31" s="5" t="str">
        <f t="shared" si="16"/>
        <v/>
      </c>
      <c r="H31" s="6" t="str">
        <f t="shared" si="17"/>
        <v/>
      </c>
      <c r="I31" s="5"/>
      <c r="J31" s="5"/>
      <c r="K31" s="5"/>
      <c r="L31" s="4" t="str">
        <f t="shared" si="12"/>
        <v/>
      </c>
      <c r="M31" s="5" t="str">
        <f t="shared" si="13"/>
        <v/>
      </c>
      <c r="N31" s="5"/>
      <c r="O31" s="5">
        <v>21</v>
      </c>
      <c r="P31" s="50"/>
      <c r="Q31" s="45"/>
      <c r="R31" s="5" t="str">
        <f t="shared" si="18"/>
        <v/>
      </c>
      <c r="S31" s="5" t="str">
        <f t="shared" si="19"/>
        <v/>
      </c>
      <c r="T31" s="29" t="s">
        <v>205</v>
      </c>
      <c r="U31" s="29"/>
      <c r="V31" s="42"/>
      <c r="W31" s="42"/>
      <c r="X31" s="42"/>
      <c r="Y31" s="29"/>
      <c r="Z31" s="42"/>
      <c r="AA31" s="42"/>
      <c r="AB31" s="29"/>
      <c r="AC31" s="29"/>
      <c r="AD31" s="29"/>
      <c r="AE31" s="28" t="str">
        <f t="shared" si="14"/>
        <v/>
      </c>
      <c r="AF31" s="29"/>
      <c r="AG31" s="5"/>
      <c r="AH31" s="5"/>
      <c r="AI31" s="5"/>
      <c r="AJ31" s="5"/>
      <c r="AK31" s="5"/>
      <c r="AL31" s="5"/>
      <c r="AM31" s="5"/>
      <c r="AN31" s="5"/>
    </row>
    <row r="32" spans="1:40" x14ac:dyDescent="0.25">
      <c r="A32" s="5" t="str">
        <f t="shared" si="22"/>
        <v>course(elec_c1210_l01). exer(elec_c1210_h01).</v>
      </c>
      <c r="B32" t="str">
        <f t="shared" si="10"/>
        <v>elec_c1210</v>
      </c>
      <c r="C32" t="str">
        <f t="shared" si="11"/>
        <v>i-ii</v>
      </c>
      <c r="D32" s="35"/>
      <c r="E32" s="11" t="str">
        <f t="shared" si="2"/>
        <v>course(elec_c1210_l01). exer(elec_c1210_h01).</v>
      </c>
      <c r="F32" s="4" t="str">
        <f t="shared" si="15"/>
        <v>course(elec_c1210_l01).</v>
      </c>
      <c r="G32" s="5" t="str">
        <f t="shared" si="16"/>
        <v>exer(elec_c1210_h01).</v>
      </c>
      <c r="H32" s="6" t="str">
        <f t="shared" si="17"/>
        <v/>
      </c>
      <c r="I32" s="5"/>
      <c r="J32" s="5"/>
      <c r="K32" s="5"/>
      <c r="L32" s="4" t="str">
        <f t="shared" si="12"/>
        <v>elec_c1210_l01</v>
      </c>
      <c r="M32" s="5" t="str">
        <f t="shared" si="13"/>
        <v>elec_c1210_h01</v>
      </c>
      <c r="N32" s="5"/>
      <c r="O32" s="5">
        <v>22</v>
      </c>
      <c r="P32" s="50">
        <v>1</v>
      </c>
      <c r="Q32" s="45">
        <v>1</v>
      </c>
      <c r="R32" s="5" t="str">
        <f t="shared" si="18"/>
        <v>elec_c1210</v>
      </c>
      <c r="S32" s="5" t="str">
        <f t="shared" si="19"/>
        <v>elec-c1210</v>
      </c>
      <c r="T32" s="29" t="s">
        <v>184</v>
      </c>
      <c r="U32" s="29" t="s">
        <v>161</v>
      </c>
      <c r="V32" s="42" t="s">
        <v>162</v>
      </c>
      <c r="W32" s="42" t="s">
        <v>65</v>
      </c>
      <c r="X32" s="42"/>
      <c r="Y32" s="29"/>
      <c r="Z32" s="42" t="s">
        <v>31</v>
      </c>
      <c r="AA32" s="42"/>
      <c r="AB32" s="28" t="s">
        <v>87</v>
      </c>
      <c r="AC32" s="29" t="s">
        <v>188</v>
      </c>
      <c r="AD32" s="29"/>
      <c r="AE32" s="28" t="str">
        <f t="shared" si="14"/>
        <v>pan</v>
      </c>
      <c r="AF32" s="29" t="s">
        <v>167</v>
      </c>
      <c r="AG32" s="5"/>
      <c r="AH32" s="5"/>
      <c r="AI32" s="5"/>
      <c r="AJ32" s="5"/>
      <c r="AK32" s="5"/>
      <c r="AL32" s="5"/>
      <c r="AM32" s="5"/>
      <c r="AN32" s="5"/>
    </row>
    <row r="33" spans="1:40" x14ac:dyDescent="0.25">
      <c r="A33" s="5" t="str">
        <f t="shared" si="22"/>
        <v>course(elec_c1210_l02).</v>
      </c>
      <c r="B33" t="str">
        <f t="shared" si="10"/>
        <v>elec_c1210</v>
      </c>
      <c r="C33" t="str">
        <f t="shared" si="11"/>
        <v>i-ii</v>
      </c>
      <c r="D33" s="35"/>
      <c r="E33" s="11" t="str">
        <f t="shared" si="2"/>
        <v>course(elec_c1210_l02).</v>
      </c>
      <c r="F33" s="4" t="str">
        <f t="shared" si="15"/>
        <v>course(elec_c1210_l02).</v>
      </c>
      <c r="G33" s="5" t="str">
        <f t="shared" si="16"/>
        <v/>
      </c>
      <c r="H33" s="6" t="str">
        <f t="shared" si="17"/>
        <v/>
      </c>
      <c r="I33" s="5"/>
      <c r="J33" s="5"/>
      <c r="K33" s="5"/>
      <c r="L33" s="4" t="str">
        <f t="shared" si="12"/>
        <v>elec_c1210_l02</v>
      </c>
      <c r="M33" s="5" t="str">
        <f t="shared" si="13"/>
        <v/>
      </c>
      <c r="N33" s="5"/>
      <c r="O33" s="5">
        <v>23</v>
      </c>
      <c r="P33" s="50">
        <v>1</v>
      </c>
      <c r="Q33" s="45">
        <v>1</v>
      </c>
      <c r="R33" s="5" t="str">
        <f t="shared" si="18"/>
        <v>elec_c1210</v>
      </c>
      <c r="S33" s="5" t="str">
        <f t="shared" si="19"/>
        <v>elec-c1210</v>
      </c>
      <c r="T33" s="29" t="s">
        <v>184</v>
      </c>
      <c r="U33" s="29" t="s">
        <v>161</v>
      </c>
      <c r="V33" s="42" t="s">
        <v>171</v>
      </c>
      <c r="W33" s="42"/>
      <c r="X33" s="42"/>
      <c r="Y33" s="29"/>
      <c r="Z33" s="42" t="s">
        <v>31</v>
      </c>
      <c r="AA33" s="42"/>
      <c r="AB33" s="28" t="s">
        <v>87</v>
      </c>
      <c r="AC33" s="29" t="s">
        <v>188</v>
      </c>
      <c r="AD33" s="29"/>
      <c r="AE33" s="28" t="str">
        <f t="shared" si="14"/>
        <v>sep</v>
      </c>
      <c r="AF33" s="29" t="s">
        <v>178</v>
      </c>
      <c r="AG33" s="5"/>
      <c r="AH33" s="5"/>
      <c r="AI33" s="5"/>
      <c r="AJ33" s="5"/>
      <c r="AK33" s="5"/>
      <c r="AL33" s="5"/>
      <c r="AM33" s="5"/>
      <c r="AN33" s="5"/>
    </row>
    <row r="34" spans="1:40" x14ac:dyDescent="0.25">
      <c r="A34" s="5" t="str">
        <f t="shared" si="22"/>
        <v/>
      </c>
      <c r="B34" t="str">
        <f t="shared" si="10"/>
        <v/>
      </c>
      <c r="C34" t="str">
        <f t="shared" si="11"/>
        <v/>
      </c>
      <c r="D34" s="35"/>
      <c r="E34" s="11" t="str">
        <f t="shared" si="2"/>
        <v/>
      </c>
      <c r="F34" s="4" t="str">
        <f t="shared" si="15"/>
        <v/>
      </c>
      <c r="G34" s="5" t="str">
        <f t="shared" si="16"/>
        <v/>
      </c>
      <c r="H34" s="6" t="str">
        <f t="shared" si="17"/>
        <v/>
      </c>
      <c r="L34" s="4" t="str">
        <f t="shared" si="12"/>
        <v/>
      </c>
      <c r="M34" s="5" t="str">
        <f t="shared" si="13"/>
        <v/>
      </c>
      <c r="N34" s="5"/>
      <c r="O34" s="5">
        <v>24</v>
      </c>
      <c r="P34" s="50"/>
      <c r="Q34" s="45"/>
      <c r="R34" s="5" t="str">
        <f t="shared" si="18"/>
        <v/>
      </c>
      <c r="S34" s="5" t="str">
        <f t="shared" si="19"/>
        <v/>
      </c>
      <c r="T34" s="29"/>
      <c r="U34" s="29"/>
      <c r="V34" s="42"/>
      <c r="W34" s="42"/>
      <c r="X34" s="42"/>
      <c r="Y34" s="29"/>
      <c r="Z34" s="42"/>
      <c r="AA34" s="42"/>
      <c r="AB34" s="28"/>
      <c r="AC34" s="29"/>
      <c r="AD34" s="29"/>
      <c r="AE34" s="28" t="str">
        <f t="shared" si="14"/>
        <v/>
      </c>
      <c r="AF34" s="29"/>
      <c r="AG34" s="5"/>
      <c r="AH34" s="5"/>
    </row>
    <row r="35" spans="1:40" x14ac:dyDescent="0.25">
      <c r="A35" s="5" t="str">
        <f t="shared" si="22"/>
        <v>course(elec_c1220_l01). exer(elec_c1220_h01).</v>
      </c>
      <c r="B35" t="str">
        <f t="shared" si="10"/>
        <v>elec_c1220</v>
      </c>
      <c r="C35" t="str">
        <f t="shared" si="11"/>
        <v>iii-v</v>
      </c>
      <c r="D35" s="35"/>
      <c r="E35" s="11" t="str">
        <f t="shared" si="2"/>
        <v>course(elec_c1220_l01). exer(elec_c1220_h01).</v>
      </c>
      <c r="F35" s="4" t="str">
        <f t="shared" si="15"/>
        <v>course(elec_c1220_l01).</v>
      </c>
      <c r="G35" s="5" t="str">
        <f t="shared" si="16"/>
        <v>exer(elec_c1220_h01).</v>
      </c>
      <c r="H35" s="6" t="str">
        <f t="shared" si="17"/>
        <v/>
      </c>
      <c r="L35" s="4" t="str">
        <f t="shared" si="12"/>
        <v>elec_c1220_l01</v>
      </c>
      <c r="M35" s="5" t="str">
        <f t="shared" si="13"/>
        <v>elec_c1220_h01</v>
      </c>
      <c r="N35" s="5"/>
      <c r="O35" s="5">
        <v>25</v>
      </c>
      <c r="P35" s="50">
        <v>1</v>
      </c>
      <c r="Q35" s="45">
        <v>1</v>
      </c>
      <c r="R35" s="5" t="str">
        <f t="shared" si="18"/>
        <v>elec_c1220</v>
      </c>
      <c r="S35" s="5" t="str">
        <f t="shared" si="19"/>
        <v>elec-c1220</v>
      </c>
      <c r="T35" s="29" t="s">
        <v>185</v>
      </c>
      <c r="U35" s="29" t="s">
        <v>170</v>
      </c>
      <c r="V35" s="42" t="s">
        <v>162</v>
      </c>
      <c r="W35" s="42" t="s">
        <v>65</v>
      </c>
      <c r="X35" s="42"/>
      <c r="Y35" s="28"/>
      <c r="Z35" s="42" t="s">
        <v>99</v>
      </c>
      <c r="AA35" s="42"/>
      <c r="AB35" s="28" t="s">
        <v>87</v>
      </c>
      <c r="AC35" s="29" t="s">
        <v>188</v>
      </c>
      <c r="AD35" s="28"/>
      <c r="AE35" s="28" t="str">
        <f t="shared" si="14"/>
        <v>pan</v>
      </c>
      <c r="AF35" s="28" t="s">
        <v>167</v>
      </c>
    </row>
    <row r="36" spans="1:40" x14ac:dyDescent="0.25">
      <c r="A36" s="5" t="str">
        <f t="shared" si="22"/>
        <v/>
      </c>
      <c r="B36" t="str">
        <f t="shared" si="10"/>
        <v/>
      </c>
      <c r="C36" t="str">
        <f t="shared" si="11"/>
        <v/>
      </c>
      <c r="D36" s="35"/>
      <c r="E36" s="11" t="str">
        <f t="shared" si="2"/>
        <v/>
      </c>
      <c r="F36" s="4" t="str">
        <f t="shared" si="15"/>
        <v/>
      </c>
      <c r="G36" s="5" t="str">
        <f t="shared" si="16"/>
        <v/>
      </c>
      <c r="H36" s="6" t="str">
        <f t="shared" si="17"/>
        <v/>
      </c>
      <c r="L36" s="4" t="str">
        <f t="shared" si="12"/>
        <v/>
      </c>
      <c r="M36" s="5" t="str">
        <f t="shared" si="13"/>
        <v/>
      </c>
      <c r="N36" s="5"/>
      <c r="O36" s="5">
        <v>26</v>
      </c>
      <c r="P36" s="50"/>
      <c r="Q36" s="45"/>
      <c r="R36" s="5" t="str">
        <f t="shared" si="18"/>
        <v>elec_c1220</v>
      </c>
      <c r="S36" s="5" t="str">
        <f t="shared" si="19"/>
        <v>elec-c1220</v>
      </c>
      <c r="T36" s="29" t="s">
        <v>185</v>
      </c>
      <c r="U36" s="48" t="s">
        <v>201</v>
      </c>
      <c r="V36" s="42" t="s">
        <v>171</v>
      </c>
      <c r="W36" s="42"/>
      <c r="X36" s="42"/>
      <c r="Y36" s="28"/>
      <c r="Z36" s="42" t="s">
        <v>99</v>
      </c>
      <c r="AA36" s="42"/>
      <c r="AB36" s="28" t="s">
        <v>87</v>
      </c>
      <c r="AC36" s="29" t="s">
        <v>188</v>
      </c>
      <c r="AD36" s="28"/>
      <c r="AE36" s="28" t="str">
        <f t="shared" si="14"/>
        <v>sep</v>
      </c>
      <c r="AF36" s="28" t="s">
        <v>178</v>
      </c>
    </row>
    <row r="37" spans="1:40" x14ac:dyDescent="0.25">
      <c r="A37" s="5" t="str">
        <f t="shared" si="22"/>
        <v/>
      </c>
      <c r="B37" t="str">
        <f t="shared" si="10"/>
        <v/>
      </c>
      <c r="C37" t="str">
        <f t="shared" si="11"/>
        <v/>
      </c>
      <c r="D37" s="35"/>
      <c r="E37" s="11" t="str">
        <f t="shared" si="2"/>
        <v/>
      </c>
      <c r="F37" s="4" t="str">
        <f t="shared" si="15"/>
        <v/>
      </c>
      <c r="G37" s="5" t="str">
        <f t="shared" si="16"/>
        <v/>
      </c>
      <c r="H37" s="6" t="str">
        <f t="shared" si="17"/>
        <v/>
      </c>
      <c r="L37" s="4" t="str">
        <f t="shared" si="12"/>
        <v/>
      </c>
      <c r="M37" s="5" t="str">
        <f t="shared" si="13"/>
        <v/>
      </c>
      <c r="N37" s="5"/>
      <c r="O37" s="5">
        <v>27</v>
      </c>
      <c r="P37" s="50"/>
      <c r="Q37" s="45"/>
      <c r="R37" s="5" t="str">
        <f t="shared" si="18"/>
        <v/>
      </c>
      <c r="S37" s="5" t="str">
        <f t="shared" si="19"/>
        <v/>
      </c>
      <c r="T37" s="29"/>
      <c r="U37" s="29"/>
      <c r="V37" s="42"/>
      <c r="W37" s="42"/>
      <c r="X37" s="42"/>
      <c r="Y37" s="28"/>
      <c r="Z37" s="42"/>
      <c r="AA37" s="42"/>
      <c r="AB37" s="28"/>
      <c r="AC37" s="29"/>
      <c r="AD37" s="28"/>
      <c r="AE37" s="28" t="str">
        <f t="shared" si="14"/>
        <v/>
      </c>
      <c r="AF37" s="28"/>
    </row>
    <row r="38" spans="1:40" x14ac:dyDescent="0.25">
      <c r="A38" s="5" t="str">
        <f t="shared" si="22"/>
        <v>course(elec_c1110_l). exer(elec_c1110_h01).</v>
      </c>
      <c r="B38" t="str">
        <f t="shared" si="10"/>
        <v>elec_c1110</v>
      </c>
      <c r="C38" t="str">
        <f t="shared" si="11"/>
        <v>iii-v</v>
      </c>
      <c r="D38" s="35"/>
      <c r="E38" s="11" t="str">
        <f t="shared" si="2"/>
        <v>course(elec_c1110_l). exer(elec_c1110_h01).</v>
      </c>
      <c r="F38" s="4" t="str">
        <f t="shared" si="15"/>
        <v>course(elec_c1110_l).</v>
      </c>
      <c r="G38" s="5" t="str">
        <f t="shared" si="16"/>
        <v>exer(elec_c1110_h01).</v>
      </c>
      <c r="H38" s="6" t="str">
        <f t="shared" si="17"/>
        <v/>
      </c>
      <c r="L38" s="4" t="str">
        <f t="shared" si="12"/>
        <v>elec_c1110_l</v>
      </c>
      <c r="M38" s="5" t="str">
        <f t="shared" si="13"/>
        <v>elec_c1110_h01</v>
      </c>
      <c r="N38" s="5"/>
      <c r="O38" s="5">
        <v>28</v>
      </c>
      <c r="P38" s="50">
        <v>1</v>
      </c>
      <c r="Q38" s="45">
        <v>1</v>
      </c>
      <c r="R38" s="5" t="str">
        <f t="shared" si="18"/>
        <v>elec_c1110</v>
      </c>
      <c r="S38" s="5" t="str">
        <f t="shared" si="19"/>
        <v>elec-c1110</v>
      </c>
      <c r="T38" s="29" t="s">
        <v>186</v>
      </c>
      <c r="U38" s="29" t="s">
        <v>173</v>
      </c>
      <c r="V38" s="42" t="s">
        <v>62</v>
      </c>
      <c r="W38" s="42" t="s">
        <v>65</v>
      </c>
      <c r="X38" s="42"/>
      <c r="Y38" s="28"/>
      <c r="Z38" s="42" t="s">
        <v>99</v>
      </c>
      <c r="AA38" s="42"/>
      <c r="AB38" s="28" t="s">
        <v>87</v>
      </c>
      <c r="AC38" s="29" t="s">
        <v>188</v>
      </c>
      <c r="AD38" s="28"/>
      <c r="AE38" s="28" t="str">
        <f t="shared" si="14"/>
        <v>tim</v>
      </c>
      <c r="AF38" s="28" t="s">
        <v>175</v>
      </c>
    </row>
    <row r="39" spans="1:40" x14ac:dyDescent="0.25">
      <c r="A39" s="5" t="str">
        <f t="shared" si="22"/>
        <v>course(elec_c1230_l). exer(elec_c1230_h01).</v>
      </c>
      <c r="B39" t="str">
        <f t="shared" si="10"/>
        <v>elec_c1230</v>
      </c>
      <c r="C39" t="str">
        <f t="shared" si="11"/>
        <v>iii-v</v>
      </c>
      <c r="D39" s="35"/>
      <c r="E39" s="11" t="str">
        <f t="shared" si="2"/>
        <v>course(elec_c1230_l). exer(elec_c1230_h01).</v>
      </c>
      <c r="F39" s="4" t="str">
        <f t="shared" si="15"/>
        <v>course(elec_c1230_l).</v>
      </c>
      <c r="G39" s="5" t="str">
        <f t="shared" si="16"/>
        <v>exer(elec_c1230_h01).</v>
      </c>
      <c r="H39" s="6" t="str">
        <f t="shared" si="17"/>
        <v/>
      </c>
      <c r="L39" s="4" t="str">
        <f t="shared" si="12"/>
        <v>elec_c1230_l</v>
      </c>
      <c r="M39" s="5" t="str">
        <f t="shared" si="13"/>
        <v>elec_c1230_h01</v>
      </c>
      <c r="N39" s="5"/>
      <c r="O39" s="5">
        <v>29</v>
      </c>
      <c r="P39" s="50">
        <v>1</v>
      </c>
      <c r="Q39" s="45">
        <v>1</v>
      </c>
      <c r="R39" s="5" t="str">
        <f t="shared" si="18"/>
        <v>elec_c1230</v>
      </c>
      <c r="S39" s="5" t="str">
        <f t="shared" si="19"/>
        <v>elec-c1230</v>
      </c>
      <c r="T39" s="29" t="s">
        <v>187</v>
      </c>
      <c r="U39" s="29" t="s">
        <v>172</v>
      </c>
      <c r="V39" s="42" t="s">
        <v>62</v>
      </c>
      <c r="W39" s="42" t="s">
        <v>65</v>
      </c>
      <c r="X39" s="42"/>
      <c r="Y39" s="28"/>
      <c r="Z39" s="42" t="s">
        <v>99</v>
      </c>
      <c r="AA39" s="42"/>
      <c r="AB39" s="28" t="s">
        <v>87</v>
      </c>
      <c r="AC39" s="29" t="s">
        <v>188</v>
      </c>
      <c r="AD39" s="28"/>
      <c r="AE39" s="28" t="str">
        <f t="shared" si="14"/>
        <v>kai</v>
      </c>
      <c r="AF39" s="28" t="s">
        <v>183</v>
      </c>
    </row>
    <row r="40" spans="1:40" x14ac:dyDescent="0.25">
      <c r="A40" s="5" t="str">
        <f t="shared" si="22"/>
        <v>course(elec_c1320_l).</v>
      </c>
      <c r="B40" t="str">
        <f t="shared" si="10"/>
        <v>elec_c1320</v>
      </c>
      <c r="C40" t="str">
        <f t="shared" si="11"/>
        <v>i-ii</v>
      </c>
      <c r="D40" s="35"/>
      <c r="E40" s="11" t="str">
        <f t="shared" si="2"/>
        <v>course(elec_c1320_l).</v>
      </c>
      <c r="F40" s="4" t="str">
        <f t="shared" si="15"/>
        <v>course(elec_c1320_l).</v>
      </c>
      <c r="G40" s="5" t="str">
        <f t="shared" si="16"/>
        <v/>
      </c>
      <c r="H40" s="6" t="str">
        <f t="shared" si="17"/>
        <v/>
      </c>
      <c r="L40" s="4" t="str">
        <f t="shared" si="12"/>
        <v>elec_c1320_l</v>
      </c>
      <c r="M40" s="5" t="str">
        <f t="shared" si="13"/>
        <v/>
      </c>
      <c r="N40" s="5"/>
      <c r="O40" s="5">
        <v>30</v>
      </c>
      <c r="P40" s="50">
        <v>1</v>
      </c>
      <c r="Q40" s="45">
        <v>0</v>
      </c>
      <c r="R40" s="5" t="str">
        <f t="shared" si="18"/>
        <v>elec_c1320</v>
      </c>
      <c r="S40" s="5" t="str">
        <f t="shared" si="19"/>
        <v>elec-c1320</v>
      </c>
      <c r="T40" s="29" t="s">
        <v>225</v>
      </c>
      <c r="U40" s="29" t="s">
        <v>224</v>
      </c>
      <c r="V40" s="42" t="s">
        <v>62</v>
      </c>
      <c r="W40" s="42"/>
      <c r="X40" s="42"/>
      <c r="Y40" s="28"/>
      <c r="Z40" s="42" t="s">
        <v>31</v>
      </c>
      <c r="AA40" s="42"/>
      <c r="AB40" s="28" t="s">
        <v>87</v>
      </c>
      <c r="AC40" s="29" t="s">
        <v>188</v>
      </c>
      <c r="AD40" s="28"/>
      <c r="AE40" s="28" t="str">
        <f t="shared" si="14"/>
        <v>pek</v>
      </c>
      <c r="AF40" s="28" t="s">
        <v>226</v>
      </c>
    </row>
    <row r="41" spans="1:40" x14ac:dyDescent="0.25">
      <c r="A41" s="5" t="str">
        <f t="shared" si="22"/>
        <v/>
      </c>
      <c r="B41" t="str">
        <f t="shared" si="10"/>
        <v/>
      </c>
      <c r="C41" t="str">
        <f t="shared" si="11"/>
        <v/>
      </c>
      <c r="D41" s="35"/>
      <c r="E41" s="11" t="str">
        <f t="shared" si="2"/>
        <v/>
      </c>
      <c r="F41" s="4" t="str">
        <f t="shared" si="15"/>
        <v/>
      </c>
      <c r="G41" s="5" t="str">
        <f t="shared" si="16"/>
        <v/>
      </c>
      <c r="H41" s="6" t="str">
        <f t="shared" si="17"/>
        <v/>
      </c>
      <c r="L41" s="4" t="str">
        <f t="shared" si="12"/>
        <v/>
      </c>
      <c r="M41" s="5" t="str">
        <f t="shared" si="13"/>
        <v/>
      </c>
      <c r="N41" s="5"/>
      <c r="O41" s="5">
        <v>31</v>
      </c>
      <c r="P41" s="50"/>
      <c r="Q41" s="45"/>
      <c r="R41" s="5" t="str">
        <f>IF(S41="","",REPLACE(S41,FIND("-",S41),1,"_"))</f>
        <v/>
      </c>
      <c r="S41" s="5"/>
      <c r="T41" s="29" t="s">
        <v>206</v>
      </c>
      <c r="U41" s="29"/>
      <c r="V41" s="42"/>
      <c r="W41" s="42"/>
      <c r="X41" s="42"/>
      <c r="Y41" s="28"/>
      <c r="Z41" s="42"/>
      <c r="AA41" s="42"/>
      <c r="AB41" s="29"/>
      <c r="AC41" s="29"/>
      <c r="AD41" s="28"/>
      <c r="AE41" s="28" t="str">
        <f t="shared" si="14"/>
        <v/>
      </c>
      <c r="AF41" s="28"/>
    </row>
    <row r="42" spans="1:40" x14ac:dyDescent="0.25">
      <c r="A42" s="5" t="str">
        <f t="shared" si="22"/>
        <v>course(as_74_3179_l). exer(as_74_3179_hm1).</v>
      </c>
      <c r="B42" t="str">
        <f t="shared" si="10"/>
        <v>as_74_3179</v>
      </c>
      <c r="C42" t="str">
        <f t="shared" si="11"/>
        <v>iii-v</v>
      </c>
      <c r="D42" s="35"/>
      <c r="E42" s="11" t="str">
        <f t="shared" si="2"/>
        <v>course(as_74_3179_l). exer(as_74_3179_hm1).</v>
      </c>
      <c r="F42" s="4" t="str">
        <f t="shared" si="15"/>
        <v>course(as_74_3179_l).</v>
      </c>
      <c r="G42" s="5" t="str">
        <f t="shared" si="16"/>
        <v>exer(as_74_3179_hm1).</v>
      </c>
      <c r="H42" s="6" t="str">
        <f t="shared" si="17"/>
        <v/>
      </c>
      <c r="L42" s="4" t="str">
        <f t="shared" si="12"/>
        <v>as_74_3179_l</v>
      </c>
      <c r="M42" s="5" t="str">
        <f t="shared" si="13"/>
        <v>as_74_3179_hm1</v>
      </c>
      <c r="N42" s="5"/>
      <c r="O42" s="5">
        <v>32</v>
      </c>
      <c r="P42" s="50">
        <v>1</v>
      </c>
      <c r="Q42" s="45">
        <v>1</v>
      </c>
      <c r="R42" s="5" t="str">
        <f t="shared" si="18"/>
        <v>as_74_3179</v>
      </c>
      <c r="S42" s="5" t="s">
        <v>221</v>
      </c>
      <c r="T42" s="29" t="s">
        <v>273</v>
      </c>
      <c r="U42" s="29" t="s">
        <v>274</v>
      </c>
      <c r="V42" s="42" t="s">
        <v>62</v>
      </c>
      <c r="W42" s="42" t="s">
        <v>208</v>
      </c>
      <c r="X42" s="42"/>
      <c r="Y42" s="28"/>
      <c r="Z42" s="42" t="s">
        <v>99</v>
      </c>
      <c r="AA42" s="42"/>
      <c r="AB42" s="29" t="s">
        <v>88</v>
      </c>
      <c r="AC42" s="29" t="s">
        <v>220</v>
      </c>
      <c r="AD42" s="28"/>
      <c r="AE42" s="28" t="str">
        <f t="shared" si="14"/>
        <v>rob</v>
      </c>
      <c r="AF42" s="28" t="s">
        <v>209</v>
      </c>
    </row>
    <row r="43" spans="1:40" x14ac:dyDescent="0.25">
      <c r="A43" s="5" t="str">
        <f t="shared" si="22"/>
        <v/>
      </c>
      <c r="B43" t="str">
        <f t="shared" si="10"/>
        <v/>
      </c>
      <c r="C43" t="str">
        <f t="shared" si="11"/>
        <v/>
      </c>
      <c r="D43" s="35"/>
      <c r="E43" s="11" t="str">
        <f t="shared" si="2"/>
        <v/>
      </c>
      <c r="F43" s="4" t="str">
        <f t="shared" si="15"/>
        <v/>
      </c>
      <c r="G43" s="5" t="str">
        <f t="shared" si="16"/>
        <v/>
      </c>
      <c r="H43" s="6" t="str">
        <f t="shared" si="17"/>
        <v/>
      </c>
      <c r="L43" s="4" t="str">
        <f t="shared" si="12"/>
        <v/>
      </c>
      <c r="M43" s="5" t="str">
        <f t="shared" si="13"/>
        <v/>
      </c>
      <c r="N43" s="5"/>
      <c r="O43" s="5">
        <v>33</v>
      </c>
      <c r="P43" s="50"/>
      <c r="Q43" s="45"/>
      <c r="R43" s="5" t="str">
        <f t="shared" si="18"/>
        <v/>
      </c>
      <c r="S43" s="5" t="str">
        <f t="shared" si="19"/>
        <v/>
      </c>
      <c r="T43" s="29"/>
      <c r="U43" s="29"/>
      <c r="V43" s="42"/>
      <c r="W43" s="42"/>
      <c r="X43" s="42"/>
      <c r="Y43" s="28"/>
      <c r="Z43" s="42"/>
      <c r="AA43" s="42"/>
      <c r="AB43" s="29"/>
      <c r="AC43" s="29"/>
      <c r="AD43" s="28"/>
      <c r="AE43" s="28" t="str">
        <f t="shared" si="9"/>
        <v/>
      </c>
      <c r="AF43" s="28"/>
    </row>
    <row r="44" spans="1:40" x14ac:dyDescent="0.25">
      <c r="A44" s="5" t="str">
        <f t="shared" si="22"/>
        <v/>
      </c>
      <c r="B44" t="str">
        <f t="shared" si="10"/>
        <v/>
      </c>
      <c r="C44" t="str">
        <f t="shared" si="11"/>
        <v/>
      </c>
      <c r="D44" s="35"/>
      <c r="E44" s="11" t="str">
        <f t="shared" si="2"/>
        <v/>
      </c>
      <c r="F44" s="4" t="str">
        <f t="shared" si="15"/>
        <v/>
      </c>
      <c r="G44" s="5" t="str">
        <f t="shared" si="16"/>
        <v/>
      </c>
      <c r="H44" s="6" t="str">
        <f t="shared" si="17"/>
        <v/>
      </c>
      <c r="L44" s="4" t="str">
        <f t="shared" si="12"/>
        <v/>
      </c>
      <c r="M44" s="5" t="str">
        <f t="shared" si="13"/>
        <v/>
      </c>
      <c r="N44" s="5"/>
      <c r="O44" s="5">
        <v>34</v>
      </c>
      <c r="P44" s="50"/>
      <c r="Q44" s="45"/>
      <c r="R44" s="5" t="str">
        <f t="shared" si="18"/>
        <v/>
      </c>
      <c r="S44" s="5" t="str">
        <f t="shared" si="19"/>
        <v/>
      </c>
      <c r="T44" s="29"/>
      <c r="U44" s="29"/>
      <c r="V44" s="42"/>
      <c r="W44" s="42"/>
      <c r="X44" s="42"/>
      <c r="Y44" s="28"/>
      <c r="Z44" s="42"/>
      <c r="AA44" s="42"/>
      <c r="AB44" s="29"/>
      <c r="AC44" s="29"/>
      <c r="AD44" s="28"/>
      <c r="AE44" s="28" t="str">
        <f t="shared" si="9"/>
        <v/>
      </c>
      <c r="AF44" s="28"/>
    </row>
    <row r="45" spans="1:40" x14ac:dyDescent="0.25">
      <c r="A45" s="8" t="str">
        <f t="shared" si="22"/>
        <v/>
      </c>
      <c r="B45" t="str">
        <f t="shared" si="10"/>
        <v/>
      </c>
      <c r="C45" t="str">
        <f t="shared" si="11"/>
        <v/>
      </c>
      <c r="D45" s="36"/>
      <c r="E45" s="12" t="str">
        <f t="shared" si="2"/>
        <v/>
      </c>
      <c r="F45" s="7" t="str">
        <f t="shared" si="15"/>
        <v/>
      </c>
      <c r="G45" s="8" t="str">
        <f t="shared" si="16"/>
        <v/>
      </c>
      <c r="H45" s="9" t="str">
        <f t="shared" si="17"/>
        <v/>
      </c>
      <c r="I45" s="8"/>
      <c r="J45" s="8"/>
      <c r="K45" s="8"/>
      <c r="L45" s="7" t="str">
        <f t="shared" si="12"/>
        <v/>
      </c>
      <c r="M45" s="5" t="str">
        <f t="shared" si="13"/>
        <v/>
      </c>
      <c r="N45" s="8"/>
      <c r="O45" s="5">
        <v>35</v>
      </c>
      <c r="P45" s="51"/>
      <c r="Q45" s="46"/>
      <c r="R45" s="8" t="str">
        <f t="shared" si="18"/>
        <v/>
      </c>
      <c r="S45" s="8" t="str">
        <f t="shared" si="19"/>
        <v/>
      </c>
      <c r="T45" s="30"/>
      <c r="U45" s="30"/>
      <c r="V45" s="43"/>
      <c r="W45" s="43"/>
      <c r="X45" s="43"/>
      <c r="Y45" s="30"/>
      <c r="Z45" s="43"/>
      <c r="AA45" s="43"/>
      <c r="AB45" s="30"/>
      <c r="AC45" s="30"/>
      <c r="AD45" s="30"/>
      <c r="AE45" s="30" t="str">
        <f t="shared" si="9"/>
        <v/>
      </c>
      <c r="AF45" s="30"/>
    </row>
    <row r="46" spans="1:40" x14ac:dyDescent="0.25">
      <c r="A46" s="31"/>
      <c r="B46" s="32"/>
      <c r="C46" s="32"/>
      <c r="D46" s="35"/>
      <c r="E46" s="32"/>
      <c r="F46" s="32"/>
      <c r="G46" s="32"/>
      <c r="H46" s="32"/>
      <c r="I46" s="31"/>
      <c r="J46" s="31"/>
      <c r="K46" s="31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1"/>
      <c r="Z46" s="32"/>
      <c r="AA46" s="32"/>
      <c r="AB46" s="32"/>
      <c r="AC46" s="32"/>
      <c r="AD46" s="31"/>
      <c r="AE46" s="31"/>
      <c r="AF46" s="31"/>
    </row>
    <row r="47" spans="1:40" x14ac:dyDescent="0.25">
      <c r="D47" s="35"/>
      <c r="O47" s="5"/>
      <c r="P47" s="5"/>
      <c r="Q47" s="5"/>
    </row>
    <row r="48" spans="1:40" x14ac:dyDescent="0.25">
      <c r="D48" s="35"/>
      <c r="O48" s="5"/>
      <c r="P48" s="5"/>
      <c r="Q48" s="5"/>
    </row>
    <row r="49" spans="1:17" x14ac:dyDescent="0.25">
      <c r="D49" s="35"/>
      <c r="O49" s="5"/>
      <c r="P49" s="5"/>
      <c r="Q49" s="5"/>
    </row>
    <row r="50" spans="1:17" x14ac:dyDescent="0.25">
      <c r="A50" t="s">
        <v>73</v>
      </c>
      <c r="D50" s="35"/>
      <c r="F50" t="s">
        <v>69</v>
      </c>
      <c r="L50" t="s">
        <v>69</v>
      </c>
    </row>
    <row r="51" spans="1:17" x14ac:dyDescent="0.25">
      <c r="A51" t="str">
        <f>E51</f>
        <v>crsex(elec_e8101_l, elec_e8101_h01).</v>
      </c>
      <c r="D51" s="35"/>
      <c r="E51" t="str">
        <f>IF(AND(F51="",G51=""),"",IF(G51="",F51,CONCATENATE(F51," ",G51)))</f>
        <v>crsex(elec_e8101_l, elec_e8101_h01).</v>
      </c>
      <c r="F51" s="1" t="str">
        <f>IF(L51="","",CONCATENATE($F$50,"(",L51,")."))</f>
        <v>crsex(elec_e8101_l, elec_e8101_h01).</v>
      </c>
      <c r="G51" s="3" t="str">
        <f>IF(M51="","",CONCATENATE($F$50,"(",M51,")."))</f>
        <v/>
      </c>
      <c r="L51" s="1" t="str">
        <f>IF(OR(M11="",$L11=""),"",CONCATENATE($L11,", ",M11))</f>
        <v>elec_e8101_l, elec_e8101_h01</v>
      </c>
      <c r="M51" s="3" t="str">
        <f>IF(OR(N11="",$L11=""),"",CONCATENATE($L11,", ",N11))</f>
        <v/>
      </c>
    </row>
    <row r="52" spans="1:17" x14ac:dyDescent="0.25">
      <c r="A52" t="str">
        <f t="shared" ref="A52:A85" si="23">E52</f>
        <v>crsex(elec_e8102_l, elec_e8102_hm1). crsex(elec_e8102_l, elec_e8102_hm2).</v>
      </c>
      <c r="D52" s="35"/>
      <c r="E52" t="str">
        <f t="shared" ref="E52:E61" si="24">IF(AND(F52="",G52=""),"",IF(G52="",F52,CONCATENATE(F52," ",G52)))</f>
        <v>crsex(elec_e8102_l, elec_e8102_hm1). crsex(elec_e8102_l, elec_e8102_hm2).</v>
      </c>
      <c r="F52" s="4" t="str">
        <f t="shared" ref="F52:F61" si="25">IF(L52="","",CONCATENATE($F$50,"(",L52,")."))</f>
        <v>crsex(elec_e8102_l, elec_e8102_hm1).</v>
      </c>
      <c r="G52" s="6" t="str">
        <f t="shared" ref="G52:G61" si="26">IF(M52="","",CONCATENATE($F$50,"(",M52,")."))</f>
        <v>crsex(elec_e8102_l, elec_e8102_hm2).</v>
      </c>
      <c r="L52" s="4" t="str">
        <f t="shared" ref="L52:M52" si="27">IF(OR(M12="",$L12=""),"",CONCATENATE($L12,", ",M12))</f>
        <v>elec_e8102_l, elec_e8102_hm1</v>
      </c>
      <c r="M52" s="6" t="str">
        <f t="shared" si="27"/>
        <v>elec_e8102_l, elec_e8102_hm2</v>
      </c>
    </row>
    <row r="53" spans="1:17" x14ac:dyDescent="0.25">
      <c r="A53" t="str">
        <f t="shared" si="23"/>
        <v>crsex(elec_e8103_l01, elec_e8103_h01).</v>
      </c>
      <c r="D53" s="35"/>
      <c r="E53" t="str">
        <f t="shared" si="24"/>
        <v>crsex(elec_e8103_l01, elec_e8103_h01).</v>
      </c>
      <c r="F53" s="4" t="str">
        <f t="shared" si="25"/>
        <v>crsex(elec_e8103_l01, elec_e8103_h01).</v>
      </c>
      <c r="G53" s="6" t="str">
        <f t="shared" si="26"/>
        <v/>
      </c>
      <c r="L53" s="4" t="str">
        <f t="shared" ref="L53:M53" si="28">IF(OR(M13="",$L13=""),"",CONCATENATE($L13,", ",M13))</f>
        <v>elec_e8103_l01, elec_e8103_h01</v>
      </c>
      <c r="M53" s="6" t="str">
        <f t="shared" si="28"/>
        <v/>
      </c>
    </row>
    <row r="54" spans="1:17" x14ac:dyDescent="0.25">
      <c r="A54" t="str">
        <f t="shared" si="23"/>
        <v/>
      </c>
      <c r="D54" s="35"/>
      <c r="E54" t="str">
        <f t="shared" si="24"/>
        <v/>
      </c>
      <c r="F54" s="4" t="str">
        <f t="shared" si="25"/>
        <v/>
      </c>
      <c r="G54" s="6" t="str">
        <f t="shared" si="26"/>
        <v/>
      </c>
      <c r="L54" s="4" t="str">
        <f t="shared" ref="L54:M54" si="29">IF(OR(M14="",$L14=""),"",CONCATENATE($L14,", ",M14))</f>
        <v/>
      </c>
      <c r="M54" s="6" t="str">
        <f t="shared" si="29"/>
        <v/>
      </c>
    </row>
    <row r="55" spans="1:17" x14ac:dyDescent="0.25">
      <c r="A55" t="str">
        <f t="shared" si="23"/>
        <v>crsex(elec_e8104_l, elec_e8104_h01).</v>
      </c>
      <c r="D55" s="35"/>
      <c r="E55" t="str">
        <f t="shared" si="24"/>
        <v>crsex(elec_e8104_l, elec_e8104_h01).</v>
      </c>
      <c r="F55" s="4" t="str">
        <f t="shared" si="25"/>
        <v>crsex(elec_e8104_l, elec_e8104_h01).</v>
      </c>
      <c r="G55" s="6" t="str">
        <f t="shared" si="26"/>
        <v/>
      </c>
      <c r="L55" s="4" t="str">
        <f t="shared" ref="L55:M55" si="30">IF(OR(M15="",$L15=""),"",CONCATENATE($L15,", ",M15))</f>
        <v>elec_e8104_l, elec_e8104_h01</v>
      </c>
      <c r="M55" s="6" t="str">
        <f t="shared" si="30"/>
        <v/>
      </c>
    </row>
    <row r="56" spans="1:17" x14ac:dyDescent="0.25">
      <c r="A56" t="str">
        <f t="shared" si="23"/>
        <v>crsex(elec_e8110_l, elec_e8110_hm1).</v>
      </c>
      <c r="D56" s="35"/>
      <c r="E56" t="str">
        <f t="shared" si="24"/>
        <v>crsex(elec_e8110_l, elec_e8110_hm1).</v>
      </c>
      <c r="F56" s="4" t="str">
        <f t="shared" si="25"/>
        <v>crsex(elec_e8110_l, elec_e8110_hm1).</v>
      </c>
      <c r="G56" s="6" t="str">
        <f t="shared" si="26"/>
        <v/>
      </c>
      <c r="L56" s="4" t="str">
        <f t="shared" ref="L56:M56" si="31">IF(OR(M16="",$L16=""),"",CONCATENATE($L16,", ",M16))</f>
        <v>elec_e8110_l, elec_e8110_hm1</v>
      </c>
      <c r="M56" s="6" t="str">
        <f t="shared" si="31"/>
        <v/>
      </c>
    </row>
    <row r="57" spans="1:17" x14ac:dyDescent="0.25">
      <c r="A57" t="str">
        <f t="shared" si="23"/>
        <v>crsex(elec_e8111_l, elec_e8111_h01).</v>
      </c>
      <c r="D57" s="35"/>
      <c r="E57" t="str">
        <f t="shared" si="24"/>
        <v>crsex(elec_e8111_l, elec_e8111_h01).</v>
      </c>
      <c r="F57" s="4" t="str">
        <f t="shared" si="25"/>
        <v>crsex(elec_e8111_l, elec_e8111_h01).</v>
      </c>
      <c r="G57" s="6" t="str">
        <f t="shared" si="26"/>
        <v/>
      </c>
      <c r="L57" s="4" t="str">
        <f t="shared" ref="L57:M57" si="32">IF(OR(M17="",$L17=""),"",CONCATENATE($L17,", ",M17))</f>
        <v>elec_e8111_l, elec_e8111_h01</v>
      </c>
      <c r="M57" s="6" t="str">
        <f t="shared" si="32"/>
        <v/>
      </c>
    </row>
    <row r="58" spans="1:17" x14ac:dyDescent="0.25">
      <c r="A58" t="str">
        <f t="shared" si="23"/>
        <v>crsex(elec_e8112_l, elec_e8112_h01).</v>
      </c>
      <c r="D58" s="35"/>
      <c r="E58" t="str">
        <f t="shared" si="24"/>
        <v>crsex(elec_e8112_l, elec_e8112_h01).</v>
      </c>
      <c r="F58" s="4" t="str">
        <f t="shared" si="25"/>
        <v>crsex(elec_e8112_l, elec_e8112_h01).</v>
      </c>
      <c r="G58" s="6" t="str">
        <f t="shared" si="26"/>
        <v/>
      </c>
      <c r="L58" s="4" t="str">
        <f t="shared" ref="L58:M58" si="33">IF(OR(M18="",$L18=""),"",CONCATENATE($L18,", ",M18))</f>
        <v>elec_e8112_l, elec_e8112_h01</v>
      </c>
      <c r="M58" s="6" t="str">
        <f t="shared" si="33"/>
        <v/>
      </c>
    </row>
    <row r="59" spans="1:17" x14ac:dyDescent="0.25">
      <c r="A59" t="str">
        <f t="shared" si="23"/>
        <v/>
      </c>
      <c r="D59" s="35"/>
      <c r="E59" t="str">
        <f t="shared" si="24"/>
        <v/>
      </c>
      <c r="F59" s="4" t="str">
        <f t="shared" si="25"/>
        <v/>
      </c>
      <c r="G59" s="6" t="str">
        <f t="shared" si="26"/>
        <v/>
      </c>
      <c r="L59" s="4" t="str">
        <f t="shared" ref="L59:M59" si="34">IF(OR(M19="",$L19=""),"",CONCATENATE($L19,", ",M19))</f>
        <v/>
      </c>
      <c r="M59" s="6" t="str">
        <f t="shared" si="34"/>
        <v/>
      </c>
    </row>
    <row r="60" spans="1:17" x14ac:dyDescent="0.25">
      <c r="A60" t="str">
        <f t="shared" si="23"/>
        <v/>
      </c>
      <c r="D60" s="35"/>
      <c r="E60" t="str">
        <f t="shared" si="24"/>
        <v/>
      </c>
      <c r="F60" s="4" t="str">
        <f t="shared" si="25"/>
        <v/>
      </c>
      <c r="G60" s="6" t="str">
        <f t="shared" si="26"/>
        <v/>
      </c>
      <c r="L60" s="4" t="str">
        <f t="shared" ref="L60:M60" si="35">IF(OR(M20="",$L20=""),"",CONCATENATE($L20,", ",M20))</f>
        <v/>
      </c>
      <c r="M60" s="6" t="str">
        <f t="shared" si="35"/>
        <v/>
      </c>
    </row>
    <row r="61" spans="1:17" x14ac:dyDescent="0.25">
      <c r="A61" s="5" t="str">
        <f t="shared" si="23"/>
        <v>crsex(elec_e8115_l, elec_e8115_h01).</v>
      </c>
      <c r="D61" s="35"/>
      <c r="E61" s="5" t="str">
        <f t="shared" si="24"/>
        <v>crsex(elec_e8115_l, elec_e8115_h01).</v>
      </c>
      <c r="F61" s="4" t="str">
        <f t="shared" si="25"/>
        <v>crsex(elec_e8115_l, elec_e8115_h01).</v>
      </c>
      <c r="G61" s="6" t="str">
        <f t="shared" si="26"/>
        <v/>
      </c>
      <c r="L61" s="4" t="str">
        <f t="shared" ref="L61:M61" si="36">IF(OR(M21="",$L21=""),"",CONCATENATE($L21,", ",M21))</f>
        <v>elec_e8115_l, elec_e8115_h01</v>
      </c>
      <c r="M61" s="6" t="str">
        <f t="shared" si="36"/>
        <v/>
      </c>
    </row>
    <row r="62" spans="1:17" x14ac:dyDescent="0.25">
      <c r="A62" s="5" t="str">
        <f t="shared" si="23"/>
        <v>crsex(elec_e8116_l, elec_e8116_h01).</v>
      </c>
      <c r="D62" s="35"/>
      <c r="E62" s="5" t="str">
        <f t="shared" ref="E62:E85" si="37">IF(AND(F62="",G62=""),"",IF(G62="",F62,CONCATENATE(F62," ",G62)))</f>
        <v>crsex(elec_e8116_l, elec_e8116_h01).</v>
      </c>
      <c r="F62" s="4" t="str">
        <f t="shared" ref="F62:F85" si="38">IF(L62="","",CONCATENATE($F$50,"(",L62,")."))</f>
        <v>crsex(elec_e8116_l, elec_e8116_h01).</v>
      </c>
      <c r="G62" s="6" t="str">
        <f t="shared" ref="G62:G85" si="39">IF(M62="","",CONCATENATE($F$50,"(",M62,")."))</f>
        <v/>
      </c>
      <c r="L62" s="4" t="str">
        <f t="shared" ref="L62:M62" si="40">IF(OR(M22="",$L22=""),"",CONCATENATE($L22,", ",M22))</f>
        <v>elec_e8116_l, elec_e8116_h01</v>
      </c>
      <c r="M62" s="6" t="str">
        <f t="shared" si="40"/>
        <v/>
      </c>
    </row>
    <row r="63" spans="1:17" x14ac:dyDescent="0.25">
      <c r="A63" s="5" t="str">
        <f t="shared" si="23"/>
        <v>crsex(elec_e8117_l, elec_e8117_h01).</v>
      </c>
      <c r="D63" s="35"/>
      <c r="E63" s="5" t="str">
        <f t="shared" si="37"/>
        <v>crsex(elec_e8117_l, elec_e8117_h01).</v>
      </c>
      <c r="F63" s="4" t="str">
        <f t="shared" si="38"/>
        <v>crsex(elec_e8117_l, elec_e8117_h01).</v>
      </c>
      <c r="G63" s="6" t="str">
        <f t="shared" si="39"/>
        <v/>
      </c>
      <c r="L63" s="4" t="str">
        <f t="shared" ref="L63:M63" si="41">IF(OR(M23="",$L23=""),"",CONCATENATE($L23,", ",M23))</f>
        <v>elec_e8117_l, elec_e8117_h01</v>
      </c>
      <c r="M63" s="6" t="str">
        <f t="shared" si="41"/>
        <v/>
      </c>
    </row>
    <row r="64" spans="1:17" x14ac:dyDescent="0.25">
      <c r="A64" s="5" t="str">
        <f t="shared" si="23"/>
        <v>crsex(elec_e8118_l, elec_e8118_h01).</v>
      </c>
      <c r="D64" s="35"/>
      <c r="E64" s="5" t="str">
        <f t="shared" si="37"/>
        <v>crsex(elec_e8118_l, elec_e8118_h01).</v>
      </c>
      <c r="F64" s="4" t="str">
        <f t="shared" si="38"/>
        <v>crsex(elec_e8118_l, elec_e8118_h01).</v>
      </c>
      <c r="G64" s="6" t="str">
        <f t="shared" si="39"/>
        <v/>
      </c>
      <c r="L64" s="4" t="str">
        <f t="shared" ref="L64:M64" si="42">IF(OR(M24="",$L24=""),"",CONCATENATE($L24,", ",M24))</f>
        <v>elec_e8118_l, elec_e8118_h01</v>
      </c>
      <c r="M64" s="6" t="str">
        <f t="shared" si="42"/>
        <v/>
      </c>
    </row>
    <row r="65" spans="1:13" x14ac:dyDescent="0.25">
      <c r="A65" s="5" t="str">
        <f t="shared" si="23"/>
        <v>crsex(elec_e8119_l, elec_e8119_h01).</v>
      </c>
      <c r="D65" s="35"/>
      <c r="E65" s="5" t="str">
        <f t="shared" si="37"/>
        <v>crsex(elec_e8119_l, elec_e8119_h01).</v>
      </c>
      <c r="F65" s="4" t="str">
        <f t="shared" si="38"/>
        <v>crsex(elec_e8119_l, elec_e8119_h01).</v>
      </c>
      <c r="G65" s="6" t="str">
        <f t="shared" si="39"/>
        <v/>
      </c>
      <c r="L65" s="4" t="str">
        <f t="shared" ref="L65:M65" si="43">IF(OR(M25="",$L25=""),"",CONCATENATE($L25,", ",M25))</f>
        <v>elec_e8119_l, elec_e8119_h01</v>
      </c>
      <c r="M65" s="6" t="str">
        <f t="shared" si="43"/>
        <v/>
      </c>
    </row>
    <row r="66" spans="1:13" x14ac:dyDescent="0.25">
      <c r="A66" s="5" t="str">
        <f t="shared" si="23"/>
        <v/>
      </c>
      <c r="D66" s="35"/>
      <c r="E66" s="5" t="str">
        <f t="shared" si="37"/>
        <v/>
      </c>
      <c r="F66" s="4" t="str">
        <f t="shared" si="38"/>
        <v/>
      </c>
      <c r="G66" s="6" t="str">
        <f t="shared" si="39"/>
        <v/>
      </c>
      <c r="L66" s="4" t="str">
        <f t="shared" ref="L66:M66" si="44">IF(OR(M26="",$L26=""),"",CONCATENATE($L26,", ",M26))</f>
        <v/>
      </c>
      <c r="M66" s="6" t="str">
        <f t="shared" si="44"/>
        <v/>
      </c>
    </row>
    <row r="67" spans="1:13" x14ac:dyDescent="0.25">
      <c r="A67" s="5" t="str">
        <f t="shared" si="23"/>
        <v/>
      </c>
      <c r="D67" s="35"/>
      <c r="E67" s="5" t="str">
        <f t="shared" si="37"/>
        <v/>
      </c>
      <c r="F67" s="4" t="str">
        <f t="shared" si="38"/>
        <v/>
      </c>
      <c r="G67" s="6" t="str">
        <f t="shared" si="39"/>
        <v/>
      </c>
      <c r="L67" s="4" t="str">
        <f t="shared" ref="L67:M67" si="45">IF(OR(M27="",$L27=""),"",CONCATENATE($L27,", ",M27))</f>
        <v/>
      </c>
      <c r="M67" s="6" t="str">
        <f t="shared" si="45"/>
        <v/>
      </c>
    </row>
    <row r="68" spans="1:13" x14ac:dyDescent="0.25">
      <c r="A68" s="5" t="str">
        <f t="shared" si="23"/>
        <v/>
      </c>
      <c r="D68" s="35"/>
      <c r="E68" s="5" t="str">
        <f t="shared" si="37"/>
        <v/>
      </c>
      <c r="F68" s="4" t="str">
        <f t="shared" si="38"/>
        <v/>
      </c>
      <c r="G68" s="6" t="str">
        <f t="shared" si="39"/>
        <v/>
      </c>
      <c r="L68" s="4" t="str">
        <f t="shared" ref="L68:M68" si="46">IF(OR(M28="",$L28=""),"",CONCATENATE($L28,", ",M28))</f>
        <v/>
      </c>
      <c r="M68" s="6" t="str">
        <f t="shared" si="46"/>
        <v/>
      </c>
    </row>
    <row r="69" spans="1:13" x14ac:dyDescent="0.25">
      <c r="A69" s="5" t="str">
        <f t="shared" si="23"/>
        <v/>
      </c>
      <c r="D69" s="35"/>
      <c r="E69" s="5" t="str">
        <f t="shared" si="37"/>
        <v/>
      </c>
      <c r="F69" s="4" t="str">
        <f t="shared" si="38"/>
        <v/>
      </c>
      <c r="G69" s="6" t="str">
        <f t="shared" si="39"/>
        <v/>
      </c>
      <c r="L69" s="4" t="str">
        <f t="shared" ref="L69:M69" si="47">IF(OR(M29="",$L29=""),"",CONCATENATE($L29,", ",M29))</f>
        <v/>
      </c>
      <c r="M69" s="6" t="str">
        <f t="shared" si="47"/>
        <v/>
      </c>
    </row>
    <row r="70" spans="1:13" x14ac:dyDescent="0.25">
      <c r="A70" s="5" t="str">
        <f t="shared" si="23"/>
        <v/>
      </c>
      <c r="D70" s="35"/>
      <c r="E70" s="5" t="str">
        <f t="shared" si="37"/>
        <v/>
      </c>
      <c r="F70" s="4" t="str">
        <f t="shared" si="38"/>
        <v/>
      </c>
      <c r="G70" s="6" t="str">
        <f t="shared" si="39"/>
        <v/>
      </c>
      <c r="L70" s="4" t="str">
        <f t="shared" ref="L70:M70" si="48">IF(OR(M30="",$L30=""),"",CONCATENATE($L30,", ",M30))</f>
        <v/>
      </c>
      <c r="M70" s="6" t="str">
        <f t="shared" si="48"/>
        <v/>
      </c>
    </row>
    <row r="71" spans="1:13" x14ac:dyDescent="0.25">
      <c r="A71" s="5" t="str">
        <f t="shared" si="23"/>
        <v/>
      </c>
      <c r="D71" s="35"/>
      <c r="E71" s="5" t="str">
        <f t="shared" si="37"/>
        <v/>
      </c>
      <c r="F71" s="4" t="str">
        <f t="shared" si="38"/>
        <v/>
      </c>
      <c r="G71" s="6" t="str">
        <f t="shared" si="39"/>
        <v/>
      </c>
      <c r="L71" s="4" t="str">
        <f t="shared" ref="L71:M71" si="49">IF(OR(M31="",$L31=""),"",CONCATENATE($L31,", ",M31))</f>
        <v/>
      </c>
      <c r="M71" s="6" t="str">
        <f t="shared" si="49"/>
        <v/>
      </c>
    </row>
    <row r="72" spans="1:13" x14ac:dyDescent="0.25">
      <c r="A72" s="5" t="str">
        <f t="shared" si="23"/>
        <v>crsex(elec_c1210_l01, elec_c1210_h01).</v>
      </c>
      <c r="D72" s="35"/>
      <c r="E72" s="5" t="str">
        <f t="shared" si="37"/>
        <v>crsex(elec_c1210_l01, elec_c1210_h01).</v>
      </c>
      <c r="F72" s="4" t="str">
        <f t="shared" si="38"/>
        <v>crsex(elec_c1210_l01, elec_c1210_h01).</v>
      </c>
      <c r="G72" s="6" t="str">
        <f t="shared" si="39"/>
        <v/>
      </c>
      <c r="L72" s="4" t="str">
        <f t="shared" ref="L72:M72" si="50">IF(OR(M32="",$L32=""),"",CONCATENATE($L32,", ",M32))</f>
        <v>elec_c1210_l01, elec_c1210_h01</v>
      </c>
      <c r="M72" s="6" t="str">
        <f t="shared" si="50"/>
        <v/>
      </c>
    </row>
    <row r="73" spans="1:13" x14ac:dyDescent="0.25">
      <c r="A73" s="5" t="str">
        <f t="shared" si="23"/>
        <v/>
      </c>
      <c r="D73" s="35"/>
      <c r="E73" s="5" t="str">
        <f t="shared" si="37"/>
        <v/>
      </c>
      <c r="F73" s="4" t="str">
        <f t="shared" si="38"/>
        <v/>
      </c>
      <c r="G73" s="6" t="str">
        <f t="shared" si="39"/>
        <v/>
      </c>
      <c r="L73" s="4" t="str">
        <f t="shared" ref="L73:M73" si="51">IF(OR(M33="",$L33=""),"",CONCATENATE($L33,", ",M33))</f>
        <v/>
      </c>
      <c r="M73" s="6" t="str">
        <f t="shared" si="51"/>
        <v/>
      </c>
    </row>
    <row r="74" spans="1:13" x14ac:dyDescent="0.25">
      <c r="A74" s="5" t="str">
        <f t="shared" si="23"/>
        <v/>
      </c>
      <c r="D74" s="35"/>
      <c r="E74" s="5" t="str">
        <f t="shared" si="37"/>
        <v/>
      </c>
      <c r="F74" s="4" t="str">
        <f t="shared" si="38"/>
        <v/>
      </c>
      <c r="G74" s="6" t="str">
        <f t="shared" si="39"/>
        <v/>
      </c>
      <c r="L74" s="4" t="str">
        <f t="shared" ref="L74:M74" si="52">IF(OR(M34="",$L34=""),"",CONCATENATE($L34,", ",M34))</f>
        <v/>
      </c>
      <c r="M74" s="6" t="str">
        <f t="shared" si="52"/>
        <v/>
      </c>
    </row>
    <row r="75" spans="1:13" x14ac:dyDescent="0.25">
      <c r="A75" s="5" t="str">
        <f t="shared" si="23"/>
        <v>crsex(elec_c1220_l01, elec_c1220_h01).</v>
      </c>
      <c r="D75" s="35"/>
      <c r="E75" s="5" t="str">
        <f t="shared" si="37"/>
        <v>crsex(elec_c1220_l01, elec_c1220_h01).</v>
      </c>
      <c r="F75" s="4" t="str">
        <f t="shared" si="38"/>
        <v>crsex(elec_c1220_l01, elec_c1220_h01).</v>
      </c>
      <c r="G75" s="6" t="str">
        <f t="shared" si="39"/>
        <v/>
      </c>
      <c r="L75" s="4" t="str">
        <f t="shared" ref="L75:M75" si="53">IF(OR(M35="",$L35=""),"",CONCATENATE($L35,", ",M35))</f>
        <v>elec_c1220_l01, elec_c1220_h01</v>
      </c>
      <c r="M75" s="6" t="str">
        <f t="shared" si="53"/>
        <v/>
      </c>
    </row>
    <row r="76" spans="1:13" x14ac:dyDescent="0.25">
      <c r="A76" s="5" t="str">
        <f t="shared" si="23"/>
        <v/>
      </c>
      <c r="D76" s="35"/>
      <c r="E76" s="5" t="str">
        <f t="shared" si="37"/>
        <v/>
      </c>
      <c r="F76" s="4" t="str">
        <f t="shared" si="38"/>
        <v/>
      </c>
      <c r="G76" s="6" t="str">
        <f t="shared" si="39"/>
        <v/>
      </c>
      <c r="L76" s="4" t="str">
        <f t="shared" ref="L76:M76" si="54">IF(OR(M36="",$L36=""),"",CONCATENATE($L36,", ",M36))</f>
        <v/>
      </c>
      <c r="M76" s="6" t="str">
        <f t="shared" si="54"/>
        <v/>
      </c>
    </row>
    <row r="77" spans="1:13" x14ac:dyDescent="0.25">
      <c r="A77" s="5" t="str">
        <f t="shared" si="23"/>
        <v/>
      </c>
      <c r="D77" s="35"/>
      <c r="E77" s="5" t="str">
        <f t="shared" si="37"/>
        <v/>
      </c>
      <c r="F77" s="4" t="str">
        <f t="shared" si="38"/>
        <v/>
      </c>
      <c r="G77" s="6" t="str">
        <f t="shared" si="39"/>
        <v/>
      </c>
      <c r="L77" s="4" t="str">
        <f t="shared" ref="L77:M77" si="55">IF(OR(M37="",$L37=""),"",CONCATENATE($L37,", ",M37))</f>
        <v/>
      </c>
      <c r="M77" s="6" t="str">
        <f t="shared" si="55"/>
        <v/>
      </c>
    </row>
    <row r="78" spans="1:13" x14ac:dyDescent="0.25">
      <c r="A78" s="5" t="str">
        <f t="shared" si="23"/>
        <v>crsex(elec_c1110_l, elec_c1110_h01).</v>
      </c>
      <c r="D78" s="35"/>
      <c r="E78" s="5" t="str">
        <f t="shared" si="37"/>
        <v>crsex(elec_c1110_l, elec_c1110_h01).</v>
      </c>
      <c r="F78" s="4" t="str">
        <f t="shared" si="38"/>
        <v>crsex(elec_c1110_l, elec_c1110_h01).</v>
      </c>
      <c r="G78" s="6" t="str">
        <f t="shared" si="39"/>
        <v/>
      </c>
      <c r="L78" s="4" t="str">
        <f t="shared" ref="L78:M78" si="56">IF(OR(M38="",$L38=""),"",CONCATENATE($L38,", ",M38))</f>
        <v>elec_c1110_l, elec_c1110_h01</v>
      </c>
      <c r="M78" s="6" t="str">
        <f t="shared" si="56"/>
        <v/>
      </c>
    </row>
    <row r="79" spans="1:13" x14ac:dyDescent="0.25">
      <c r="A79" s="5" t="str">
        <f t="shared" si="23"/>
        <v>crsex(elec_c1230_l, elec_c1230_h01).</v>
      </c>
      <c r="D79" s="35"/>
      <c r="E79" s="5" t="str">
        <f t="shared" si="37"/>
        <v>crsex(elec_c1230_l, elec_c1230_h01).</v>
      </c>
      <c r="F79" s="4" t="str">
        <f t="shared" si="38"/>
        <v>crsex(elec_c1230_l, elec_c1230_h01).</v>
      </c>
      <c r="G79" s="6" t="str">
        <f t="shared" si="39"/>
        <v/>
      </c>
      <c r="L79" s="4" t="str">
        <f t="shared" ref="L79:M79" si="57">IF(OR(M39="",$L39=""),"",CONCATENATE($L39,", ",M39))</f>
        <v>elec_c1230_l, elec_c1230_h01</v>
      </c>
      <c r="M79" s="6" t="str">
        <f t="shared" si="57"/>
        <v/>
      </c>
    </row>
    <row r="80" spans="1:13" x14ac:dyDescent="0.25">
      <c r="A80" s="5" t="str">
        <f t="shared" si="23"/>
        <v/>
      </c>
      <c r="D80" s="35"/>
      <c r="E80" s="5" t="str">
        <f t="shared" si="37"/>
        <v/>
      </c>
      <c r="F80" s="4" t="str">
        <f t="shared" si="38"/>
        <v/>
      </c>
      <c r="G80" s="6" t="str">
        <f t="shared" si="39"/>
        <v/>
      </c>
      <c r="L80" s="4" t="str">
        <f t="shared" ref="L80:M80" si="58">IF(OR(M40="",$L40=""),"",CONCATENATE($L40,", ",M40))</f>
        <v/>
      </c>
      <c r="M80" s="6" t="str">
        <f t="shared" si="58"/>
        <v/>
      </c>
    </row>
    <row r="81" spans="1:21" x14ac:dyDescent="0.25">
      <c r="A81" s="5" t="str">
        <f t="shared" si="23"/>
        <v/>
      </c>
      <c r="D81" s="35"/>
      <c r="E81" s="5" t="str">
        <f t="shared" si="37"/>
        <v/>
      </c>
      <c r="F81" s="4" t="str">
        <f t="shared" si="38"/>
        <v/>
      </c>
      <c r="G81" s="6" t="str">
        <f t="shared" si="39"/>
        <v/>
      </c>
      <c r="L81" s="4" t="str">
        <f t="shared" ref="L81:M81" si="59">IF(OR(M41="",$L41=""),"",CONCATENATE($L41,", ",M41))</f>
        <v/>
      </c>
      <c r="M81" s="6" t="str">
        <f t="shared" si="59"/>
        <v/>
      </c>
    </row>
    <row r="82" spans="1:21" x14ac:dyDescent="0.25">
      <c r="A82" s="5" t="str">
        <f t="shared" si="23"/>
        <v>crsex(as_74_3179_l, as_74_3179_hm1).</v>
      </c>
      <c r="D82" s="34"/>
      <c r="E82" s="5" t="str">
        <f t="shared" si="37"/>
        <v>crsex(as_74_3179_l, as_74_3179_hm1).</v>
      </c>
      <c r="F82" s="4" t="str">
        <f t="shared" si="38"/>
        <v>crsex(as_74_3179_l, as_74_3179_hm1).</v>
      </c>
      <c r="G82" s="6" t="str">
        <f t="shared" si="39"/>
        <v/>
      </c>
      <c r="L82" s="4" t="str">
        <f t="shared" ref="L82:M82" si="60">IF(OR(M42="",$L42=""),"",CONCATENATE($L42,", ",M42))</f>
        <v>as_74_3179_l, as_74_3179_hm1</v>
      </c>
      <c r="M82" s="6" t="str">
        <f t="shared" si="60"/>
        <v/>
      </c>
    </row>
    <row r="83" spans="1:21" x14ac:dyDescent="0.25">
      <c r="A83" s="5" t="str">
        <f t="shared" si="23"/>
        <v/>
      </c>
      <c r="D83" s="34"/>
      <c r="E83" s="5" t="str">
        <f t="shared" si="37"/>
        <v/>
      </c>
      <c r="F83" s="4" t="str">
        <f t="shared" si="38"/>
        <v/>
      </c>
      <c r="G83" s="6" t="str">
        <f t="shared" si="39"/>
        <v/>
      </c>
      <c r="L83" s="4" t="str">
        <f t="shared" ref="L83:M83" si="61">IF(OR(M43="",$L43=""),"",CONCATENATE($L43,", ",M43))</f>
        <v/>
      </c>
      <c r="M83" s="6" t="str">
        <f t="shared" si="61"/>
        <v/>
      </c>
    </row>
    <row r="84" spans="1:21" x14ac:dyDescent="0.25">
      <c r="A84" s="5" t="str">
        <f t="shared" si="23"/>
        <v/>
      </c>
      <c r="D84" s="34"/>
      <c r="E84" s="5" t="str">
        <f t="shared" si="37"/>
        <v/>
      </c>
      <c r="F84" s="4" t="str">
        <f t="shared" si="38"/>
        <v/>
      </c>
      <c r="G84" s="6" t="str">
        <f t="shared" si="39"/>
        <v/>
      </c>
      <c r="L84" s="4" t="str">
        <f t="shared" ref="L84:M84" si="62">IF(OR(M44="",$L44=""),"",CONCATENATE($L44,", ",M44))</f>
        <v/>
      </c>
      <c r="M84" s="6" t="str">
        <f t="shared" si="62"/>
        <v/>
      </c>
    </row>
    <row r="85" spans="1:21" x14ac:dyDescent="0.25">
      <c r="A85" s="8" t="str">
        <f t="shared" si="23"/>
        <v/>
      </c>
      <c r="B85" s="8"/>
      <c r="C85" s="8"/>
      <c r="D85" s="37"/>
      <c r="E85" s="8" t="str">
        <f t="shared" si="37"/>
        <v/>
      </c>
      <c r="F85" s="7" t="str">
        <f t="shared" si="38"/>
        <v/>
      </c>
      <c r="G85" s="9" t="str">
        <f t="shared" si="39"/>
        <v/>
      </c>
      <c r="H85" s="8"/>
      <c r="I85" s="8"/>
      <c r="J85" s="8"/>
      <c r="K85" s="8"/>
      <c r="L85" s="7" t="str">
        <f t="shared" ref="L85:M85" si="63">IF(OR(M45="",$L45=""),"",CONCATENATE($L45,", ",M45))</f>
        <v/>
      </c>
      <c r="M85" s="9" t="str">
        <f t="shared" si="63"/>
        <v/>
      </c>
      <c r="N85" s="8"/>
      <c r="O85" s="8"/>
      <c r="P85" s="5"/>
      <c r="Q85" s="5"/>
    </row>
    <row r="86" spans="1:21" x14ac:dyDescent="0.25">
      <c r="A86" s="31"/>
      <c r="B86" s="31"/>
      <c r="C86" s="31"/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</row>
  </sheetData>
  <conditionalFormatting sqref="P11:Q4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ignoredErrors>
    <ignoredError sqref="A2:A9" numberStoredAsText="1"/>
  </ignoredError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M86"/>
  <sheetViews>
    <sheetView topLeftCell="A58" workbookViewId="0">
      <selection activeCell="N84" sqref="N84"/>
    </sheetView>
  </sheetViews>
  <sheetFormatPr defaultRowHeight="15" x14ac:dyDescent="0.25"/>
  <cols>
    <col min="1" max="1" width="13.28515625" customWidth="1"/>
    <col min="9" max="9" width="13.28515625" customWidth="1"/>
  </cols>
  <sheetData>
    <row r="10" spans="1:9" x14ac:dyDescent="0.25">
      <c r="A10" t="s">
        <v>97</v>
      </c>
      <c r="H10" s="22" t="s">
        <v>95</v>
      </c>
      <c r="I10" s="23" t="str">
        <f>IF(Courses!AE10="","",Courses!AE10)</f>
        <v>Teachercode</v>
      </c>
    </row>
    <row r="11" spans="1:9" x14ac:dyDescent="0.25">
      <c r="A11" t="str">
        <f t="shared" ref="A11:A23" si="0">IF(AND(H11&lt;&gt;"",I11&lt;&gt;""),CONCATENATE(H11,"(",I11,")."),"")</f>
        <v>teacher(kai).</v>
      </c>
      <c r="H11" s="1" t="s">
        <v>95</v>
      </c>
      <c r="I11" s="3" t="str">
        <f>IF(Courses!AE11="","",Courses!AE11)</f>
        <v>kai</v>
      </c>
    </row>
    <row r="12" spans="1:9" x14ac:dyDescent="0.25">
      <c r="A12" t="str">
        <f t="shared" si="0"/>
        <v>teacher(val).</v>
      </c>
      <c r="H12" s="4" t="s">
        <v>95</v>
      </c>
      <c r="I12" s="6" t="str">
        <f>IF(Courses!AE12="","",Courses!AE12)</f>
        <v>val</v>
      </c>
    </row>
    <row r="13" spans="1:9" x14ac:dyDescent="0.25">
      <c r="A13" t="str">
        <f t="shared" si="0"/>
        <v>teacher(qua).</v>
      </c>
      <c r="H13" s="4" t="s">
        <v>95</v>
      </c>
      <c r="I13" s="6" t="str">
        <f>IF(Courses!AE13="","",Courses!AE13)</f>
        <v>qua</v>
      </c>
    </row>
    <row r="14" spans="1:9" x14ac:dyDescent="0.25">
      <c r="A14" t="str">
        <f t="shared" si="0"/>
        <v>teacher(qua).</v>
      </c>
      <c r="H14" s="4" t="s">
        <v>95</v>
      </c>
      <c r="I14" s="6" t="str">
        <f>IF(Courses!AE14="","",Courses!AE14)</f>
        <v>qua</v>
      </c>
    </row>
    <row r="15" spans="1:9" x14ac:dyDescent="0.25">
      <c r="A15" t="str">
        <f t="shared" si="0"/>
        <v>teacher(art).</v>
      </c>
      <c r="H15" s="4" t="s">
        <v>95</v>
      </c>
      <c r="I15" s="6" t="str">
        <f>IF(Courses!AE15="","",Courses!AE15)</f>
        <v>art</v>
      </c>
    </row>
    <row r="16" spans="1:9" x14ac:dyDescent="0.25">
      <c r="A16" t="str">
        <f t="shared" si="0"/>
        <v>teacher(val).</v>
      </c>
      <c r="H16" s="4" t="s">
        <v>95</v>
      </c>
      <c r="I16" s="6" t="str">
        <f>IF(Courses!AE16="","",Courses!AE16)</f>
        <v>val</v>
      </c>
    </row>
    <row r="17" spans="1:9" x14ac:dyDescent="0.25">
      <c r="A17" t="str">
        <f t="shared" si="0"/>
        <v>teacher(art).</v>
      </c>
      <c r="H17" s="4" t="s">
        <v>95</v>
      </c>
      <c r="I17" s="6" t="str">
        <f>IF(Courses!AE17="","",Courses!AE17)</f>
        <v>art</v>
      </c>
    </row>
    <row r="18" spans="1:9" x14ac:dyDescent="0.25">
      <c r="A18" t="str">
        <f t="shared" si="0"/>
        <v>teacher(jor).</v>
      </c>
      <c r="H18" s="4" t="s">
        <v>95</v>
      </c>
      <c r="I18" s="6" t="str">
        <f>IF(Courses!AE18="","",Courses!AE18)</f>
        <v>jor</v>
      </c>
    </row>
    <row r="19" spans="1:9" x14ac:dyDescent="0.25">
      <c r="A19" t="str">
        <f t="shared" si="0"/>
        <v>teacher(ilk).</v>
      </c>
      <c r="H19" s="4" t="s">
        <v>95</v>
      </c>
      <c r="I19" s="6" t="str">
        <f>IF(Courses!AE19="","",Courses!AE19)</f>
        <v>ilk</v>
      </c>
    </row>
    <row r="20" spans="1:9" x14ac:dyDescent="0.25">
      <c r="A20" t="str">
        <f t="shared" si="0"/>
        <v>teacher(sep).</v>
      </c>
      <c r="H20" s="4" t="s">
        <v>95</v>
      </c>
      <c r="I20" s="6" t="str">
        <f>IF(Courses!AE20="","",Courses!AE20)</f>
        <v>sep</v>
      </c>
    </row>
    <row r="21" spans="1:9" x14ac:dyDescent="0.25">
      <c r="A21" t="str">
        <f t="shared" si="0"/>
        <v>teacher(qua).</v>
      </c>
      <c r="H21" s="4" t="s">
        <v>95</v>
      </c>
      <c r="I21" s="6" t="str">
        <f>IF(Courses!AE21="","",Courses!AE21)</f>
        <v>qua</v>
      </c>
    </row>
    <row r="22" spans="1:9" x14ac:dyDescent="0.25">
      <c r="A22" t="str">
        <f t="shared" si="0"/>
        <v>teacher(kai).</v>
      </c>
      <c r="H22" s="4" t="s">
        <v>95</v>
      </c>
      <c r="I22" s="6" t="str">
        <f>IF(Courses!AE22="","",Courses!AE22)</f>
        <v>kai</v>
      </c>
    </row>
    <row r="23" spans="1:9" x14ac:dyDescent="0.25">
      <c r="A23" t="str">
        <f t="shared" si="0"/>
        <v>teacher(rob).</v>
      </c>
      <c r="H23" s="4" t="s">
        <v>95</v>
      </c>
      <c r="I23" s="6" t="str">
        <f>IF(Courses!AE23="","",Courses!AE23)</f>
        <v>rob</v>
      </c>
    </row>
    <row r="24" spans="1:9" x14ac:dyDescent="0.25">
      <c r="A24" t="str">
        <f t="shared" ref="A24:A49" si="1">IF(AND(H24&lt;&gt;"",I24&lt;&gt;""),CONCATENATE(H24,"(",I24,")."),"")</f>
        <v>teacher(vil).</v>
      </c>
      <c r="H24" s="4" t="s">
        <v>95</v>
      </c>
      <c r="I24" s="6" t="str">
        <f>IF(Courses!AE24="","",Courses!AE24)</f>
        <v>vil</v>
      </c>
    </row>
    <row r="25" spans="1:9" x14ac:dyDescent="0.25">
      <c r="A25" t="str">
        <f t="shared" si="1"/>
        <v>teacher(vil).</v>
      </c>
      <c r="H25" s="4" t="s">
        <v>95</v>
      </c>
      <c r="I25" s="6" t="str">
        <f>IF(Courses!AE25="","",Courses!AE25)</f>
        <v>vil</v>
      </c>
    </row>
    <row r="26" spans="1:9" x14ac:dyDescent="0.25">
      <c r="A26" t="str">
        <f t="shared" si="1"/>
        <v>teacher(sep).</v>
      </c>
      <c r="H26" s="4" t="s">
        <v>95</v>
      </c>
      <c r="I26" s="6" t="str">
        <f>IF(Courses!AE26="","",Courses!AE26)</f>
        <v>sep</v>
      </c>
    </row>
    <row r="27" spans="1:9" x14ac:dyDescent="0.25">
      <c r="A27" t="str">
        <f t="shared" si="1"/>
        <v>teacher(sep).</v>
      </c>
      <c r="H27" s="4" t="s">
        <v>95</v>
      </c>
      <c r="I27" s="6" t="str">
        <f>IF(Courses!AE27="","",Courses!AE27)</f>
        <v>sep</v>
      </c>
    </row>
    <row r="28" spans="1:9" x14ac:dyDescent="0.25">
      <c r="A28" t="str">
        <f t="shared" si="1"/>
        <v>teacher(mmm).</v>
      </c>
      <c r="H28" s="4" t="s">
        <v>95</v>
      </c>
      <c r="I28" s="6" t="str">
        <f>IF(Courses!AE28="","",Courses!AE28)</f>
        <v>mmm</v>
      </c>
    </row>
    <row r="29" spans="1:9" x14ac:dyDescent="0.25">
      <c r="A29" t="str">
        <f t="shared" si="1"/>
        <v>teacher(mmm).</v>
      </c>
      <c r="H29" s="4" t="s">
        <v>95</v>
      </c>
      <c r="I29" s="6" t="str">
        <f>IF(Courses!AE29="","",Courses!AE29)</f>
        <v>mmm</v>
      </c>
    </row>
    <row r="30" spans="1:9" x14ac:dyDescent="0.25">
      <c r="A30" t="str">
        <f t="shared" si="1"/>
        <v/>
      </c>
      <c r="H30" s="4" t="s">
        <v>95</v>
      </c>
      <c r="I30" s="6" t="str">
        <f>IF(Courses!AE30="","",Courses!AE30)</f>
        <v/>
      </c>
    </row>
    <row r="31" spans="1:9" x14ac:dyDescent="0.25">
      <c r="A31" t="str">
        <f t="shared" si="1"/>
        <v/>
      </c>
      <c r="H31" s="4" t="s">
        <v>95</v>
      </c>
      <c r="I31" s="6" t="str">
        <f>IF(Courses!AE31="","",Courses!AE31)</f>
        <v/>
      </c>
    </row>
    <row r="32" spans="1:9" x14ac:dyDescent="0.25">
      <c r="A32" t="str">
        <f t="shared" si="1"/>
        <v>teacher(pan).</v>
      </c>
      <c r="H32" s="4" t="s">
        <v>95</v>
      </c>
      <c r="I32" s="6" t="str">
        <f>IF(Courses!AE32="","",Courses!AE32)</f>
        <v>pan</v>
      </c>
    </row>
    <row r="33" spans="1:11" x14ac:dyDescent="0.25">
      <c r="A33" t="str">
        <f t="shared" si="1"/>
        <v>teacher(sep).</v>
      </c>
      <c r="H33" s="4" t="s">
        <v>95</v>
      </c>
      <c r="I33" s="6" t="str">
        <f>IF(Courses!AE33="","",Courses!AE33)</f>
        <v>sep</v>
      </c>
    </row>
    <row r="34" spans="1:11" x14ac:dyDescent="0.25">
      <c r="A34" t="str">
        <f t="shared" si="1"/>
        <v/>
      </c>
      <c r="H34" s="4" t="s">
        <v>95</v>
      </c>
      <c r="I34" s="6" t="str">
        <f>IF(Courses!AE34="","",Courses!AE34)</f>
        <v/>
      </c>
    </row>
    <row r="35" spans="1:11" x14ac:dyDescent="0.25">
      <c r="A35" t="str">
        <f t="shared" si="1"/>
        <v>teacher(pan).</v>
      </c>
      <c r="H35" s="4" t="s">
        <v>95</v>
      </c>
      <c r="I35" s="6" t="str">
        <f>IF(Courses!AE35="","",Courses!AE35)</f>
        <v>pan</v>
      </c>
    </row>
    <row r="36" spans="1:11" x14ac:dyDescent="0.25">
      <c r="A36" t="str">
        <f t="shared" si="1"/>
        <v>teacher(sep).</v>
      </c>
      <c r="H36" s="4" t="s">
        <v>95</v>
      </c>
      <c r="I36" s="6" t="str">
        <f>IF(Courses!AE36="","",Courses!AE36)</f>
        <v>sep</v>
      </c>
    </row>
    <row r="37" spans="1:11" x14ac:dyDescent="0.25">
      <c r="A37" t="str">
        <f t="shared" si="1"/>
        <v/>
      </c>
      <c r="H37" s="4" t="s">
        <v>95</v>
      </c>
      <c r="I37" s="6" t="str">
        <f>IF(Courses!AE37="","",Courses!AE37)</f>
        <v/>
      </c>
    </row>
    <row r="38" spans="1:11" x14ac:dyDescent="0.25">
      <c r="A38" t="str">
        <f t="shared" si="1"/>
        <v>teacher(tim).</v>
      </c>
      <c r="H38" s="4" t="s">
        <v>95</v>
      </c>
      <c r="I38" s="6" t="str">
        <f>IF(Courses!AE38="","",Courses!AE38)</f>
        <v>tim</v>
      </c>
    </row>
    <row r="39" spans="1:11" x14ac:dyDescent="0.25">
      <c r="A39" t="str">
        <f t="shared" si="1"/>
        <v>teacher(kai).</v>
      </c>
      <c r="H39" s="4" t="s">
        <v>95</v>
      </c>
      <c r="I39" s="6" t="str">
        <f>IF(Courses!AE39="","",Courses!AE39)</f>
        <v>kai</v>
      </c>
    </row>
    <row r="40" spans="1:11" x14ac:dyDescent="0.25">
      <c r="A40" t="str">
        <f t="shared" si="1"/>
        <v>teacher(pek).</v>
      </c>
      <c r="H40" s="4" t="s">
        <v>95</v>
      </c>
      <c r="I40" s="6" t="str">
        <f>IF(Courses!AE40="","",Courses!AE40)</f>
        <v>pek</v>
      </c>
    </row>
    <row r="41" spans="1:11" x14ac:dyDescent="0.25">
      <c r="A41" t="str">
        <f t="shared" si="1"/>
        <v/>
      </c>
      <c r="H41" s="4" t="s">
        <v>95</v>
      </c>
      <c r="I41" s="6" t="str">
        <f>IF(Courses!AE41="","",Courses!AE41)</f>
        <v/>
      </c>
    </row>
    <row r="42" spans="1:11" x14ac:dyDescent="0.25">
      <c r="A42" t="str">
        <f t="shared" si="1"/>
        <v>teacher(rob).</v>
      </c>
      <c r="H42" s="4" t="s">
        <v>95</v>
      </c>
      <c r="I42" s="6" t="str">
        <f>IF(Courses!AE42="","",Courses!AE42)</f>
        <v>rob</v>
      </c>
    </row>
    <row r="43" spans="1:11" x14ac:dyDescent="0.25">
      <c r="A43" t="str">
        <f t="shared" si="1"/>
        <v/>
      </c>
      <c r="H43" s="4" t="s">
        <v>95</v>
      </c>
      <c r="I43" s="6" t="str">
        <f>IF(Courses!AE43="","",Courses!AE43)</f>
        <v/>
      </c>
    </row>
    <row r="44" spans="1:11" x14ac:dyDescent="0.25">
      <c r="A44" t="str">
        <f t="shared" si="1"/>
        <v/>
      </c>
      <c r="H44" s="4" t="s">
        <v>95</v>
      </c>
      <c r="I44" s="6" t="str">
        <f>IF(Courses!AE44="","",Courses!AE44)</f>
        <v/>
      </c>
    </row>
    <row r="45" spans="1:11" x14ac:dyDescent="0.25">
      <c r="A45" s="8" t="str">
        <f t="shared" si="1"/>
        <v/>
      </c>
      <c r="B45" s="8"/>
      <c r="C45" s="8"/>
      <c r="D45" s="8"/>
      <c r="E45" s="8"/>
      <c r="F45" s="8"/>
      <c r="G45" s="8"/>
      <c r="H45" s="7" t="s">
        <v>95</v>
      </c>
      <c r="I45" s="9" t="str">
        <f>IF(Courses!AE45="","",Courses!AE45)</f>
        <v/>
      </c>
    </row>
    <row r="46" spans="1:11" x14ac:dyDescent="0.25">
      <c r="A46" t="str">
        <f t="shared" si="1"/>
        <v/>
      </c>
      <c r="G46" s="5"/>
      <c r="H46" s="5"/>
      <c r="I46" s="5" t="str">
        <f>IF(Courses!AE26="","",Courses!AE26)</f>
        <v>sep</v>
      </c>
      <c r="J46" s="5"/>
      <c r="K46" s="5"/>
    </row>
    <row r="47" spans="1:11" x14ac:dyDescent="0.25">
      <c r="A47" t="str">
        <f t="shared" si="1"/>
        <v/>
      </c>
      <c r="G47" s="5"/>
      <c r="H47" s="5"/>
      <c r="I47" s="5" t="str">
        <f>IF(Courses!AE27="","",Courses!AE27)</f>
        <v>sep</v>
      </c>
      <c r="J47" s="5"/>
      <c r="K47" s="5"/>
    </row>
    <row r="48" spans="1:11" x14ac:dyDescent="0.25">
      <c r="A48" t="str">
        <f t="shared" si="1"/>
        <v/>
      </c>
      <c r="G48" s="5"/>
      <c r="H48" s="5"/>
      <c r="I48" s="5" t="str">
        <f>IF(Courses!AE28="","",Courses!AE28)</f>
        <v>mmm</v>
      </c>
      <c r="J48" s="5"/>
      <c r="K48" s="5"/>
    </row>
    <row r="49" spans="1:11" x14ac:dyDescent="0.25">
      <c r="A49" t="str">
        <f t="shared" si="1"/>
        <v/>
      </c>
      <c r="G49" s="5"/>
      <c r="H49" s="5"/>
      <c r="I49" s="5" t="str">
        <f>IF(Courses!AE29="","",Courses!AE29)</f>
        <v>mmm</v>
      </c>
      <c r="J49" s="5"/>
      <c r="K49" s="5"/>
    </row>
    <row r="50" spans="1:11" x14ac:dyDescent="0.25">
      <c r="A50" t="s">
        <v>74</v>
      </c>
      <c r="H50" s="5" t="str">
        <f>IF(Courses!AB10="","",Courses!AB10)</f>
        <v>M-type</v>
      </c>
      <c r="I50" s="5" t="str">
        <f>IF(Courses!L10="","",Courses!L10)</f>
        <v>EVENT CODES</v>
      </c>
      <c r="J50" s="5" t="str">
        <f>IF(Courses!AC10="","",Courses!AC10)</f>
        <v>Major</v>
      </c>
    </row>
    <row r="51" spans="1:11" x14ac:dyDescent="0.25">
      <c r="A51" t="str">
        <f>IF(AND(H51&lt;&gt;"",I51&lt;&gt;"",J51&lt;&gt;""),CONCATENATE(H51,"(",I51,", ",J51,")."),"")</f>
        <v>evsuper(elec_e8101_l, kai).</v>
      </c>
      <c r="H51" s="1" t="s">
        <v>96</v>
      </c>
      <c r="I51" s="2" t="str">
        <f>IF(Courses!L11="","",Courses!L11)</f>
        <v>elec_e8101_l</v>
      </c>
      <c r="J51" s="3" t="str">
        <f>IF(Courses!AE11="","",Courses!AE11)</f>
        <v>kai</v>
      </c>
    </row>
    <row r="52" spans="1:11" x14ac:dyDescent="0.25">
      <c r="A52" t="str">
        <f t="shared" ref="A52:A85" si="2">IF(AND(H52&lt;&gt;"",I52&lt;&gt;"",J52&lt;&gt;""),CONCATENATE(H52,"(",I52,", ",J52,")."),"")</f>
        <v>evsuper(elec_e8102_l, val).</v>
      </c>
      <c r="H52" s="4" t="s">
        <v>96</v>
      </c>
      <c r="I52" s="5" t="str">
        <f>IF(Courses!L12="","",Courses!L12)</f>
        <v>elec_e8102_l</v>
      </c>
      <c r="J52" s="6" t="str">
        <f>IF(Courses!AE12="","",Courses!AE12)</f>
        <v>val</v>
      </c>
    </row>
    <row r="53" spans="1:11" x14ac:dyDescent="0.25">
      <c r="A53" t="str">
        <f t="shared" si="2"/>
        <v>evsuper(elec_e8103_l01, qua).</v>
      </c>
      <c r="H53" s="4" t="s">
        <v>96</v>
      </c>
      <c r="I53" s="5" t="str">
        <f>IF(Courses!L13="","",Courses!L13)</f>
        <v>elec_e8103_l01</v>
      </c>
      <c r="J53" s="6" t="str">
        <f>IF(Courses!AE13="","",Courses!AE13)</f>
        <v>qua</v>
      </c>
    </row>
    <row r="54" spans="1:11" x14ac:dyDescent="0.25">
      <c r="A54" t="str">
        <f t="shared" si="2"/>
        <v>evsuper(elec_e8103_l02, qua).</v>
      </c>
      <c r="H54" s="4" t="s">
        <v>96</v>
      </c>
      <c r="I54" s="5" t="str">
        <f>IF(Courses!L14="","",Courses!L14)</f>
        <v>elec_e8103_l02</v>
      </c>
      <c r="J54" s="6" t="str">
        <f>IF(Courses!AE14="","",Courses!AE14)</f>
        <v>qua</v>
      </c>
    </row>
    <row r="55" spans="1:11" x14ac:dyDescent="0.25">
      <c r="A55" t="str">
        <f t="shared" si="2"/>
        <v>evsuper(elec_e8104_l, art).</v>
      </c>
      <c r="H55" s="4" t="s">
        <v>96</v>
      </c>
      <c r="I55" s="5" t="str">
        <f>IF(Courses!L15="","",Courses!L15)</f>
        <v>elec_e8104_l</v>
      </c>
      <c r="J55" s="6" t="str">
        <f>IF(Courses!AE15="","",Courses!AE15)</f>
        <v>art</v>
      </c>
    </row>
    <row r="56" spans="1:11" x14ac:dyDescent="0.25">
      <c r="A56" t="str">
        <f t="shared" si="2"/>
        <v>evsuper(elec_e8110_l, val).</v>
      </c>
      <c r="H56" s="4" t="s">
        <v>96</v>
      </c>
      <c r="I56" s="5" t="str">
        <f>IF(Courses!L16="","",Courses!L16)</f>
        <v>elec_e8110_l</v>
      </c>
      <c r="J56" s="6" t="str">
        <f>IF(Courses!AE16="","",Courses!AE16)</f>
        <v>val</v>
      </c>
    </row>
    <row r="57" spans="1:11" x14ac:dyDescent="0.25">
      <c r="A57" t="str">
        <f t="shared" si="2"/>
        <v>evsuper(elec_e8111_l, art).</v>
      </c>
      <c r="H57" s="4" t="s">
        <v>96</v>
      </c>
      <c r="I57" s="5" t="str">
        <f>IF(Courses!L17="","",Courses!L17)</f>
        <v>elec_e8111_l</v>
      </c>
      <c r="J57" s="6" t="str">
        <f>IF(Courses!AE17="","",Courses!AE17)</f>
        <v>art</v>
      </c>
    </row>
    <row r="58" spans="1:11" x14ac:dyDescent="0.25">
      <c r="A58" t="str">
        <f t="shared" si="2"/>
        <v>evsuper(elec_e8112_l, jor).</v>
      </c>
      <c r="H58" s="4" t="s">
        <v>96</v>
      </c>
      <c r="I58" s="5" t="str">
        <f>IF(Courses!L18="","",Courses!L18)</f>
        <v>elec_e8112_l</v>
      </c>
      <c r="J58" s="6" t="str">
        <f>IF(Courses!AE18="","",Courses!AE18)</f>
        <v>jor</v>
      </c>
    </row>
    <row r="59" spans="1:11" x14ac:dyDescent="0.25">
      <c r="A59" t="str">
        <f t="shared" si="2"/>
        <v>evsuper(elec_e8113_l, ilk).</v>
      </c>
      <c r="H59" s="4" t="s">
        <v>96</v>
      </c>
      <c r="I59" s="5" t="str">
        <f>IF(Courses!L19="","",Courses!L19)</f>
        <v>elec_e8113_l</v>
      </c>
      <c r="J59" s="6" t="str">
        <f>IF(Courses!AE19="","",Courses!AE19)</f>
        <v>ilk</v>
      </c>
    </row>
    <row r="60" spans="1:11" x14ac:dyDescent="0.25">
      <c r="A60" t="str">
        <f t="shared" si="2"/>
        <v/>
      </c>
      <c r="H60" s="4" t="s">
        <v>96</v>
      </c>
      <c r="I60" s="5" t="str">
        <f>IF(Courses!L20="","",Courses!L20)</f>
        <v/>
      </c>
      <c r="J60" s="6" t="str">
        <f>IF(Courses!AE20="","",Courses!AE20)</f>
        <v>sep</v>
      </c>
    </row>
    <row r="61" spans="1:11" x14ac:dyDescent="0.25">
      <c r="A61" t="str">
        <f t="shared" si="2"/>
        <v>evsuper(elec_e8115_l, qua).</v>
      </c>
      <c r="H61" s="4" t="s">
        <v>96</v>
      </c>
      <c r="I61" s="5" t="str">
        <f>IF(Courses!L21="","",Courses!L21)</f>
        <v>elec_e8115_l</v>
      </c>
      <c r="J61" s="6" t="str">
        <f>IF(Courses!AE21="","",Courses!AE21)</f>
        <v>qua</v>
      </c>
    </row>
    <row r="62" spans="1:11" x14ac:dyDescent="0.25">
      <c r="A62" t="str">
        <f t="shared" si="2"/>
        <v>evsuper(elec_e8116_l, kai).</v>
      </c>
      <c r="H62" s="4" t="s">
        <v>96</v>
      </c>
      <c r="I62" s="5" t="str">
        <f>IF(Courses!L22="","",Courses!L22)</f>
        <v>elec_e8116_l</v>
      </c>
      <c r="J62" s="6" t="str">
        <f>IF(Courses!AE22="","",Courses!AE22)</f>
        <v>kai</v>
      </c>
    </row>
    <row r="63" spans="1:11" x14ac:dyDescent="0.25">
      <c r="A63" t="str">
        <f t="shared" si="2"/>
        <v>evsuper(elec_e8117_l, rob).</v>
      </c>
      <c r="H63" s="4" t="s">
        <v>96</v>
      </c>
      <c r="I63" s="5" t="str">
        <f>IF(Courses!L23="","",Courses!L23)</f>
        <v>elec_e8117_l</v>
      </c>
      <c r="J63" s="6" t="str">
        <f>IF(Courses!AE23="","",Courses!AE23)</f>
        <v>rob</v>
      </c>
    </row>
    <row r="64" spans="1:11" x14ac:dyDescent="0.25">
      <c r="A64" t="str">
        <f t="shared" si="2"/>
        <v>evsuper(elec_e8118_l, vil).</v>
      </c>
      <c r="H64" s="4" t="s">
        <v>96</v>
      </c>
      <c r="I64" s="5" t="str">
        <f>IF(Courses!L24="","",Courses!L24)</f>
        <v>elec_e8118_l</v>
      </c>
      <c r="J64" s="6" t="str">
        <f>IF(Courses!AE24="","",Courses!AE24)</f>
        <v>vil</v>
      </c>
    </row>
    <row r="65" spans="1:10" x14ac:dyDescent="0.25">
      <c r="A65" t="str">
        <f t="shared" si="2"/>
        <v>evsuper(elec_e8119_l, vil).</v>
      </c>
      <c r="H65" s="4" t="s">
        <v>96</v>
      </c>
      <c r="I65" s="5" t="str">
        <f>IF(Courses!L25="","",Courses!L25)</f>
        <v>elec_e8119_l</v>
      </c>
      <c r="J65" s="6" t="str">
        <f>IF(Courses!AE25="","",Courses!AE25)</f>
        <v>vil</v>
      </c>
    </row>
    <row r="66" spans="1:10" x14ac:dyDescent="0.25">
      <c r="A66" t="str">
        <f t="shared" si="2"/>
        <v>evsuper(elec_l8120_lf, sep).</v>
      </c>
      <c r="H66" s="4" t="s">
        <v>96</v>
      </c>
      <c r="I66" s="5" t="str">
        <f>IF(Courses!L26="","",Courses!L26)</f>
        <v>elec_l8120_lf</v>
      </c>
      <c r="J66" s="6" t="str">
        <f>IF(Courses!AE26="","",Courses!AE26)</f>
        <v>sep</v>
      </c>
    </row>
    <row r="67" spans="1:10" x14ac:dyDescent="0.25">
      <c r="A67" t="str">
        <f t="shared" si="2"/>
        <v>evsuper(elec_l8120_ls, sep).</v>
      </c>
      <c r="H67" s="4" t="s">
        <v>96</v>
      </c>
      <c r="I67" s="5" t="str">
        <f>IF(Courses!L27="","",Courses!L27)</f>
        <v>elec_l8120_ls</v>
      </c>
      <c r="J67" s="6" t="str">
        <f>IF(Courses!AE27="","",Courses!AE27)</f>
        <v>sep</v>
      </c>
    </row>
    <row r="68" spans="1:10" x14ac:dyDescent="0.25">
      <c r="A68" t="str">
        <f t="shared" si="2"/>
        <v/>
      </c>
      <c r="H68" s="4" t="s">
        <v>96</v>
      </c>
      <c r="I68" s="5" t="str">
        <f>IF(Courses!L28="","",Courses!L28)</f>
        <v/>
      </c>
      <c r="J68" s="6" t="str">
        <f>IF(Courses!AE28="","",Courses!AE28)</f>
        <v>mmm</v>
      </c>
    </row>
    <row r="69" spans="1:10" x14ac:dyDescent="0.25">
      <c r="A69" t="str">
        <f t="shared" si="2"/>
        <v/>
      </c>
      <c r="H69" s="4" t="s">
        <v>96</v>
      </c>
      <c r="I69" s="5" t="str">
        <f>IF(Courses!L29="","",Courses!L29)</f>
        <v/>
      </c>
      <c r="J69" s="6" t="str">
        <f>IF(Courses!AE29="","",Courses!AE29)</f>
        <v>mmm</v>
      </c>
    </row>
    <row r="70" spans="1:10" x14ac:dyDescent="0.25">
      <c r="A70" t="str">
        <f t="shared" si="2"/>
        <v/>
      </c>
      <c r="H70" s="4" t="s">
        <v>96</v>
      </c>
      <c r="I70" s="5" t="str">
        <f>IF(Courses!L30="","",Courses!L30)</f>
        <v/>
      </c>
      <c r="J70" s="6" t="str">
        <f>IF(Courses!AE30="","",Courses!AE30)</f>
        <v/>
      </c>
    </row>
    <row r="71" spans="1:10" x14ac:dyDescent="0.25">
      <c r="A71" t="str">
        <f t="shared" si="2"/>
        <v/>
      </c>
      <c r="H71" s="4" t="s">
        <v>96</v>
      </c>
      <c r="I71" s="5" t="str">
        <f>IF(Courses!L31="","",Courses!L31)</f>
        <v/>
      </c>
      <c r="J71" s="6" t="str">
        <f>IF(Courses!AE31="","",Courses!AE31)</f>
        <v/>
      </c>
    </row>
    <row r="72" spans="1:10" x14ac:dyDescent="0.25">
      <c r="A72" t="str">
        <f t="shared" si="2"/>
        <v>evsuper(elec_c1210_l01, pan).</v>
      </c>
      <c r="H72" s="4" t="s">
        <v>96</v>
      </c>
      <c r="I72" s="5" t="str">
        <f>IF(Courses!L32="","",Courses!L32)</f>
        <v>elec_c1210_l01</v>
      </c>
      <c r="J72" s="6" t="str">
        <f>IF(Courses!AE32="","",Courses!AE32)</f>
        <v>pan</v>
      </c>
    </row>
    <row r="73" spans="1:10" x14ac:dyDescent="0.25">
      <c r="A73" t="str">
        <f t="shared" si="2"/>
        <v>evsuper(elec_c1210_l02, sep).</v>
      </c>
      <c r="H73" s="4" t="s">
        <v>96</v>
      </c>
      <c r="I73" s="5" t="str">
        <f>IF(Courses!L33="","",Courses!L33)</f>
        <v>elec_c1210_l02</v>
      </c>
      <c r="J73" s="6" t="str">
        <f>IF(Courses!AE33="","",Courses!AE33)</f>
        <v>sep</v>
      </c>
    </row>
    <row r="74" spans="1:10" x14ac:dyDescent="0.25">
      <c r="A74" t="str">
        <f t="shared" si="2"/>
        <v/>
      </c>
      <c r="H74" s="4" t="s">
        <v>96</v>
      </c>
      <c r="I74" s="5" t="str">
        <f>IF(Courses!L34="","",Courses!L34)</f>
        <v/>
      </c>
      <c r="J74" s="6" t="str">
        <f>IF(Courses!AE34="","",Courses!AE34)</f>
        <v/>
      </c>
    </row>
    <row r="75" spans="1:10" x14ac:dyDescent="0.25">
      <c r="A75" t="str">
        <f t="shared" si="2"/>
        <v>evsuper(elec_c1220_l01, pan).</v>
      </c>
      <c r="H75" s="4" t="s">
        <v>96</v>
      </c>
      <c r="I75" s="5" t="str">
        <f>IF(Courses!L35="","",Courses!L35)</f>
        <v>elec_c1220_l01</v>
      </c>
      <c r="J75" s="6" t="str">
        <f>IF(Courses!AE35="","",Courses!AE35)</f>
        <v>pan</v>
      </c>
    </row>
    <row r="76" spans="1:10" x14ac:dyDescent="0.25">
      <c r="A76" t="str">
        <f t="shared" si="2"/>
        <v/>
      </c>
      <c r="H76" s="4" t="s">
        <v>96</v>
      </c>
      <c r="I76" s="5" t="str">
        <f>IF(Courses!L36="","",Courses!L36)</f>
        <v/>
      </c>
      <c r="J76" s="6" t="str">
        <f>IF(Courses!AE36="","",Courses!AE36)</f>
        <v>sep</v>
      </c>
    </row>
    <row r="77" spans="1:10" x14ac:dyDescent="0.25">
      <c r="A77" t="str">
        <f t="shared" si="2"/>
        <v/>
      </c>
      <c r="H77" s="4" t="s">
        <v>96</v>
      </c>
      <c r="I77" s="5" t="str">
        <f>IF(Courses!L37="","",Courses!L37)</f>
        <v/>
      </c>
      <c r="J77" s="6" t="str">
        <f>IF(Courses!AE37="","",Courses!AE37)</f>
        <v/>
      </c>
    </row>
    <row r="78" spans="1:10" x14ac:dyDescent="0.25">
      <c r="A78" t="str">
        <f t="shared" si="2"/>
        <v>evsuper(elec_c1110_l, tim).</v>
      </c>
      <c r="H78" s="4" t="s">
        <v>96</v>
      </c>
      <c r="I78" s="5" t="str">
        <f>IF(Courses!L38="","",Courses!L38)</f>
        <v>elec_c1110_l</v>
      </c>
      <c r="J78" s="6" t="str">
        <f>IF(Courses!AE38="","",Courses!AE38)</f>
        <v>tim</v>
      </c>
    </row>
    <row r="79" spans="1:10" x14ac:dyDescent="0.25">
      <c r="A79" t="str">
        <f t="shared" si="2"/>
        <v>evsuper(elec_c1230_l, kai).</v>
      </c>
      <c r="H79" s="4" t="s">
        <v>96</v>
      </c>
      <c r="I79" s="5" t="str">
        <f>IF(Courses!L39="","",Courses!L39)</f>
        <v>elec_c1230_l</v>
      </c>
      <c r="J79" s="6" t="str">
        <f>IF(Courses!AE39="","",Courses!AE39)</f>
        <v>kai</v>
      </c>
    </row>
    <row r="80" spans="1:10" x14ac:dyDescent="0.25">
      <c r="A80" t="str">
        <f t="shared" si="2"/>
        <v>evsuper(elec_c1320_l, pek).</v>
      </c>
      <c r="H80" s="4" t="s">
        <v>96</v>
      </c>
      <c r="I80" s="5" t="str">
        <f>IF(Courses!L40="","",Courses!L40)</f>
        <v>elec_c1320_l</v>
      </c>
      <c r="J80" s="6" t="str">
        <f>IF(Courses!AE40="","",Courses!AE40)</f>
        <v>pek</v>
      </c>
    </row>
    <row r="81" spans="1:13" x14ac:dyDescent="0.25">
      <c r="A81" t="str">
        <f t="shared" si="2"/>
        <v/>
      </c>
      <c r="H81" s="4" t="s">
        <v>96</v>
      </c>
      <c r="I81" s="5" t="str">
        <f>IF(Courses!L41="","",Courses!L41)</f>
        <v/>
      </c>
      <c r="J81" s="6" t="str">
        <f>IF(Courses!AE41="","",Courses!AE41)</f>
        <v/>
      </c>
    </row>
    <row r="82" spans="1:13" x14ac:dyDescent="0.25">
      <c r="A82" t="str">
        <f t="shared" si="2"/>
        <v>evsuper(as_74_3179_l, rob).</v>
      </c>
      <c r="H82" s="4" t="s">
        <v>96</v>
      </c>
      <c r="I82" s="5" t="str">
        <f>IF(Courses!L42="","",Courses!L42)</f>
        <v>as_74_3179_l</v>
      </c>
      <c r="J82" s="6" t="str">
        <f>IF(Courses!AE42="","",Courses!AE42)</f>
        <v>rob</v>
      </c>
    </row>
    <row r="83" spans="1:13" x14ac:dyDescent="0.25">
      <c r="A83" t="str">
        <f t="shared" si="2"/>
        <v/>
      </c>
      <c r="H83" s="4" t="s">
        <v>96</v>
      </c>
      <c r="I83" s="5" t="str">
        <f>IF(Courses!L43="","",Courses!L43)</f>
        <v/>
      </c>
      <c r="J83" s="6" t="str">
        <f>IF(Courses!AE43="","",Courses!AE43)</f>
        <v/>
      </c>
    </row>
    <row r="84" spans="1:13" x14ac:dyDescent="0.25">
      <c r="A84" t="str">
        <f t="shared" si="2"/>
        <v/>
      </c>
      <c r="H84" s="4" t="s">
        <v>96</v>
      </c>
      <c r="I84" s="5" t="str">
        <f>IF(Courses!L44="","",Courses!L44)</f>
        <v/>
      </c>
      <c r="J84" s="6" t="str">
        <f>IF(Courses!AE44="","",Courses!AE44)</f>
        <v/>
      </c>
    </row>
    <row r="85" spans="1:13" x14ac:dyDescent="0.25">
      <c r="A85" t="str">
        <f t="shared" si="2"/>
        <v/>
      </c>
      <c r="H85" s="4" t="s">
        <v>96</v>
      </c>
      <c r="I85" s="5" t="str">
        <f>IF(Courses!L45="","",Courses!L45)</f>
        <v/>
      </c>
      <c r="J85" s="6" t="str">
        <f>IF(Courses!AE45="","",Courses!AE45)</f>
        <v/>
      </c>
    </row>
    <row r="86" spans="1:13" x14ac:dyDescent="0.25">
      <c r="A86" s="31"/>
      <c r="B86" s="31"/>
      <c r="C86" s="31"/>
      <c r="D86" s="31"/>
      <c r="E86" s="31"/>
      <c r="F86" s="31"/>
      <c r="G86" s="31"/>
      <c r="H86" s="31"/>
      <c r="I86" s="31"/>
      <c r="J86" s="31"/>
      <c r="K86" s="31"/>
      <c r="L86" s="31"/>
      <c r="M86" s="3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46"/>
  <sheetViews>
    <sheetView workbookViewId="0">
      <selection activeCell="I7" sqref="I7"/>
    </sheetView>
  </sheetViews>
  <sheetFormatPr defaultRowHeight="15" x14ac:dyDescent="0.25"/>
  <cols>
    <col min="1" max="1" width="25.85546875" customWidth="1"/>
    <col min="9" max="9" width="16.140625" customWidth="1"/>
  </cols>
  <sheetData>
    <row r="2" spans="1:11" x14ac:dyDescent="0.25">
      <c r="A2" t="s">
        <v>75</v>
      </c>
      <c r="H2" t="s">
        <v>93</v>
      </c>
      <c r="I2" t="s">
        <v>89</v>
      </c>
    </row>
    <row r="3" spans="1:11" x14ac:dyDescent="0.25">
      <c r="A3" t="str">
        <f>IF(AND(H3&lt;&gt;"",I3&lt;&gt;""),CONCATENATE(H3,"(",I3,")."),"")</f>
        <v>major(cras).</v>
      </c>
      <c r="H3" s="1" t="s">
        <v>94</v>
      </c>
      <c r="I3" s="24" t="s">
        <v>189</v>
      </c>
    </row>
    <row r="4" spans="1:11" x14ac:dyDescent="0.25">
      <c r="A4" t="str">
        <f>IF(AND(H4&lt;&gt;"",I4&lt;&gt;""),CONCATENATE(H4,"(",I4,")."),"")</f>
        <v>major(as_mast).</v>
      </c>
      <c r="H4" s="4" t="s">
        <v>94</v>
      </c>
      <c r="I4" s="25" t="s">
        <v>204</v>
      </c>
    </row>
    <row r="5" spans="1:11" x14ac:dyDescent="0.25">
      <c r="A5" t="str">
        <f>IF(AND(H5&lt;&gt;"",I5&lt;&gt;""),CONCATENATE(H5,"(",I5,")."),"")</f>
        <v>major(as_kand).</v>
      </c>
      <c r="H5" s="4" t="s">
        <v>94</v>
      </c>
      <c r="I5" s="25" t="s">
        <v>188</v>
      </c>
    </row>
    <row r="6" spans="1:11" x14ac:dyDescent="0.25">
      <c r="A6" t="str">
        <f>IF(AND(H6&lt;&gt;"",I6&lt;&gt;""),CONCATENATE(H6,"(",I6,")."),"")</f>
        <v>major(as_post).</v>
      </c>
      <c r="H6" s="4" t="s">
        <v>94</v>
      </c>
      <c r="I6" s="25" t="s">
        <v>220</v>
      </c>
    </row>
    <row r="7" spans="1:11" x14ac:dyDescent="0.25">
      <c r="A7" t="str">
        <f>IF(AND(H7&lt;&gt;"",I7&lt;&gt;""),CONCATENATE(H7,"(",I7,")."),"")</f>
        <v/>
      </c>
      <c r="H7" s="7" t="s">
        <v>94</v>
      </c>
      <c r="I7" s="26"/>
    </row>
    <row r="9" spans="1:11" x14ac:dyDescent="0.25">
      <c r="K9" t="s">
        <v>106</v>
      </c>
    </row>
    <row r="10" spans="1:11" x14ac:dyDescent="0.25">
      <c r="A10" t="s">
        <v>98</v>
      </c>
      <c r="H10" s="5" t="str">
        <f>IF(Courses!AB10="","",Courses!AB10)</f>
        <v>M-type</v>
      </c>
      <c r="I10" s="5" t="str">
        <f>IF(Courses!L10="","",Courses!L10)</f>
        <v>EVENT CODES</v>
      </c>
      <c r="J10" s="5" t="str">
        <f>IF(Courses!AC10="","",Courses!AC10)</f>
        <v>Major</v>
      </c>
      <c r="K10" s="5" t="str">
        <f>IF(Courses!AD10="","",Courses!AD10)</f>
        <v>Track</v>
      </c>
    </row>
    <row r="11" spans="1:11" x14ac:dyDescent="0.25">
      <c r="A11" t="str">
        <f>IF(AND(H11&lt;&gt;"",I11&lt;&gt;"",J11&lt;&gt;""),CONCATENATE(H11,"(",I11,", ",J11,")."),"")</f>
        <v>maobl(elec_e8101_l, cras).</v>
      </c>
      <c r="H11" s="1" t="str">
        <f>IF(Courses!AB11="","",Courses!AB11)</f>
        <v>maobl</v>
      </c>
      <c r="I11" s="2" t="str">
        <f>IF(Courses!L11="","",Courses!L11)</f>
        <v>elec_e8101_l</v>
      </c>
      <c r="J11" s="3" t="str">
        <f>IF(Courses!AC11="","",Courses!AC11)</f>
        <v>cras</v>
      </c>
      <c r="K11" s="5" t="str">
        <f>IF(Courses!AD11="","",Courses!AD11)</f>
        <v>ae1tr1</v>
      </c>
    </row>
    <row r="12" spans="1:11" x14ac:dyDescent="0.25">
      <c r="A12" t="str">
        <f t="shared" ref="A12:A27" si="0">IF(AND(H12&lt;&gt;"",I12&lt;&gt;"",J12&lt;&gt;""),CONCATENATE(H12,"(",I12,", ",J12,")."),"")</f>
        <v>maobl(elec_e8102_l, cras).</v>
      </c>
      <c r="H12" s="4" t="str">
        <f>IF(Courses!AB12="","",Courses!AB12)</f>
        <v>maobl</v>
      </c>
      <c r="I12" s="5" t="str">
        <f>IF(Courses!L12="","",Courses!L12)</f>
        <v>elec_e8102_l</v>
      </c>
      <c r="J12" s="6" t="str">
        <f>IF(Courses!AC12="","",Courses!AC12)</f>
        <v>cras</v>
      </c>
      <c r="K12" s="5" t="str">
        <f>IF(Courses!AD12="","",Courses!AD12)</f>
        <v/>
      </c>
    </row>
    <row r="13" spans="1:11" x14ac:dyDescent="0.25">
      <c r="A13" t="str">
        <f t="shared" si="0"/>
        <v>maobl(elec_e8103_l01, cras).</v>
      </c>
      <c r="H13" s="4" t="str">
        <f>IF(Courses!AB13="","",Courses!AB13)</f>
        <v>maobl</v>
      </c>
      <c r="I13" s="5" t="str">
        <f>IF(Courses!L13="","",Courses!L13)</f>
        <v>elec_e8103_l01</v>
      </c>
      <c r="J13" s="6" t="str">
        <f>IF(Courses!AC13="","",Courses!AC13)</f>
        <v>cras</v>
      </c>
      <c r="K13" s="5" t="str">
        <f>IF(Courses!AD13="","",Courses!AD13)</f>
        <v/>
      </c>
    </row>
    <row r="14" spans="1:11" x14ac:dyDescent="0.25">
      <c r="A14" t="str">
        <f t="shared" si="0"/>
        <v>maobl(elec_e8103_l02, cras).</v>
      </c>
      <c r="H14" s="4" t="str">
        <f>IF(Courses!AB14="","",Courses!AB14)</f>
        <v>maobl</v>
      </c>
      <c r="I14" s="5" t="str">
        <f>IF(Courses!L14="","",Courses!L14)</f>
        <v>elec_e8103_l02</v>
      </c>
      <c r="J14" s="6" t="str">
        <f>IF(Courses!AC14="","",Courses!AC14)</f>
        <v>cras</v>
      </c>
      <c r="K14" s="5" t="str">
        <f>IF(Courses!AD14="","",Courses!AD14)</f>
        <v/>
      </c>
    </row>
    <row r="15" spans="1:11" x14ac:dyDescent="0.25">
      <c r="A15" t="str">
        <f t="shared" si="0"/>
        <v>maobl(elec_e8104_l, cras).</v>
      </c>
      <c r="H15" s="4" t="str">
        <f>IF(Courses!AB15="","",Courses!AB15)</f>
        <v>maobl</v>
      </c>
      <c r="I15" s="5" t="str">
        <f>IF(Courses!L15="","",Courses!L15)</f>
        <v>elec_e8104_l</v>
      </c>
      <c r="J15" s="6" t="str">
        <f>IF(Courses!AC15="","",Courses!AC15)</f>
        <v>cras</v>
      </c>
      <c r="K15" s="5" t="str">
        <f>IF(Courses!AD15="","",Courses!AD15)</f>
        <v/>
      </c>
    </row>
    <row r="16" spans="1:11" x14ac:dyDescent="0.25">
      <c r="A16" t="str">
        <f t="shared" si="0"/>
        <v>maobl(elec_e8110_l, cras).</v>
      </c>
      <c r="H16" s="4" t="str">
        <f>IF(Courses!AB16="","",Courses!AB16)</f>
        <v>maobl</v>
      </c>
      <c r="I16" s="5" t="str">
        <f>IF(Courses!L16="","",Courses!L16)</f>
        <v>elec_e8110_l</v>
      </c>
      <c r="J16" s="6" t="str">
        <f>IF(Courses!AC16="","",Courses!AC16)</f>
        <v>cras</v>
      </c>
      <c r="K16" s="5" t="str">
        <f>IF(Courses!AD16="","",Courses!AD16)</f>
        <v/>
      </c>
    </row>
    <row r="17" spans="1:11" x14ac:dyDescent="0.25">
      <c r="A17" t="str">
        <f t="shared" si="0"/>
        <v>masel(elec_e8111_l, cras).</v>
      </c>
      <c r="H17" s="4" t="str">
        <f>IF(Courses!AB17="","",Courses!AB17)</f>
        <v>masel</v>
      </c>
      <c r="I17" s="5" t="str">
        <f>IF(Courses!L17="","",Courses!L17)</f>
        <v>elec_e8111_l</v>
      </c>
      <c r="J17" s="6" t="str">
        <f>IF(Courses!AC17="","",Courses!AC17)</f>
        <v>cras</v>
      </c>
      <c r="K17" s="5" t="str">
        <f>IF(Courses!AD17="","",Courses!AD17)</f>
        <v/>
      </c>
    </row>
    <row r="18" spans="1:11" x14ac:dyDescent="0.25">
      <c r="A18" t="str">
        <f t="shared" si="0"/>
        <v>masel(elec_e8112_l, cras).</v>
      </c>
      <c r="H18" s="4" t="str">
        <f>IF(Courses!AB18="","",Courses!AB18)</f>
        <v>masel</v>
      </c>
      <c r="I18" s="5" t="str">
        <f>IF(Courses!L18="","",Courses!L18)</f>
        <v>elec_e8112_l</v>
      </c>
      <c r="J18" s="6" t="str">
        <f>IF(Courses!AC18="","",Courses!AC18)</f>
        <v>cras</v>
      </c>
      <c r="K18" s="5" t="str">
        <f>IF(Courses!AD18="","",Courses!AD18)</f>
        <v/>
      </c>
    </row>
    <row r="19" spans="1:11" x14ac:dyDescent="0.25">
      <c r="A19" t="str">
        <f t="shared" si="0"/>
        <v>masel(elec_e8113_l, cras).</v>
      </c>
      <c r="H19" s="4" t="str">
        <f>IF(Courses!AB19="","",Courses!AB19)</f>
        <v>masel</v>
      </c>
      <c r="I19" s="5" t="str">
        <f>IF(Courses!L19="","",Courses!L19)</f>
        <v>elec_e8113_l</v>
      </c>
      <c r="J19" s="6" t="str">
        <f>IF(Courses!AC19="","",Courses!AC19)</f>
        <v>cras</v>
      </c>
      <c r="K19" s="5" t="str">
        <f>IF(Courses!AD19="","",Courses!AD19)</f>
        <v/>
      </c>
    </row>
    <row r="20" spans="1:11" x14ac:dyDescent="0.25">
      <c r="A20" t="str">
        <f t="shared" si="0"/>
        <v/>
      </c>
      <c r="H20" s="4" t="str">
        <f>IF(Courses!AB20="","",Courses!AB20)</f>
        <v>masel</v>
      </c>
      <c r="I20" s="5" t="str">
        <f>IF(Courses!L20="","",Courses!L20)</f>
        <v/>
      </c>
      <c r="J20" s="6" t="str">
        <f>IF(Courses!AC20="","",Courses!AC20)</f>
        <v>cras</v>
      </c>
      <c r="K20" s="5" t="str">
        <f>IF(Courses!AD20="","",Courses!AD20)</f>
        <v/>
      </c>
    </row>
    <row r="21" spans="1:11" x14ac:dyDescent="0.25">
      <c r="A21" t="str">
        <f t="shared" si="0"/>
        <v>masel(elec_e8115_l, cras).</v>
      </c>
      <c r="H21" s="4" t="str">
        <f>IF(Courses!AB21="","",Courses!AB21)</f>
        <v>masel</v>
      </c>
      <c r="I21" s="5" t="str">
        <f>IF(Courses!L21="","",Courses!L21)</f>
        <v>elec_e8115_l</v>
      </c>
      <c r="J21" s="6" t="str">
        <f>IF(Courses!AC21="","",Courses!AC21)</f>
        <v>cras</v>
      </c>
      <c r="K21" s="5" t="str">
        <f>IF(Courses!AD21="","",Courses!AD21)</f>
        <v/>
      </c>
    </row>
    <row r="22" spans="1:11" x14ac:dyDescent="0.25">
      <c r="A22" t="str">
        <f t="shared" si="0"/>
        <v>masel(elec_e8116_l, cras).</v>
      </c>
      <c r="H22" s="4" t="str">
        <f>IF(Courses!AB22="","",Courses!AB22)</f>
        <v>masel</v>
      </c>
      <c r="I22" s="5" t="str">
        <f>IF(Courses!L22="","",Courses!L22)</f>
        <v>elec_e8116_l</v>
      </c>
      <c r="J22" s="6" t="str">
        <f>IF(Courses!AC22="","",Courses!AC22)</f>
        <v>cras</v>
      </c>
      <c r="K22" s="5" t="str">
        <f>IF(Courses!AD22="","",Courses!AD22)</f>
        <v/>
      </c>
    </row>
    <row r="23" spans="1:11" x14ac:dyDescent="0.25">
      <c r="A23" t="str">
        <f t="shared" si="0"/>
        <v>masel(elec_e8117_l, cras).</v>
      </c>
      <c r="H23" s="4" t="str">
        <f>IF(Courses!AB23="","",Courses!AB23)</f>
        <v>masel</v>
      </c>
      <c r="I23" s="5" t="str">
        <f>IF(Courses!L23="","",Courses!L23)</f>
        <v>elec_e8117_l</v>
      </c>
      <c r="J23" s="6" t="str">
        <f>IF(Courses!AC23="","",Courses!AC23)</f>
        <v>cras</v>
      </c>
      <c r="K23" s="5" t="str">
        <f>IF(Courses!AD23="","",Courses!AD23)</f>
        <v/>
      </c>
    </row>
    <row r="24" spans="1:11" x14ac:dyDescent="0.25">
      <c r="A24" t="str">
        <f t="shared" si="0"/>
        <v>masel(elec_e8118_l, cras).</v>
      </c>
      <c r="H24" s="4" t="str">
        <f>IF(Courses!AB24="","",Courses!AB24)</f>
        <v>masel</v>
      </c>
      <c r="I24" s="5" t="str">
        <f>IF(Courses!L24="","",Courses!L24)</f>
        <v>elec_e8118_l</v>
      </c>
      <c r="J24" s="6" t="str">
        <f>IF(Courses!AC24="","",Courses!AC24)</f>
        <v>cras</v>
      </c>
      <c r="K24" s="5" t="str">
        <f>IF(Courses!AD24="","",Courses!AD24)</f>
        <v/>
      </c>
    </row>
    <row r="25" spans="1:11" x14ac:dyDescent="0.25">
      <c r="A25" t="str">
        <f t="shared" si="0"/>
        <v>masel(elec_e8119_l, cras).</v>
      </c>
      <c r="H25" s="4" t="str">
        <f>IF(Courses!AB25="","",Courses!AB25)</f>
        <v>masel</v>
      </c>
      <c r="I25" s="5" t="str">
        <f>IF(Courses!L25="","",Courses!L25)</f>
        <v>elec_e8119_l</v>
      </c>
      <c r="J25" s="6" t="str">
        <f>IF(Courses!AC25="","",Courses!AC25)</f>
        <v>cras</v>
      </c>
      <c r="K25" s="5" t="str">
        <f>IF(Courses!AD25="","",Courses!AD25)</f>
        <v/>
      </c>
    </row>
    <row r="26" spans="1:11" x14ac:dyDescent="0.25">
      <c r="A26" t="str">
        <f t="shared" si="0"/>
        <v>masel(elec_l8120_lf, cras).</v>
      </c>
      <c r="H26" s="4" t="str">
        <f>IF(Courses!AB26="","",Courses!AB26)</f>
        <v>masel</v>
      </c>
      <c r="I26" s="5" t="str">
        <f>IF(Courses!L26="","",Courses!L26)</f>
        <v>elec_l8120_lf</v>
      </c>
      <c r="J26" s="6" t="str">
        <f>IF(Courses!AC26="","",Courses!AC26)</f>
        <v>cras</v>
      </c>
      <c r="K26" s="5" t="str">
        <f>IF(Courses!AD26="","",Courses!AD26)</f>
        <v/>
      </c>
    </row>
    <row r="27" spans="1:11" x14ac:dyDescent="0.25">
      <c r="A27" t="str">
        <f t="shared" si="0"/>
        <v>masel(elec_l8120_ls, cras).</v>
      </c>
      <c r="H27" s="4" t="str">
        <f>IF(Courses!AB27="","",Courses!AB27)</f>
        <v>masel</v>
      </c>
      <c r="I27" s="5" t="str">
        <f>IF(Courses!L27="","",Courses!L27)</f>
        <v>elec_l8120_ls</v>
      </c>
      <c r="J27" s="6" t="str">
        <f>IF(Courses!AC27="","",Courses!AC27)</f>
        <v>cras</v>
      </c>
      <c r="K27" s="5" t="str">
        <f>IF(Courses!AD27="","",Courses!AD27)</f>
        <v/>
      </c>
    </row>
    <row r="28" spans="1:11" x14ac:dyDescent="0.25">
      <c r="A28" t="str">
        <f t="shared" ref="A28:A46" si="1">IF(AND(H28&lt;&gt;"",I28&lt;&gt;"",J28&lt;&gt;""),CONCATENATE(H28,"(",I28,", ",J28,")."),"")</f>
        <v/>
      </c>
      <c r="H28" s="4" t="str">
        <f>IF(Courses!AB28="","",Courses!AB28)</f>
        <v>masel</v>
      </c>
      <c r="I28" s="5" t="str">
        <f>IF(Courses!L28="","",Courses!L28)</f>
        <v/>
      </c>
      <c r="J28" s="6" t="str">
        <f>IF(Courses!AC28="","",Courses!AC28)</f>
        <v>cras</v>
      </c>
      <c r="K28" s="5" t="str">
        <f>IF(Courses!AD28="","",Courses!AD28)</f>
        <v/>
      </c>
    </row>
    <row r="29" spans="1:11" x14ac:dyDescent="0.25">
      <c r="A29" t="str">
        <f t="shared" si="1"/>
        <v/>
      </c>
      <c r="H29" s="4" t="str">
        <f>IF(Courses!AB29="","",Courses!AB29)</f>
        <v>masel</v>
      </c>
      <c r="I29" s="5" t="str">
        <f>IF(Courses!L29="","",Courses!L29)</f>
        <v/>
      </c>
      <c r="J29" s="6" t="str">
        <f>IF(Courses!AC29="","",Courses!AC29)</f>
        <v>cras</v>
      </c>
      <c r="K29" s="5" t="str">
        <f>IF(Courses!AD29="","",Courses!AD29)</f>
        <v/>
      </c>
    </row>
    <row r="30" spans="1:11" x14ac:dyDescent="0.25">
      <c r="A30" t="str">
        <f t="shared" si="1"/>
        <v/>
      </c>
      <c r="H30" s="4" t="str">
        <f>IF(Courses!AB30="","",Courses!AB30)</f>
        <v/>
      </c>
      <c r="I30" s="5" t="str">
        <f>IF(Courses!L30="","",Courses!L30)</f>
        <v/>
      </c>
      <c r="J30" s="6" t="str">
        <f>IF(Courses!AC30="","",Courses!AC30)</f>
        <v/>
      </c>
      <c r="K30" s="5" t="str">
        <f>IF(Courses!AD30="","",Courses!AD30)</f>
        <v/>
      </c>
    </row>
    <row r="31" spans="1:11" x14ac:dyDescent="0.25">
      <c r="A31" t="str">
        <f t="shared" si="1"/>
        <v/>
      </c>
      <c r="H31" s="4" t="str">
        <f>IF(Courses!AB31="","",Courses!AB31)</f>
        <v/>
      </c>
      <c r="I31" s="5" t="str">
        <f>IF(Courses!L31="","",Courses!L31)</f>
        <v/>
      </c>
      <c r="J31" s="6" t="str">
        <f>IF(Courses!AC31="","",Courses!AC31)</f>
        <v/>
      </c>
      <c r="K31" s="5" t="str">
        <f>IF(Courses!AD31="","",Courses!AD31)</f>
        <v/>
      </c>
    </row>
    <row r="32" spans="1:11" x14ac:dyDescent="0.25">
      <c r="A32" t="str">
        <f t="shared" si="1"/>
        <v>maobl(elec_c1210_l01, as_kand).</v>
      </c>
      <c r="H32" s="4" t="str">
        <f>IF(Courses!AB32="","",Courses!AB32)</f>
        <v>maobl</v>
      </c>
      <c r="I32" s="5" t="str">
        <f>IF(Courses!L32="","",Courses!L32)</f>
        <v>elec_c1210_l01</v>
      </c>
      <c r="J32" s="6" t="str">
        <f>IF(Courses!AC32="","",Courses!AC32)</f>
        <v>as_kand</v>
      </c>
      <c r="K32" s="5" t="str">
        <f>IF(Courses!AD32="","",Courses!AD32)</f>
        <v/>
      </c>
    </row>
    <row r="33" spans="1:11" x14ac:dyDescent="0.25">
      <c r="A33" t="str">
        <f t="shared" si="1"/>
        <v>maobl(elec_c1210_l02, as_kand).</v>
      </c>
      <c r="H33" s="4" t="str">
        <f>IF(Courses!AB33="","",Courses!AB33)</f>
        <v>maobl</v>
      </c>
      <c r="I33" s="5" t="str">
        <f>IF(Courses!L33="","",Courses!L33)</f>
        <v>elec_c1210_l02</v>
      </c>
      <c r="J33" s="6" t="str">
        <f>IF(Courses!AC33="","",Courses!AC33)</f>
        <v>as_kand</v>
      </c>
      <c r="K33" s="5" t="str">
        <f>IF(Courses!AD33="","",Courses!AD33)</f>
        <v/>
      </c>
    </row>
    <row r="34" spans="1:11" x14ac:dyDescent="0.25">
      <c r="A34" t="str">
        <f t="shared" si="1"/>
        <v/>
      </c>
      <c r="H34" s="4" t="str">
        <f>IF(Courses!AB34="","",Courses!AB34)</f>
        <v/>
      </c>
      <c r="I34" s="5" t="str">
        <f>IF(Courses!L34="","",Courses!L34)</f>
        <v/>
      </c>
      <c r="J34" s="6" t="str">
        <f>IF(Courses!AC34="","",Courses!AC34)</f>
        <v/>
      </c>
      <c r="K34" s="5" t="str">
        <f>IF(Courses!AD34="","",Courses!AD34)</f>
        <v/>
      </c>
    </row>
    <row r="35" spans="1:11" x14ac:dyDescent="0.25">
      <c r="A35" t="str">
        <f t="shared" si="1"/>
        <v>maobl(elec_c1220_l01, as_kand).</v>
      </c>
      <c r="H35" s="4" t="str">
        <f>IF(Courses!AB35="","",Courses!AB35)</f>
        <v>maobl</v>
      </c>
      <c r="I35" s="5" t="str">
        <f>IF(Courses!L35="","",Courses!L35)</f>
        <v>elec_c1220_l01</v>
      </c>
      <c r="J35" s="6" t="str">
        <f>IF(Courses!AC35="","",Courses!AC35)</f>
        <v>as_kand</v>
      </c>
      <c r="K35" s="5" t="str">
        <f>IF(Courses!AD35="","",Courses!AD35)</f>
        <v/>
      </c>
    </row>
    <row r="36" spans="1:11" x14ac:dyDescent="0.25">
      <c r="A36" t="str">
        <f t="shared" si="1"/>
        <v/>
      </c>
      <c r="H36" s="4" t="str">
        <f>IF(Courses!AB36="","",Courses!AB36)</f>
        <v>maobl</v>
      </c>
      <c r="I36" s="5" t="str">
        <f>IF(Courses!L36="","",Courses!L36)</f>
        <v/>
      </c>
      <c r="J36" s="6" t="str">
        <f>IF(Courses!AC36="","",Courses!AC36)</f>
        <v>as_kand</v>
      </c>
      <c r="K36" s="5" t="str">
        <f>IF(Courses!AD36="","",Courses!AD36)</f>
        <v/>
      </c>
    </row>
    <row r="37" spans="1:11" x14ac:dyDescent="0.25">
      <c r="A37" t="str">
        <f t="shared" si="1"/>
        <v/>
      </c>
      <c r="H37" s="4" t="str">
        <f>IF(Courses!AB37="","",Courses!AB37)</f>
        <v/>
      </c>
      <c r="I37" s="5" t="str">
        <f>IF(Courses!L37="","",Courses!L37)</f>
        <v/>
      </c>
      <c r="J37" s="6" t="str">
        <f>IF(Courses!AC37="","",Courses!AC37)</f>
        <v/>
      </c>
      <c r="K37" s="5" t="str">
        <f>IF(Courses!AD37="","",Courses!AD37)</f>
        <v/>
      </c>
    </row>
    <row r="38" spans="1:11" x14ac:dyDescent="0.25">
      <c r="A38" t="str">
        <f t="shared" si="1"/>
        <v>maobl(elec_c1110_l, as_kand).</v>
      </c>
      <c r="H38" s="4" t="str">
        <f>IF(Courses!AB38="","",Courses!AB38)</f>
        <v>maobl</v>
      </c>
      <c r="I38" s="5" t="str">
        <f>IF(Courses!L38="","",Courses!L38)</f>
        <v>elec_c1110_l</v>
      </c>
      <c r="J38" s="6" t="str">
        <f>IF(Courses!AC38="","",Courses!AC38)</f>
        <v>as_kand</v>
      </c>
      <c r="K38" s="5" t="str">
        <f>IF(Courses!AD38="","",Courses!AD38)</f>
        <v/>
      </c>
    </row>
    <row r="39" spans="1:11" x14ac:dyDescent="0.25">
      <c r="A39" t="str">
        <f t="shared" si="1"/>
        <v>maobl(elec_c1230_l, as_kand).</v>
      </c>
      <c r="H39" s="4" t="str">
        <f>IF(Courses!AB39="","",Courses!AB39)</f>
        <v>maobl</v>
      </c>
      <c r="I39" s="5" t="str">
        <f>IF(Courses!L39="","",Courses!L39)</f>
        <v>elec_c1230_l</v>
      </c>
      <c r="J39" s="6" t="str">
        <f>IF(Courses!AC39="","",Courses!AC39)</f>
        <v>as_kand</v>
      </c>
      <c r="K39" s="5" t="str">
        <f>IF(Courses!AD39="","",Courses!AD39)</f>
        <v/>
      </c>
    </row>
    <row r="40" spans="1:11" x14ac:dyDescent="0.25">
      <c r="A40" t="str">
        <f t="shared" si="1"/>
        <v>maobl(elec_c1320_l, as_kand).</v>
      </c>
      <c r="H40" s="4" t="str">
        <f>IF(Courses!AB40="","",Courses!AB40)</f>
        <v>maobl</v>
      </c>
      <c r="I40" s="5" t="str">
        <f>IF(Courses!L40="","",Courses!L40)</f>
        <v>elec_c1320_l</v>
      </c>
      <c r="J40" s="6" t="str">
        <f>IF(Courses!AC40="","",Courses!AC40)</f>
        <v>as_kand</v>
      </c>
      <c r="K40" s="5" t="str">
        <f>IF(Courses!AD40="","",Courses!AD40)</f>
        <v/>
      </c>
    </row>
    <row r="41" spans="1:11" x14ac:dyDescent="0.25">
      <c r="A41" t="str">
        <f t="shared" si="1"/>
        <v/>
      </c>
      <c r="H41" s="4" t="str">
        <f>IF(Courses!AB41="","",Courses!AB41)</f>
        <v/>
      </c>
      <c r="I41" s="5" t="str">
        <f>IF(Courses!L41="","",Courses!L41)</f>
        <v/>
      </c>
      <c r="J41" s="6" t="str">
        <f>IF(Courses!AC41="","",Courses!AC41)</f>
        <v/>
      </c>
      <c r="K41" s="5" t="str">
        <f>IF(Courses!AD41="","",Courses!AD41)</f>
        <v/>
      </c>
    </row>
    <row r="42" spans="1:11" x14ac:dyDescent="0.25">
      <c r="A42" t="str">
        <f t="shared" si="1"/>
        <v>masel(as_74_3179_l, as_post).</v>
      </c>
      <c r="H42" s="4" t="str">
        <f>IF(Courses!AB42="","",Courses!AB42)</f>
        <v>masel</v>
      </c>
      <c r="I42" s="5" t="str">
        <f>IF(Courses!L42="","",Courses!L42)</f>
        <v>as_74_3179_l</v>
      </c>
      <c r="J42" s="6" t="str">
        <f>IF(Courses!AC42="","",Courses!AC42)</f>
        <v>as_post</v>
      </c>
      <c r="K42" s="5" t="str">
        <f>IF(Courses!AD42="","",Courses!AD42)</f>
        <v/>
      </c>
    </row>
    <row r="43" spans="1:11" x14ac:dyDescent="0.25">
      <c r="A43" t="str">
        <f t="shared" si="1"/>
        <v/>
      </c>
      <c r="H43" s="4" t="str">
        <f>IF(Courses!AB43="","",Courses!AB43)</f>
        <v/>
      </c>
      <c r="I43" s="5" t="str">
        <f>IF(Courses!L43="","",Courses!L43)</f>
        <v/>
      </c>
      <c r="J43" s="6" t="str">
        <f>IF(Courses!AC43="","",Courses!AC43)</f>
        <v/>
      </c>
      <c r="K43" s="5" t="str">
        <f>IF(Courses!AD43="","",Courses!AD43)</f>
        <v/>
      </c>
    </row>
    <row r="44" spans="1:11" x14ac:dyDescent="0.25">
      <c r="A44" t="str">
        <f t="shared" si="1"/>
        <v/>
      </c>
      <c r="H44" s="4" t="str">
        <f>IF(Courses!AB44="","",Courses!AB44)</f>
        <v/>
      </c>
      <c r="I44" s="5" t="str">
        <f>IF(Courses!L44="","",Courses!L44)</f>
        <v/>
      </c>
      <c r="J44" s="6" t="str">
        <f>IF(Courses!AC44="","",Courses!AC44)</f>
        <v/>
      </c>
      <c r="K44" s="5" t="str">
        <f>IF(Courses!AD44="","",Courses!AD44)</f>
        <v/>
      </c>
    </row>
    <row r="45" spans="1:11" x14ac:dyDescent="0.25">
      <c r="A45" t="str">
        <f t="shared" si="1"/>
        <v/>
      </c>
      <c r="H45" s="4" t="str">
        <f>IF(Courses!AB45="","",Courses!AB45)</f>
        <v/>
      </c>
      <c r="I45" s="5" t="str">
        <f>IF(Courses!L45="","",Courses!L45)</f>
        <v/>
      </c>
      <c r="J45" s="6" t="str">
        <f>IF(Courses!AC45="","",Courses!AC45)</f>
        <v/>
      </c>
      <c r="K45" s="5" t="str">
        <f>IF(Courses!AD45="","",Courses!AD45)</f>
        <v/>
      </c>
    </row>
    <row r="46" spans="1:11" x14ac:dyDescent="0.25">
      <c r="A46" s="31" t="str">
        <f t="shared" si="1"/>
        <v/>
      </c>
      <c r="B46" s="31"/>
      <c r="C46" s="31"/>
      <c r="D46" s="31"/>
      <c r="E46" s="31"/>
      <c r="F46" s="31"/>
      <c r="G46" s="31"/>
      <c r="H46" s="38" t="str">
        <f>IF(Courses!AB46="","",Courses!AB46)</f>
        <v/>
      </c>
      <c r="I46" s="32" t="str">
        <f>IF(Courses!L46="","",Courses!L46)</f>
        <v/>
      </c>
      <c r="J46" s="33" t="str">
        <f>IF(Courses!AC46="","",Courses!AC46)</f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X51"/>
  <sheetViews>
    <sheetView topLeftCell="C25" workbookViewId="0">
      <selection activeCell="H53" sqref="H53"/>
    </sheetView>
  </sheetViews>
  <sheetFormatPr defaultRowHeight="15" x14ac:dyDescent="0.25"/>
  <cols>
    <col min="1" max="1" width="24.5703125" customWidth="1"/>
    <col min="3" max="3" width="4.7109375" customWidth="1"/>
    <col min="4" max="4" width="27.42578125" customWidth="1"/>
    <col min="5" max="5" width="13.7109375" customWidth="1"/>
    <col min="6" max="6" width="16.42578125" customWidth="1"/>
    <col min="8" max="8" width="22.28515625" customWidth="1"/>
    <col min="9" max="9" width="12.7109375" customWidth="1"/>
    <col min="10" max="10" width="12.42578125" customWidth="1"/>
    <col min="11" max="11" width="23.140625" customWidth="1"/>
    <col min="12" max="12" width="16.140625" customWidth="1"/>
    <col min="13" max="13" width="53.28515625" customWidth="1"/>
    <col min="14" max="14" width="10.5703125" customWidth="1"/>
    <col min="16" max="16" width="13.42578125" customWidth="1"/>
  </cols>
  <sheetData>
    <row r="2" spans="1:19" x14ac:dyDescent="0.25">
      <c r="A2" t="s">
        <v>157</v>
      </c>
      <c r="M2" t="s">
        <v>200</v>
      </c>
    </row>
    <row r="3" spans="1:19" x14ac:dyDescent="0.25">
      <c r="M3" t="s">
        <v>161</v>
      </c>
      <c r="N3" t="s">
        <v>162</v>
      </c>
      <c r="O3" t="s">
        <v>163</v>
      </c>
      <c r="P3" t="s">
        <v>164</v>
      </c>
      <c r="Q3" t="s">
        <v>165</v>
      </c>
      <c r="R3" t="s">
        <v>166</v>
      </c>
      <c r="S3" t="s">
        <v>167</v>
      </c>
    </row>
    <row r="4" spans="1:19" x14ac:dyDescent="0.25">
      <c r="A4" t="s">
        <v>216</v>
      </c>
      <c r="M4" t="s">
        <v>161</v>
      </c>
      <c r="N4" t="s">
        <v>171</v>
      </c>
      <c r="O4" t="s">
        <v>168</v>
      </c>
      <c r="P4" t="s">
        <v>164</v>
      </c>
      <c r="Q4" t="s">
        <v>169</v>
      </c>
      <c r="R4" t="s">
        <v>166</v>
      </c>
    </row>
    <row r="5" spans="1:19" x14ac:dyDescent="0.25">
      <c r="A5" t="s">
        <v>152</v>
      </c>
      <c r="M5" t="s">
        <v>199</v>
      </c>
    </row>
    <row r="6" spans="1:19" x14ac:dyDescent="0.25">
      <c r="M6" s="47" t="s">
        <v>170</v>
      </c>
      <c r="N6" t="s">
        <v>171</v>
      </c>
      <c r="O6" s="47" t="s">
        <v>174</v>
      </c>
      <c r="P6" s="47" t="s">
        <v>176</v>
      </c>
      <c r="Q6" t="s">
        <v>165</v>
      </c>
      <c r="R6" t="s">
        <v>99</v>
      </c>
      <c r="S6" t="s">
        <v>178</v>
      </c>
    </row>
    <row r="7" spans="1:19" x14ac:dyDescent="0.25">
      <c r="E7" t="s">
        <v>148</v>
      </c>
      <c r="H7" s="1" t="s">
        <v>149</v>
      </c>
      <c r="I7" s="3" t="s">
        <v>37</v>
      </c>
      <c r="M7" t="s">
        <v>170</v>
      </c>
      <c r="N7" t="s">
        <v>162</v>
      </c>
      <c r="O7" t="s">
        <v>163</v>
      </c>
      <c r="P7" t="s">
        <v>179</v>
      </c>
      <c r="Q7" t="s">
        <v>180</v>
      </c>
      <c r="R7" t="s">
        <v>99</v>
      </c>
      <c r="S7" t="s">
        <v>167</v>
      </c>
    </row>
    <row r="8" spans="1:19" x14ac:dyDescent="0.25">
      <c r="E8" t="s">
        <v>150</v>
      </c>
      <c r="H8" s="4" t="s">
        <v>151</v>
      </c>
      <c r="I8" s="6" t="s">
        <v>99</v>
      </c>
      <c r="M8" t="s">
        <v>173</v>
      </c>
      <c r="N8" t="s">
        <v>62</v>
      </c>
      <c r="O8" t="s">
        <v>174</v>
      </c>
      <c r="P8" t="s">
        <v>164</v>
      </c>
      <c r="Q8" t="s">
        <v>169</v>
      </c>
      <c r="R8" t="s">
        <v>99</v>
      </c>
      <c r="S8" t="s">
        <v>175</v>
      </c>
    </row>
    <row r="9" spans="1:19" x14ac:dyDescent="0.25">
      <c r="M9" t="s">
        <v>173</v>
      </c>
      <c r="N9" t="s">
        <v>65</v>
      </c>
      <c r="O9" t="s">
        <v>168</v>
      </c>
      <c r="P9" t="s">
        <v>164</v>
      </c>
      <c r="Q9" t="s">
        <v>169</v>
      </c>
      <c r="R9" t="s">
        <v>99</v>
      </c>
    </row>
    <row r="10" spans="1:19" ht="50.25" x14ac:dyDescent="0.25">
      <c r="A10" t="s">
        <v>154</v>
      </c>
      <c r="B10" s="8" t="s">
        <v>153</v>
      </c>
      <c r="C10" s="54" t="s">
        <v>203</v>
      </c>
      <c r="D10" s="8"/>
      <c r="E10" s="8"/>
      <c r="F10" s="8"/>
      <c r="G10" s="8" t="s">
        <v>198</v>
      </c>
      <c r="H10" s="8"/>
      <c r="I10" s="8"/>
      <c r="J10" s="8"/>
      <c r="M10" t="s">
        <v>172</v>
      </c>
      <c r="N10" t="s">
        <v>62</v>
      </c>
      <c r="O10" t="s">
        <v>182</v>
      </c>
      <c r="P10" t="s">
        <v>181</v>
      </c>
      <c r="Q10" t="s">
        <v>169</v>
      </c>
    </row>
    <row r="11" spans="1:19" x14ac:dyDescent="0.25">
      <c r="A11" s="1" t="str">
        <f t="shared" ref="A11:A15" si="0">IF(C11&lt;&gt;1,"",D11)</f>
        <v/>
      </c>
      <c r="B11" s="6" t="str">
        <f t="shared" ref="B11:B15" si="1">IF(C11&lt;&gt;1,"",H11)</f>
        <v/>
      </c>
      <c r="C11" s="5">
        <v>0</v>
      </c>
      <c r="D11" t="str">
        <f>IF(F11="","",CONCATENATE(E11,F11,", ",G11,")."))</f>
        <v/>
      </c>
      <c r="E11" t="s">
        <v>202</v>
      </c>
      <c r="M11" t="s">
        <v>172</v>
      </c>
      <c r="N11" t="s">
        <v>65</v>
      </c>
      <c r="O11" t="s">
        <v>163</v>
      </c>
      <c r="P11" t="s">
        <v>176</v>
      </c>
      <c r="Q11" t="s">
        <v>169</v>
      </c>
    </row>
    <row r="12" spans="1:19" x14ac:dyDescent="0.25">
      <c r="A12" s="4" t="str">
        <f t="shared" si="0"/>
        <v/>
      </c>
      <c r="B12" s="6" t="str">
        <f t="shared" si="1"/>
        <v/>
      </c>
      <c r="C12" s="5">
        <v>0</v>
      </c>
      <c r="D12" t="str">
        <f t="shared" ref="D12:D51" si="2">IF(F12="","",CONCATENATE(E12,F12,", ",G12,")."))</f>
        <v/>
      </c>
      <c r="E12" t="s">
        <v>202</v>
      </c>
      <c r="M12" t="s">
        <v>224</v>
      </c>
      <c r="N12" t="s">
        <v>62</v>
      </c>
      <c r="O12" t="s">
        <v>163</v>
      </c>
      <c r="P12" t="s">
        <v>181</v>
      </c>
      <c r="S12" t="s">
        <v>226</v>
      </c>
    </row>
    <row r="13" spans="1:19" x14ac:dyDescent="0.25">
      <c r="A13" s="4" t="str">
        <f t="shared" si="0"/>
        <v/>
      </c>
      <c r="B13" s="6" t="str">
        <f t="shared" si="1"/>
        <v/>
      </c>
      <c r="C13" s="5">
        <v>0</v>
      </c>
      <c r="D13" t="str">
        <f t="shared" si="2"/>
        <v/>
      </c>
      <c r="E13" t="s">
        <v>202</v>
      </c>
      <c r="M13" t="s">
        <v>207</v>
      </c>
      <c r="N13" t="s">
        <v>62</v>
      </c>
      <c r="O13" t="s">
        <v>163</v>
      </c>
      <c r="P13" t="s">
        <v>181</v>
      </c>
      <c r="Q13" t="s">
        <v>210</v>
      </c>
      <c r="R13" t="s">
        <v>177</v>
      </c>
      <c r="S13" t="s">
        <v>209</v>
      </c>
    </row>
    <row r="14" spans="1:19" x14ac:dyDescent="0.25">
      <c r="A14" s="4" t="str">
        <f t="shared" si="0"/>
        <v/>
      </c>
      <c r="B14" s="6" t="str">
        <f t="shared" si="1"/>
        <v/>
      </c>
      <c r="C14" s="5">
        <v>0</v>
      </c>
      <c r="D14" t="str">
        <f t="shared" si="2"/>
        <v/>
      </c>
      <c r="E14" t="s">
        <v>202</v>
      </c>
      <c r="M14" t="s">
        <v>207</v>
      </c>
      <c r="N14" t="s">
        <v>208</v>
      </c>
      <c r="O14" t="s">
        <v>211</v>
      </c>
      <c r="P14" t="s">
        <v>212</v>
      </c>
      <c r="Q14" t="s">
        <v>213</v>
      </c>
      <c r="R14" t="s">
        <v>177</v>
      </c>
    </row>
    <row r="15" spans="1:19" x14ac:dyDescent="0.25">
      <c r="A15" s="4" t="str">
        <f t="shared" si="0"/>
        <v/>
      </c>
      <c r="B15" s="6" t="str">
        <f t="shared" si="1"/>
        <v/>
      </c>
      <c r="C15" s="5">
        <v>0</v>
      </c>
      <c r="D15" t="str">
        <f t="shared" si="2"/>
        <v/>
      </c>
      <c r="E15" t="s">
        <v>202</v>
      </c>
      <c r="M15" t="s">
        <v>219</v>
      </c>
    </row>
    <row r="16" spans="1:19" x14ac:dyDescent="0.25">
      <c r="A16" s="4" t="str">
        <f>IF(C16&lt;&gt;1,"",D16)</f>
        <v>inslot(elec_c1210_l01, 15).</v>
      </c>
      <c r="B16" s="6" t="str">
        <f>IF(C16&lt;&gt;1,"",H16)</f>
        <v>i-ii</v>
      </c>
      <c r="C16" s="5">
        <v>1</v>
      </c>
      <c r="D16" t="str">
        <f t="shared" si="2"/>
        <v>inslot(elec_c1210_l01, 15).</v>
      </c>
      <c r="E16" t="s">
        <v>202</v>
      </c>
      <c r="F16" t="s">
        <v>190</v>
      </c>
      <c r="G16">
        <v>15</v>
      </c>
      <c r="H16" t="s">
        <v>31</v>
      </c>
      <c r="I16" t="s">
        <v>163</v>
      </c>
      <c r="J16" t="s">
        <v>164</v>
      </c>
      <c r="M16" s="1" t="s">
        <v>41</v>
      </c>
      <c r="N16" s="2" t="s">
        <v>162</v>
      </c>
      <c r="O16" s="2" t="s">
        <v>163</v>
      </c>
      <c r="P16" s="3" t="s">
        <v>164</v>
      </c>
      <c r="R16" t="s">
        <v>32</v>
      </c>
      <c r="S16" t="s">
        <v>20</v>
      </c>
    </row>
    <row r="17" spans="1:24" x14ac:dyDescent="0.25">
      <c r="A17" s="4" t="str">
        <f t="shared" ref="A17:A51" si="3">IF(C17&lt;&gt;1,"",D17)</f>
        <v>inslot(elec_c1210_l02, 19).</v>
      </c>
      <c r="B17" s="6" t="str">
        <f t="shared" ref="B17:B51" si="4">IF(C17&lt;&gt;1,"",H17)</f>
        <v>i-ii</v>
      </c>
      <c r="C17" s="5">
        <v>1</v>
      </c>
      <c r="D17" t="str">
        <f t="shared" si="2"/>
        <v>inslot(elec_c1210_l02, 19).</v>
      </c>
      <c r="E17" t="s">
        <v>202</v>
      </c>
      <c r="F17" t="s">
        <v>192</v>
      </c>
      <c r="G17">
        <v>19</v>
      </c>
      <c r="H17" t="s">
        <v>31</v>
      </c>
      <c r="I17" t="s">
        <v>168</v>
      </c>
      <c r="J17" t="s">
        <v>164</v>
      </c>
      <c r="M17" s="7" t="s">
        <v>41</v>
      </c>
      <c r="N17" s="8" t="s">
        <v>171</v>
      </c>
      <c r="O17" s="8" t="s">
        <v>163</v>
      </c>
      <c r="P17" s="9" t="s">
        <v>176</v>
      </c>
      <c r="R17" t="s">
        <v>32</v>
      </c>
      <c r="S17" t="s">
        <v>20</v>
      </c>
    </row>
    <row r="18" spans="1:24" x14ac:dyDescent="0.25">
      <c r="A18" s="4" t="str">
        <f t="shared" si="3"/>
        <v/>
      </c>
      <c r="B18" s="6" t="str">
        <f t="shared" si="4"/>
        <v/>
      </c>
      <c r="C18" s="5">
        <v>0</v>
      </c>
      <c r="D18" t="str">
        <f t="shared" si="2"/>
        <v/>
      </c>
      <c r="F18" t="s">
        <v>191</v>
      </c>
      <c r="H18" t="s">
        <v>191</v>
      </c>
      <c r="I18" t="s">
        <v>191</v>
      </c>
      <c r="L18" t="s">
        <v>240</v>
      </c>
      <c r="M18" t="s">
        <v>24</v>
      </c>
      <c r="N18" s="56" t="s">
        <v>239</v>
      </c>
      <c r="O18" t="s">
        <v>174</v>
      </c>
      <c r="P18" s="56" t="s">
        <v>176</v>
      </c>
      <c r="R18" t="s">
        <v>35</v>
      </c>
      <c r="S18" t="s">
        <v>10</v>
      </c>
    </row>
    <row r="19" spans="1:24" x14ac:dyDescent="0.25">
      <c r="A19" s="4" t="str">
        <f t="shared" si="3"/>
        <v/>
      </c>
      <c r="B19" s="6" t="str">
        <f t="shared" si="4"/>
        <v/>
      </c>
      <c r="C19" s="5">
        <v>0</v>
      </c>
      <c r="D19" t="str">
        <f t="shared" si="2"/>
        <v/>
      </c>
      <c r="L19" t="s">
        <v>248</v>
      </c>
      <c r="M19" s="1" t="s">
        <v>21</v>
      </c>
      <c r="N19" s="2" t="s">
        <v>62</v>
      </c>
      <c r="O19" s="2" t="s">
        <v>279</v>
      </c>
      <c r="P19" s="58" t="s">
        <v>181</v>
      </c>
      <c r="Q19" s="2"/>
      <c r="R19" s="3" t="s">
        <v>31</v>
      </c>
      <c r="S19" t="s">
        <v>237</v>
      </c>
      <c r="T19" t="s">
        <v>87</v>
      </c>
      <c r="U19" t="s">
        <v>189</v>
      </c>
      <c r="W19" t="s">
        <v>242</v>
      </c>
      <c r="X19" t="s">
        <v>18</v>
      </c>
    </row>
    <row r="20" spans="1:24" x14ac:dyDescent="0.25">
      <c r="A20" s="4" t="str">
        <f t="shared" si="3"/>
        <v>inslot(elec_c1220_l01, 15).</v>
      </c>
      <c r="B20" s="6" t="str">
        <f t="shared" si="4"/>
        <v>iii-v</v>
      </c>
      <c r="C20" s="5">
        <v>1</v>
      </c>
      <c r="D20" t="str">
        <f t="shared" si="2"/>
        <v>inslot(elec_c1220_l01, 15).</v>
      </c>
      <c r="E20" t="s">
        <v>202</v>
      </c>
      <c r="F20" t="s">
        <v>193</v>
      </c>
      <c r="G20">
        <v>15</v>
      </c>
      <c r="H20" t="s">
        <v>99</v>
      </c>
      <c r="I20" t="s">
        <v>163</v>
      </c>
      <c r="J20" t="s">
        <v>179</v>
      </c>
      <c r="L20" t="s">
        <v>249</v>
      </c>
      <c r="M20" s="4" t="s">
        <v>21</v>
      </c>
      <c r="N20" s="5" t="s">
        <v>208</v>
      </c>
      <c r="O20" s="5" t="s">
        <v>267</v>
      </c>
      <c r="P20" s="56" t="s">
        <v>245</v>
      </c>
      <c r="Q20" s="5"/>
      <c r="R20" s="6" t="s">
        <v>31</v>
      </c>
    </row>
    <row r="21" spans="1:24" x14ac:dyDescent="0.25">
      <c r="A21" s="4" t="str">
        <f t="shared" si="3"/>
        <v/>
      </c>
      <c r="B21" s="6" t="str">
        <f t="shared" si="4"/>
        <v/>
      </c>
      <c r="C21" s="5">
        <v>0</v>
      </c>
      <c r="D21" t="str">
        <f t="shared" si="2"/>
        <v/>
      </c>
      <c r="F21" t="s">
        <v>191</v>
      </c>
      <c r="H21" t="s">
        <v>191</v>
      </c>
      <c r="I21" t="s">
        <v>191</v>
      </c>
      <c r="L21" t="s">
        <v>270</v>
      </c>
      <c r="M21" s="4" t="s">
        <v>21</v>
      </c>
      <c r="N21" s="5" t="s">
        <v>271</v>
      </c>
      <c r="O21" s="5" t="s">
        <v>244</v>
      </c>
      <c r="P21" s="5" t="s">
        <v>245</v>
      </c>
      <c r="Q21" s="5"/>
      <c r="R21" s="6" t="s">
        <v>31</v>
      </c>
    </row>
    <row r="22" spans="1:24" x14ac:dyDescent="0.25">
      <c r="A22" s="4" t="str">
        <f t="shared" si="3"/>
        <v>inslot(elec_c1110_l, 3).</v>
      </c>
      <c r="B22" s="6" t="str">
        <f t="shared" si="4"/>
        <v>iii-v</v>
      </c>
      <c r="C22" s="5">
        <v>1</v>
      </c>
      <c r="D22" t="str">
        <f t="shared" si="2"/>
        <v>inslot(elec_c1110_l, 3).</v>
      </c>
      <c r="E22" t="s">
        <v>202</v>
      </c>
      <c r="F22" t="s">
        <v>194</v>
      </c>
      <c r="G22">
        <v>3</v>
      </c>
      <c r="H22" t="s">
        <v>99</v>
      </c>
      <c r="I22" t="s">
        <v>174</v>
      </c>
      <c r="J22" t="s">
        <v>164</v>
      </c>
      <c r="L22" t="s">
        <v>246</v>
      </c>
      <c r="M22" s="1" t="s">
        <v>22</v>
      </c>
      <c r="N22" s="2" t="s">
        <v>62</v>
      </c>
      <c r="O22" s="2" t="s">
        <v>272</v>
      </c>
      <c r="P22" s="2" t="s">
        <v>181</v>
      </c>
      <c r="Q22" s="2"/>
      <c r="R22" s="3" t="s">
        <v>39</v>
      </c>
      <c r="S22" t="s">
        <v>237</v>
      </c>
      <c r="T22" t="s">
        <v>87</v>
      </c>
      <c r="U22" t="s">
        <v>189</v>
      </c>
      <c r="W22" t="s">
        <v>242</v>
      </c>
      <c r="X22" t="s">
        <v>19</v>
      </c>
    </row>
    <row r="23" spans="1:24" x14ac:dyDescent="0.25">
      <c r="A23" s="4" t="str">
        <f t="shared" si="3"/>
        <v>inslot(elec_c1110_h01, 19).</v>
      </c>
      <c r="B23" s="6" t="str">
        <f t="shared" si="4"/>
        <v>iii-v</v>
      </c>
      <c r="C23" s="5">
        <v>1</v>
      </c>
      <c r="D23" t="str">
        <f t="shared" si="2"/>
        <v>inslot(elec_c1110_h01, 19).</v>
      </c>
      <c r="E23" t="s">
        <v>202</v>
      </c>
      <c r="F23" t="s">
        <v>195</v>
      </c>
      <c r="G23">
        <v>19</v>
      </c>
      <c r="H23" t="s">
        <v>99</v>
      </c>
      <c r="I23" t="s">
        <v>168</v>
      </c>
      <c r="J23" t="s">
        <v>164</v>
      </c>
      <c r="L23" t="s">
        <v>247</v>
      </c>
      <c r="M23" s="7" t="s">
        <v>22</v>
      </c>
      <c r="N23" s="8" t="s">
        <v>208</v>
      </c>
      <c r="O23" s="8" t="s">
        <v>267</v>
      </c>
      <c r="P23" s="8" t="s">
        <v>245</v>
      </c>
      <c r="Q23" s="8"/>
      <c r="R23" s="9" t="s">
        <v>39</v>
      </c>
      <c r="T23" t="s">
        <v>87</v>
      </c>
      <c r="U23" t="s">
        <v>189</v>
      </c>
      <c r="W23" t="s">
        <v>242</v>
      </c>
      <c r="X23" t="s">
        <v>19</v>
      </c>
    </row>
    <row r="24" spans="1:24" x14ac:dyDescent="0.25">
      <c r="A24" s="4" t="str">
        <f t="shared" si="3"/>
        <v/>
      </c>
      <c r="B24" s="6" t="str">
        <f t="shared" si="4"/>
        <v/>
      </c>
      <c r="C24" s="5">
        <v>0</v>
      </c>
      <c r="D24" t="str">
        <f t="shared" si="2"/>
        <v/>
      </c>
      <c r="L24" t="s">
        <v>251</v>
      </c>
      <c r="M24" t="s">
        <v>8</v>
      </c>
      <c r="N24" t="s">
        <v>62</v>
      </c>
      <c r="O24" t="s">
        <v>211</v>
      </c>
      <c r="P24" t="s">
        <v>245</v>
      </c>
      <c r="R24" t="s">
        <v>31</v>
      </c>
      <c r="S24" t="s">
        <v>233</v>
      </c>
      <c r="T24" t="s">
        <v>88</v>
      </c>
      <c r="U24" t="s">
        <v>189</v>
      </c>
      <c r="W24" t="s">
        <v>250</v>
      </c>
      <c r="X24" t="s">
        <v>9</v>
      </c>
    </row>
    <row r="25" spans="1:24" x14ac:dyDescent="0.25">
      <c r="A25" s="4" t="str">
        <f t="shared" si="3"/>
        <v>inslot(elec_c1230_l, 10).</v>
      </c>
      <c r="B25" s="6" t="str">
        <f t="shared" si="4"/>
        <v>iii-v</v>
      </c>
      <c r="C25" s="5">
        <v>1</v>
      </c>
      <c r="D25" t="str">
        <f t="shared" si="2"/>
        <v>inslot(elec_c1230_l, 10).</v>
      </c>
      <c r="E25" t="s">
        <v>202</v>
      </c>
      <c r="F25" t="s">
        <v>196</v>
      </c>
      <c r="G25">
        <v>10</v>
      </c>
      <c r="H25" t="s">
        <v>99</v>
      </c>
      <c r="I25" t="s">
        <v>182</v>
      </c>
      <c r="J25" t="s">
        <v>181</v>
      </c>
    </row>
    <row r="26" spans="1:24" x14ac:dyDescent="0.25">
      <c r="A26" s="4" t="str">
        <f t="shared" si="3"/>
        <v>inslot(elec_c1230_h01, 16).</v>
      </c>
      <c r="B26" s="6" t="str">
        <f t="shared" si="4"/>
        <v>iii-v</v>
      </c>
      <c r="C26" s="5">
        <v>1</v>
      </c>
      <c r="D26" t="str">
        <f t="shared" si="2"/>
        <v>inslot(elec_c1230_h01, 16).</v>
      </c>
      <c r="E26" t="s">
        <v>202</v>
      </c>
      <c r="F26" t="s">
        <v>197</v>
      </c>
      <c r="G26">
        <v>16</v>
      </c>
      <c r="H26" t="s">
        <v>99</v>
      </c>
      <c r="I26" t="s">
        <v>163</v>
      </c>
      <c r="J26" t="s">
        <v>176</v>
      </c>
      <c r="L26" t="s">
        <v>150</v>
      </c>
      <c r="M26" t="s">
        <v>3</v>
      </c>
      <c r="N26" t="s">
        <v>62</v>
      </c>
      <c r="O26" t="s">
        <v>267</v>
      </c>
      <c r="P26" t="s">
        <v>268</v>
      </c>
      <c r="R26" t="s">
        <v>31</v>
      </c>
      <c r="S26" t="s">
        <v>231</v>
      </c>
      <c r="T26" t="s">
        <v>87</v>
      </c>
      <c r="U26" t="s">
        <v>189</v>
      </c>
      <c r="V26" t="s">
        <v>105</v>
      </c>
      <c r="W26" t="s">
        <v>266</v>
      </c>
      <c r="X26" t="s">
        <v>4</v>
      </c>
    </row>
    <row r="27" spans="1:24" x14ac:dyDescent="0.25">
      <c r="A27" s="4" t="str">
        <f t="shared" si="3"/>
        <v>inslot(elec_c1320_l, 14).</v>
      </c>
      <c r="B27" s="6" t="str">
        <f t="shared" si="4"/>
        <v>i-ii</v>
      </c>
      <c r="C27" s="5">
        <v>1</v>
      </c>
      <c r="D27" t="str">
        <f t="shared" si="2"/>
        <v>inslot(elec_c1320_l, 14).</v>
      </c>
      <c r="E27" t="s">
        <v>202</v>
      </c>
      <c r="F27" t="s">
        <v>227</v>
      </c>
      <c r="G27">
        <v>14</v>
      </c>
      <c r="H27" t="s">
        <v>31</v>
      </c>
      <c r="I27" t="s">
        <v>163</v>
      </c>
      <c r="J27" t="s">
        <v>181</v>
      </c>
      <c r="L27" t="s">
        <v>276</v>
      </c>
      <c r="M27" s="1" t="s">
        <v>11</v>
      </c>
      <c r="N27" s="2" t="s">
        <v>62</v>
      </c>
      <c r="O27" s="2" t="s">
        <v>163</v>
      </c>
      <c r="P27" s="2" t="s">
        <v>278</v>
      </c>
      <c r="Q27" s="2"/>
      <c r="R27" s="3" t="s">
        <v>34</v>
      </c>
      <c r="S27" t="s">
        <v>236</v>
      </c>
      <c r="T27" t="s">
        <v>88</v>
      </c>
      <c r="U27" t="s">
        <v>189</v>
      </c>
      <c r="W27" t="s">
        <v>275</v>
      </c>
      <c r="X27" t="s">
        <v>12</v>
      </c>
    </row>
    <row r="28" spans="1:24" x14ac:dyDescent="0.25">
      <c r="A28" s="4" t="str">
        <f t="shared" si="3"/>
        <v/>
      </c>
      <c r="B28" s="6" t="str">
        <f t="shared" si="4"/>
        <v/>
      </c>
      <c r="C28" s="5">
        <v>0</v>
      </c>
      <c r="D28" t="str">
        <f t="shared" si="2"/>
        <v/>
      </c>
      <c r="E28" t="s">
        <v>202</v>
      </c>
      <c r="L28" t="s">
        <v>277</v>
      </c>
      <c r="M28" s="7" t="s">
        <v>11</v>
      </c>
      <c r="N28" s="8" t="s">
        <v>65</v>
      </c>
      <c r="O28" s="8" t="s">
        <v>168</v>
      </c>
      <c r="P28" s="8" t="s">
        <v>181</v>
      </c>
      <c r="Q28" s="8"/>
      <c r="R28" s="9" t="s">
        <v>34</v>
      </c>
    </row>
    <row r="29" spans="1:24" x14ac:dyDescent="0.25">
      <c r="A29" s="4" t="str">
        <f t="shared" si="3"/>
        <v>inslot(as_74_3179_l, 14).</v>
      </c>
      <c r="B29" s="6" t="str">
        <f t="shared" si="4"/>
        <v>iii-v</v>
      </c>
      <c r="C29" s="5">
        <v>1</v>
      </c>
      <c r="D29" t="str">
        <f t="shared" si="2"/>
        <v>inslot(as_74_3179_l, 14).</v>
      </c>
      <c r="E29" t="s">
        <v>202</v>
      </c>
      <c r="F29" t="s">
        <v>222</v>
      </c>
      <c r="G29">
        <v>14</v>
      </c>
      <c r="H29" t="s">
        <v>99</v>
      </c>
      <c r="I29" t="s">
        <v>163</v>
      </c>
      <c r="J29" t="s">
        <v>181</v>
      </c>
    </row>
    <row r="30" spans="1:24" x14ac:dyDescent="0.25">
      <c r="A30" s="4" t="str">
        <f t="shared" si="3"/>
        <v>inslot(as_74_3179_hm1, 6).</v>
      </c>
      <c r="B30" s="6" t="str">
        <f t="shared" si="4"/>
        <v>iii-v</v>
      </c>
      <c r="C30" s="5">
        <v>1</v>
      </c>
      <c r="D30" t="str">
        <f t="shared" si="2"/>
        <v>inslot(as_74_3179_hm1, 6).</v>
      </c>
      <c r="E30" t="s">
        <v>202</v>
      </c>
      <c r="F30" t="s">
        <v>223</v>
      </c>
      <c r="G30">
        <v>6</v>
      </c>
      <c r="H30" t="s">
        <v>99</v>
      </c>
      <c r="I30" t="s">
        <v>211</v>
      </c>
      <c r="J30" t="s">
        <v>212</v>
      </c>
      <c r="L30" t="s">
        <v>284</v>
      </c>
      <c r="M30" t="s">
        <v>26</v>
      </c>
      <c r="N30" t="s">
        <v>282</v>
      </c>
      <c r="O30" t="s">
        <v>163</v>
      </c>
      <c r="P30" t="s">
        <v>181</v>
      </c>
      <c r="R30" t="s">
        <v>31</v>
      </c>
      <c r="T30" t="s">
        <v>88</v>
      </c>
      <c r="U30" t="s">
        <v>189</v>
      </c>
      <c r="W30" t="s">
        <v>281</v>
      </c>
      <c r="X30" t="s">
        <v>146</v>
      </c>
    </row>
    <row r="31" spans="1:24" x14ac:dyDescent="0.25">
      <c r="A31" s="4" t="str">
        <f t="shared" si="3"/>
        <v/>
      </c>
      <c r="B31" s="6" t="str">
        <f t="shared" si="4"/>
        <v/>
      </c>
      <c r="C31" s="5">
        <v>0</v>
      </c>
      <c r="D31" t="str">
        <f t="shared" si="2"/>
        <v/>
      </c>
      <c r="E31" t="s">
        <v>202</v>
      </c>
      <c r="L31" t="s">
        <v>285</v>
      </c>
      <c r="M31" t="s">
        <v>26</v>
      </c>
      <c r="N31" t="s">
        <v>283</v>
      </c>
      <c r="O31" t="s">
        <v>182</v>
      </c>
      <c r="P31" t="s">
        <v>181</v>
      </c>
      <c r="R31" t="s">
        <v>99</v>
      </c>
      <c r="T31" t="s">
        <v>88</v>
      </c>
      <c r="U31" t="s">
        <v>189</v>
      </c>
      <c r="W31" t="s">
        <v>281</v>
      </c>
      <c r="X31" t="s">
        <v>146</v>
      </c>
    </row>
    <row r="32" spans="1:24" x14ac:dyDescent="0.25">
      <c r="A32" s="4" t="str">
        <f t="shared" si="3"/>
        <v>inslot(elec_e8103_l01, 15).</v>
      </c>
      <c r="B32" s="6" t="str">
        <f t="shared" si="4"/>
        <v>i</v>
      </c>
      <c r="C32" s="5">
        <v>1</v>
      </c>
      <c r="D32" t="str">
        <f t="shared" si="2"/>
        <v>inslot(elec_e8103_l01, 15).</v>
      </c>
      <c r="E32" t="s">
        <v>202</v>
      </c>
      <c r="F32" t="s">
        <v>234</v>
      </c>
      <c r="G32">
        <v>15</v>
      </c>
      <c r="H32" t="s">
        <v>32</v>
      </c>
      <c r="I32" t="s">
        <v>163</v>
      </c>
      <c r="J32" t="s">
        <v>164</v>
      </c>
    </row>
    <row r="33" spans="1:13" x14ac:dyDescent="0.25">
      <c r="A33" s="4" t="str">
        <f t="shared" si="3"/>
        <v>inslot(elec_e8103_l02, 16).</v>
      </c>
      <c r="B33" s="6" t="str">
        <f t="shared" si="4"/>
        <v>i</v>
      </c>
      <c r="C33" s="5">
        <v>1</v>
      </c>
      <c r="D33" t="str">
        <f t="shared" si="2"/>
        <v>inslot(elec_e8103_l02, 16).</v>
      </c>
      <c r="E33" t="s">
        <v>202</v>
      </c>
      <c r="F33" t="s">
        <v>235</v>
      </c>
      <c r="G33">
        <v>16</v>
      </c>
      <c r="H33" t="s">
        <v>32</v>
      </c>
      <c r="I33" t="s">
        <v>163</v>
      </c>
      <c r="J33" t="s">
        <v>176</v>
      </c>
    </row>
    <row r="34" spans="1:13" x14ac:dyDescent="0.25">
      <c r="A34" s="4" t="str">
        <f t="shared" si="3"/>
        <v>inslot(elec_e8114_hm1, 4).</v>
      </c>
      <c r="B34" s="6" t="str">
        <f t="shared" si="4"/>
        <v>v</v>
      </c>
      <c r="C34" s="5">
        <v>1</v>
      </c>
      <c r="D34" t="str">
        <f t="shared" si="2"/>
        <v>inslot(elec_e8114_hm1, 4).</v>
      </c>
      <c r="E34" t="s">
        <v>202</v>
      </c>
      <c r="F34" t="s">
        <v>240</v>
      </c>
      <c r="G34">
        <v>4</v>
      </c>
      <c r="H34" t="s">
        <v>35</v>
      </c>
      <c r="I34" t="s">
        <v>174</v>
      </c>
      <c r="J34" t="s">
        <v>176</v>
      </c>
      <c r="K34" t="s">
        <v>241</v>
      </c>
      <c r="L34" t="s">
        <v>260</v>
      </c>
      <c r="M34" t="s">
        <v>261</v>
      </c>
    </row>
    <row r="35" spans="1:13" x14ac:dyDescent="0.25">
      <c r="A35" s="4" t="str">
        <f t="shared" si="3"/>
        <v>inslot(elec_e8114_hm2, 8).</v>
      </c>
      <c r="B35" s="6" t="str">
        <f t="shared" si="4"/>
        <v>v</v>
      </c>
      <c r="C35" s="5">
        <v>1</v>
      </c>
      <c r="D35" t="str">
        <f t="shared" si="2"/>
        <v>inslot(elec_e8114_hm2, 8).</v>
      </c>
      <c r="E35" t="s">
        <v>202</v>
      </c>
      <c r="F35" t="s">
        <v>280</v>
      </c>
      <c r="G35">
        <v>8</v>
      </c>
      <c r="H35" t="s">
        <v>35</v>
      </c>
      <c r="I35" t="s">
        <v>211</v>
      </c>
      <c r="J35" t="s">
        <v>176</v>
      </c>
      <c r="K35" t="s">
        <v>241</v>
      </c>
      <c r="L35" t="s">
        <v>231</v>
      </c>
      <c r="M35" t="s">
        <v>255</v>
      </c>
    </row>
    <row r="36" spans="1:13" x14ac:dyDescent="0.25">
      <c r="A36" s="4" t="str">
        <f t="shared" si="3"/>
        <v>inslot(elec_e8102_l, 10).</v>
      </c>
      <c r="B36" s="6" t="str">
        <f t="shared" si="4"/>
        <v>i-ii</v>
      </c>
      <c r="C36" s="5">
        <v>1</v>
      </c>
      <c r="D36" t="str">
        <f t="shared" si="2"/>
        <v>inslot(elec_e8102_l, 10).</v>
      </c>
      <c r="E36" t="s">
        <v>202</v>
      </c>
      <c r="F36" t="s">
        <v>248</v>
      </c>
      <c r="G36">
        <v>10</v>
      </c>
      <c r="H36" t="s">
        <v>31</v>
      </c>
      <c r="I36" t="s">
        <v>279</v>
      </c>
      <c r="J36" t="s">
        <v>181</v>
      </c>
      <c r="K36" t="s">
        <v>252</v>
      </c>
      <c r="L36" t="s">
        <v>237</v>
      </c>
      <c r="M36" t="s">
        <v>256</v>
      </c>
    </row>
    <row r="37" spans="1:13" x14ac:dyDescent="0.25">
      <c r="A37" s="4" t="str">
        <f t="shared" si="3"/>
        <v>inslot(elec_e8102_hm1, 2).</v>
      </c>
      <c r="B37" s="6" t="str">
        <f t="shared" si="4"/>
        <v>i-ii</v>
      </c>
      <c r="C37" s="5">
        <v>1</v>
      </c>
      <c r="D37" t="str">
        <f t="shared" si="2"/>
        <v>inslot(elec_e8102_hm1, 2).</v>
      </c>
      <c r="E37" t="s">
        <v>202</v>
      </c>
      <c r="F37" t="s">
        <v>249</v>
      </c>
      <c r="G37">
        <v>2</v>
      </c>
      <c r="H37" t="s">
        <v>31</v>
      </c>
      <c r="I37" t="s">
        <v>267</v>
      </c>
      <c r="J37" t="s">
        <v>245</v>
      </c>
      <c r="K37" t="s">
        <v>252</v>
      </c>
      <c r="L37" t="s">
        <v>233</v>
      </c>
      <c r="M37" t="s">
        <v>258</v>
      </c>
    </row>
    <row r="38" spans="1:13" x14ac:dyDescent="0.25">
      <c r="A38" s="4" t="str">
        <f t="shared" si="3"/>
        <v>inslot(elec_e8102_hm2, 18).</v>
      </c>
      <c r="B38" s="6" t="str">
        <f t="shared" si="4"/>
        <v>i-ii</v>
      </c>
      <c r="C38" s="5">
        <v>1</v>
      </c>
      <c r="D38" t="str">
        <f t="shared" si="2"/>
        <v>inslot(elec_e8102_hm2, 18).</v>
      </c>
      <c r="E38" t="s">
        <v>202</v>
      </c>
      <c r="F38" t="s">
        <v>270</v>
      </c>
      <c r="G38">
        <v>18</v>
      </c>
      <c r="H38" t="s">
        <v>31</v>
      </c>
      <c r="I38" t="s">
        <v>244</v>
      </c>
      <c r="J38" t="s">
        <v>245</v>
      </c>
      <c r="K38" t="s">
        <v>252</v>
      </c>
      <c r="L38" t="s">
        <v>236</v>
      </c>
      <c r="M38" t="s">
        <v>257</v>
      </c>
    </row>
    <row r="39" spans="1:13" x14ac:dyDescent="0.25">
      <c r="A39" s="4" t="str">
        <f t="shared" si="3"/>
        <v>inslot(elec_e8110_l, 14).</v>
      </c>
      <c r="B39" s="6" t="str">
        <f t="shared" si="4"/>
        <v>iv-v</v>
      </c>
      <c r="C39" s="5">
        <v>1</v>
      </c>
      <c r="D39" t="str">
        <f t="shared" si="2"/>
        <v>inslot(elec_e8110_l, 14).</v>
      </c>
      <c r="E39" t="s">
        <v>202</v>
      </c>
      <c r="F39" t="s">
        <v>246</v>
      </c>
      <c r="G39">
        <v>14</v>
      </c>
      <c r="H39" t="s">
        <v>39</v>
      </c>
      <c r="I39" t="s">
        <v>272</v>
      </c>
      <c r="J39" t="s">
        <v>181</v>
      </c>
      <c r="K39" t="s">
        <v>253</v>
      </c>
      <c r="L39" t="s">
        <v>243</v>
      </c>
      <c r="M39" t="s">
        <v>259</v>
      </c>
    </row>
    <row r="40" spans="1:13" x14ac:dyDescent="0.25">
      <c r="A40" s="4" t="str">
        <f t="shared" si="3"/>
        <v>inslot(elec_e8110_hm1, 2).</v>
      </c>
      <c r="B40" s="6" t="str">
        <f t="shared" si="4"/>
        <v>iv-v</v>
      </c>
      <c r="C40" s="5">
        <v>1</v>
      </c>
      <c r="D40" t="str">
        <f t="shared" si="2"/>
        <v>inslot(elec_e8110_hm1, 2).</v>
      </c>
      <c r="E40" t="s">
        <v>202</v>
      </c>
      <c r="F40" t="s">
        <v>247</v>
      </c>
      <c r="G40">
        <v>2</v>
      </c>
      <c r="H40" t="s">
        <v>39</v>
      </c>
      <c r="I40" t="s">
        <v>267</v>
      </c>
      <c r="J40" t="s">
        <v>245</v>
      </c>
      <c r="K40" t="s">
        <v>253</v>
      </c>
    </row>
    <row r="41" spans="1:13" x14ac:dyDescent="0.25">
      <c r="A41" s="4" t="str">
        <f t="shared" si="3"/>
        <v>inslot(elec_e8113_l, 6).</v>
      </c>
      <c r="B41" s="6" t="str">
        <f t="shared" si="4"/>
        <v>i-ii</v>
      </c>
      <c r="C41" s="5">
        <v>1</v>
      </c>
      <c r="D41" t="str">
        <f t="shared" si="2"/>
        <v>inslot(elec_e8113_l, 6).</v>
      </c>
      <c r="E41" t="s">
        <v>202</v>
      </c>
      <c r="F41" t="s">
        <v>251</v>
      </c>
      <c r="G41">
        <v>6</v>
      </c>
      <c r="H41" t="s">
        <v>31</v>
      </c>
      <c r="I41" t="s">
        <v>211</v>
      </c>
      <c r="J41" t="s">
        <v>245</v>
      </c>
      <c r="K41" t="s">
        <v>254</v>
      </c>
    </row>
    <row r="42" spans="1:13" x14ac:dyDescent="0.25">
      <c r="A42" s="4" t="str">
        <f t="shared" si="3"/>
        <v/>
      </c>
      <c r="B42" s="6" t="str">
        <f t="shared" si="4"/>
        <v/>
      </c>
      <c r="C42" s="5"/>
      <c r="D42" t="str">
        <f t="shared" si="2"/>
        <v/>
      </c>
      <c r="E42" t="s">
        <v>202</v>
      </c>
    </row>
    <row r="43" spans="1:13" x14ac:dyDescent="0.25">
      <c r="A43" s="4" t="str">
        <f t="shared" si="3"/>
        <v>inslot(elec_e8101_l, 4).</v>
      </c>
      <c r="B43" s="6" t="str">
        <f t="shared" si="4"/>
        <v>i-ii</v>
      </c>
      <c r="C43" s="5">
        <v>1</v>
      </c>
      <c r="D43" t="str">
        <f t="shared" si="2"/>
        <v>inslot(elec_e8101_l, 4).</v>
      </c>
      <c r="E43" t="s">
        <v>202</v>
      </c>
      <c r="F43" t="s">
        <v>150</v>
      </c>
      <c r="G43">
        <v>4</v>
      </c>
      <c r="H43" t="s">
        <v>31</v>
      </c>
      <c r="I43" t="s">
        <v>267</v>
      </c>
      <c r="J43" t="s">
        <v>268</v>
      </c>
      <c r="K43" t="s">
        <v>269</v>
      </c>
    </row>
    <row r="44" spans="1:13" x14ac:dyDescent="0.25">
      <c r="A44" s="4" t="str">
        <f t="shared" si="3"/>
        <v>inslot(elec_e8115_l, 15).</v>
      </c>
      <c r="B44" s="6" t="str">
        <f t="shared" si="4"/>
        <v>iii-iv</v>
      </c>
      <c r="C44" s="5">
        <v>1</v>
      </c>
      <c r="D44" t="str">
        <f t="shared" si="2"/>
        <v>inslot(elec_e8115_l, 15).</v>
      </c>
      <c r="E44" t="s">
        <v>202</v>
      </c>
      <c r="F44" t="s">
        <v>276</v>
      </c>
      <c r="G44">
        <v>15</v>
      </c>
      <c r="H44" t="s">
        <v>34</v>
      </c>
      <c r="I44" t="s">
        <v>163</v>
      </c>
      <c r="J44" t="s">
        <v>278</v>
      </c>
    </row>
    <row r="45" spans="1:13" x14ac:dyDescent="0.25">
      <c r="A45" s="4" t="str">
        <f t="shared" si="3"/>
        <v>inslot(elec_e8115_h01, 18).</v>
      </c>
      <c r="B45" s="6" t="str">
        <f t="shared" si="4"/>
        <v>iii-iv</v>
      </c>
      <c r="C45" s="5">
        <v>1</v>
      </c>
      <c r="D45" t="str">
        <f t="shared" si="2"/>
        <v>inslot(elec_e8115_h01, 18).</v>
      </c>
      <c r="E45" t="s">
        <v>202</v>
      </c>
      <c r="F45" t="s">
        <v>277</v>
      </c>
      <c r="G45">
        <v>18</v>
      </c>
      <c r="H45" t="s">
        <v>34</v>
      </c>
      <c r="I45" t="s">
        <v>168</v>
      </c>
      <c r="J45" t="s">
        <v>181</v>
      </c>
    </row>
    <row r="46" spans="1:13" x14ac:dyDescent="0.25">
      <c r="A46" s="4" t="str">
        <f t="shared" si="3"/>
        <v/>
      </c>
      <c r="B46" s="6" t="str">
        <f t="shared" si="4"/>
        <v/>
      </c>
      <c r="C46" s="5">
        <v>0</v>
      </c>
      <c r="D46" t="str">
        <f t="shared" si="2"/>
        <v/>
      </c>
      <c r="E46" t="s">
        <v>202</v>
      </c>
    </row>
    <row r="47" spans="1:13" x14ac:dyDescent="0.25">
      <c r="A47" s="4" t="str">
        <f t="shared" si="3"/>
        <v>inslot(elec_l8120_lf, 14).</v>
      </c>
      <c r="B47" s="6" t="str">
        <f t="shared" si="4"/>
        <v>i-ii</v>
      </c>
      <c r="C47" s="5">
        <v>1</v>
      </c>
      <c r="D47" t="str">
        <f t="shared" si="2"/>
        <v>inslot(elec_l8120_lf, 14).</v>
      </c>
      <c r="E47" t="s">
        <v>202</v>
      </c>
      <c r="F47" t="s">
        <v>284</v>
      </c>
      <c r="G47">
        <v>14</v>
      </c>
      <c r="H47" t="s">
        <v>31</v>
      </c>
      <c r="I47" t="s">
        <v>163</v>
      </c>
      <c r="J47" t="s">
        <v>181</v>
      </c>
    </row>
    <row r="48" spans="1:13" x14ac:dyDescent="0.25">
      <c r="A48" s="4" t="str">
        <f t="shared" si="3"/>
        <v>inslot(elec_l8120_ls, 10).</v>
      </c>
      <c r="B48" s="6" t="str">
        <f t="shared" si="4"/>
        <v>iii-v</v>
      </c>
      <c r="C48" s="5">
        <v>1</v>
      </c>
      <c r="D48" t="str">
        <f t="shared" si="2"/>
        <v>inslot(elec_l8120_ls, 10).</v>
      </c>
      <c r="E48" t="s">
        <v>202</v>
      </c>
      <c r="F48" t="s">
        <v>285</v>
      </c>
      <c r="G48">
        <v>10</v>
      </c>
      <c r="H48" t="s">
        <v>99</v>
      </c>
      <c r="I48" t="s">
        <v>182</v>
      </c>
      <c r="J48" t="s">
        <v>181</v>
      </c>
    </row>
    <row r="49" spans="1:10" x14ac:dyDescent="0.25">
      <c r="A49" s="4" t="str">
        <f t="shared" si="3"/>
        <v/>
      </c>
      <c r="B49" s="6" t="str">
        <f t="shared" si="4"/>
        <v/>
      </c>
      <c r="C49" s="5">
        <v>0</v>
      </c>
      <c r="D49" t="str">
        <f t="shared" si="2"/>
        <v/>
      </c>
      <c r="E49" t="s">
        <v>202</v>
      </c>
    </row>
    <row r="50" spans="1:10" x14ac:dyDescent="0.25">
      <c r="A50" s="4" t="str">
        <f t="shared" si="3"/>
        <v/>
      </c>
      <c r="B50" s="6" t="str">
        <f t="shared" si="4"/>
        <v/>
      </c>
      <c r="C50" s="5">
        <v>0</v>
      </c>
      <c r="D50" t="str">
        <f t="shared" si="2"/>
        <v/>
      </c>
      <c r="E50" t="s">
        <v>202</v>
      </c>
    </row>
    <row r="51" spans="1:10" x14ac:dyDescent="0.25">
      <c r="A51" s="7" t="str">
        <f t="shared" si="3"/>
        <v/>
      </c>
      <c r="B51" s="9" t="str">
        <f t="shared" si="4"/>
        <v/>
      </c>
      <c r="C51" s="8">
        <v>0</v>
      </c>
      <c r="D51" s="8" t="str">
        <f t="shared" si="2"/>
        <v/>
      </c>
      <c r="E51" s="8" t="s">
        <v>202</v>
      </c>
      <c r="F51" s="8"/>
      <c r="G51" s="8"/>
      <c r="H51" s="8"/>
      <c r="I51" s="8"/>
      <c r="J51" s="8"/>
    </row>
  </sheetData>
  <conditionalFormatting sqref="C11:C5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F61"/>
  <sheetViews>
    <sheetView topLeftCell="A7" workbookViewId="0">
      <selection activeCell="H25" sqref="H25"/>
    </sheetView>
  </sheetViews>
  <sheetFormatPr defaultRowHeight="15" x14ac:dyDescent="0.25"/>
  <cols>
    <col min="5" max="5" width="14.7109375" customWidth="1"/>
  </cols>
  <sheetData>
    <row r="10" spans="1:6" x14ac:dyDescent="0.25">
      <c r="E10" s="8" t="str">
        <f>LOWER(Courses!L10)</f>
        <v>event codes</v>
      </c>
      <c r="F10" s="8" t="str">
        <f>LOWER(Courses!AA10)</f>
        <v>day preference</v>
      </c>
    </row>
    <row r="11" spans="1:6" x14ac:dyDescent="0.25">
      <c r="A11" s="55" t="str">
        <f t="shared" ref="A11:A19" si="0">IF(OR(F11="",E11=""),"",CONCATENATE(D11,E11,", ",F11,")."))</f>
        <v>prefer(elec_e8101_l, wed).</v>
      </c>
      <c r="D11" t="s">
        <v>232</v>
      </c>
      <c r="E11" s="5" t="str">
        <f>LOWER(Courses!L11)</f>
        <v>elec_e8101_l</v>
      </c>
      <c r="F11" s="5" t="str">
        <f>LOWER(Courses!AA11)</f>
        <v>wed</v>
      </c>
    </row>
    <row r="12" spans="1:6" x14ac:dyDescent="0.25">
      <c r="A12" s="55" t="str">
        <f t="shared" si="0"/>
        <v/>
      </c>
      <c r="D12" t="s">
        <v>232</v>
      </c>
      <c r="E12" s="5" t="str">
        <f>LOWER(Courses!L12)</f>
        <v>elec_e8102_l</v>
      </c>
      <c r="F12" s="5" t="str">
        <f>LOWER(Courses!AA12)</f>
        <v/>
      </c>
    </row>
    <row r="13" spans="1:6" x14ac:dyDescent="0.25">
      <c r="A13" s="55" t="str">
        <f t="shared" si="0"/>
        <v/>
      </c>
      <c r="D13" t="s">
        <v>232</v>
      </c>
      <c r="E13" s="5" t="str">
        <f>LOWER(Courses!L13)</f>
        <v>elec_e8103_l01</v>
      </c>
      <c r="F13" s="5" t="str">
        <f>LOWER(Courses!AA13)</f>
        <v/>
      </c>
    </row>
    <row r="14" spans="1:6" x14ac:dyDescent="0.25">
      <c r="A14" s="55" t="str">
        <f t="shared" si="0"/>
        <v/>
      </c>
      <c r="D14" t="s">
        <v>232</v>
      </c>
      <c r="E14" s="5" t="str">
        <f>LOWER(Courses!L14)</f>
        <v>elec_e8103_l02</v>
      </c>
      <c r="F14" s="5" t="str">
        <f>LOWER(Courses!AA14)</f>
        <v/>
      </c>
    </row>
    <row r="15" spans="1:6" x14ac:dyDescent="0.25">
      <c r="A15" s="55" t="str">
        <f t="shared" si="0"/>
        <v/>
      </c>
      <c r="D15" t="s">
        <v>232</v>
      </c>
      <c r="E15" s="5" t="str">
        <f>LOWER(Courses!L15)</f>
        <v>elec_e8104_l</v>
      </c>
      <c r="F15" s="5" t="str">
        <f>LOWER(Courses!AA15)</f>
        <v/>
      </c>
    </row>
    <row r="16" spans="1:6" x14ac:dyDescent="0.25">
      <c r="A16" s="55" t="str">
        <f t="shared" si="0"/>
        <v/>
      </c>
      <c r="D16" t="s">
        <v>232</v>
      </c>
      <c r="E16" s="5" t="str">
        <f>LOWER(Courses!L16)</f>
        <v>elec_e8110_l</v>
      </c>
      <c r="F16" s="5" t="str">
        <f>LOWER(Courses!AA16)</f>
        <v/>
      </c>
    </row>
    <row r="17" spans="1:6" x14ac:dyDescent="0.25">
      <c r="A17" s="55" t="str">
        <f t="shared" si="0"/>
        <v/>
      </c>
      <c r="D17" t="s">
        <v>232</v>
      </c>
      <c r="E17" s="5" t="str">
        <f>LOWER(Courses!L17)</f>
        <v>elec_e8111_l</v>
      </c>
      <c r="F17" s="5" t="str">
        <f>LOWER(Courses!AA17)</f>
        <v/>
      </c>
    </row>
    <row r="18" spans="1:6" x14ac:dyDescent="0.25">
      <c r="A18" s="55" t="str">
        <f t="shared" si="0"/>
        <v/>
      </c>
      <c r="D18" t="s">
        <v>232</v>
      </c>
      <c r="E18" s="5" t="str">
        <f>LOWER(Courses!L18)</f>
        <v>elec_e8112_l</v>
      </c>
      <c r="F18" s="5" t="str">
        <f>LOWER(Courses!AA18)</f>
        <v/>
      </c>
    </row>
    <row r="19" spans="1:6" x14ac:dyDescent="0.25">
      <c r="A19" s="55" t="str">
        <f t="shared" si="0"/>
        <v/>
      </c>
      <c r="D19" t="s">
        <v>232</v>
      </c>
      <c r="E19" s="5" t="str">
        <f>LOWER(Courses!L19)</f>
        <v>elec_e8113_l</v>
      </c>
      <c r="F19" s="5" t="str">
        <f>LOWER(Courses!AA19)</f>
        <v/>
      </c>
    </row>
    <row r="20" spans="1:6" x14ac:dyDescent="0.25">
      <c r="A20" s="55" t="str">
        <f>IF(OR(F20="",E20=""),"",CONCATENATE(D20,E20,", ",F20,")."))</f>
        <v/>
      </c>
      <c r="D20" t="s">
        <v>232</v>
      </c>
      <c r="E20" s="5" t="str">
        <f>LOWER(Courses!L20)</f>
        <v/>
      </c>
      <c r="F20" s="5" t="str">
        <f>LOWER(Courses!AA20)</f>
        <v/>
      </c>
    </row>
    <row r="21" spans="1:6" x14ac:dyDescent="0.25">
      <c r="A21" s="55" t="str">
        <f t="shared" ref="A21:A45" si="1">IF(OR(F21="",E21=""),"",CONCATENATE(D21,E21,", ",F21,")."))</f>
        <v/>
      </c>
      <c r="D21" t="s">
        <v>232</v>
      </c>
      <c r="E21" s="5" t="str">
        <f>LOWER(Courses!L21)</f>
        <v>elec_e8115_l</v>
      </c>
      <c r="F21" s="5" t="str">
        <f>LOWER(Courses!AA21)</f>
        <v/>
      </c>
    </row>
    <row r="22" spans="1:6" x14ac:dyDescent="0.25">
      <c r="A22" s="55" t="str">
        <f t="shared" si="1"/>
        <v/>
      </c>
      <c r="D22" t="s">
        <v>232</v>
      </c>
      <c r="E22" s="5" t="str">
        <f>LOWER(Courses!L22)</f>
        <v>elec_e8116_l</v>
      </c>
      <c r="F22" s="5" t="str">
        <f>LOWER(Courses!AA22)</f>
        <v/>
      </c>
    </row>
    <row r="23" spans="1:6" x14ac:dyDescent="0.25">
      <c r="A23" s="55" t="str">
        <f t="shared" si="1"/>
        <v/>
      </c>
      <c r="D23" t="s">
        <v>232</v>
      </c>
      <c r="E23" s="5" t="str">
        <f>LOWER(Courses!L23)</f>
        <v>elec_e8117_l</v>
      </c>
      <c r="F23" s="5" t="str">
        <f>LOWER(Courses!AA23)</f>
        <v/>
      </c>
    </row>
    <row r="24" spans="1:6" x14ac:dyDescent="0.25">
      <c r="A24" s="55" t="str">
        <f t="shared" si="1"/>
        <v/>
      </c>
      <c r="D24" t="s">
        <v>232</v>
      </c>
      <c r="E24" s="5" t="str">
        <f>LOWER(Courses!L24)</f>
        <v>elec_e8118_l</v>
      </c>
      <c r="F24" s="5" t="str">
        <f>LOWER(Courses!AA24)</f>
        <v/>
      </c>
    </row>
    <row r="25" spans="1:6" x14ac:dyDescent="0.25">
      <c r="A25" s="55" t="str">
        <f t="shared" si="1"/>
        <v>prefer(elec_e8119_l, wed).</v>
      </c>
      <c r="D25" t="s">
        <v>232</v>
      </c>
      <c r="E25" s="5" t="str">
        <f>LOWER(Courses!L25)</f>
        <v>elec_e8119_l</v>
      </c>
      <c r="F25" s="5" t="str">
        <f>LOWER(Courses!AA25)</f>
        <v>wed</v>
      </c>
    </row>
    <row r="26" spans="1:6" x14ac:dyDescent="0.25">
      <c r="A26" s="55" t="str">
        <f t="shared" si="1"/>
        <v/>
      </c>
      <c r="D26" t="s">
        <v>232</v>
      </c>
      <c r="E26" s="5" t="str">
        <f>LOWER(Courses!L26)</f>
        <v>elec_l8120_lf</v>
      </c>
      <c r="F26" s="5" t="str">
        <f>LOWER(Courses!AA26)</f>
        <v/>
      </c>
    </row>
    <row r="27" spans="1:6" x14ac:dyDescent="0.25">
      <c r="A27" s="55" t="str">
        <f t="shared" si="1"/>
        <v/>
      </c>
      <c r="D27" t="s">
        <v>232</v>
      </c>
      <c r="E27" s="5" t="str">
        <f>LOWER(Courses!L27)</f>
        <v>elec_l8120_ls</v>
      </c>
      <c r="F27" s="5" t="str">
        <f>LOWER(Courses!AA27)</f>
        <v/>
      </c>
    </row>
    <row r="28" spans="1:6" x14ac:dyDescent="0.25">
      <c r="A28" s="55" t="str">
        <f t="shared" si="1"/>
        <v/>
      </c>
      <c r="D28" t="s">
        <v>232</v>
      </c>
      <c r="E28" s="5" t="str">
        <f>LOWER(Courses!L28)</f>
        <v/>
      </c>
      <c r="F28" s="5" t="str">
        <f>LOWER(Courses!AA28)</f>
        <v/>
      </c>
    </row>
    <row r="29" spans="1:6" x14ac:dyDescent="0.25">
      <c r="A29" s="55" t="str">
        <f t="shared" si="1"/>
        <v/>
      </c>
      <c r="D29" t="s">
        <v>232</v>
      </c>
      <c r="E29" s="5" t="str">
        <f>LOWER(Courses!L29)</f>
        <v/>
      </c>
      <c r="F29" s="5" t="str">
        <f>LOWER(Courses!AA29)</f>
        <v/>
      </c>
    </row>
    <row r="30" spans="1:6" x14ac:dyDescent="0.25">
      <c r="A30" s="55" t="str">
        <f t="shared" si="1"/>
        <v/>
      </c>
      <c r="D30" t="s">
        <v>232</v>
      </c>
      <c r="E30" s="5" t="str">
        <f>LOWER(Courses!L30)</f>
        <v/>
      </c>
      <c r="F30" s="5" t="str">
        <f>LOWER(Courses!AA30)</f>
        <v/>
      </c>
    </row>
    <row r="31" spans="1:6" x14ac:dyDescent="0.25">
      <c r="A31" s="55" t="str">
        <f t="shared" si="1"/>
        <v/>
      </c>
      <c r="D31" t="s">
        <v>232</v>
      </c>
      <c r="E31" s="5" t="str">
        <f>LOWER(Courses!L31)</f>
        <v/>
      </c>
      <c r="F31" s="5" t="str">
        <f>LOWER(Courses!AA31)</f>
        <v/>
      </c>
    </row>
    <row r="32" spans="1:6" x14ac:dyDescent="0.25">
      <c r="A32" s="55" t="str">
        <f t="shared" si="1"/>
        <v/>
      </c>
      <c r="D32" t="s">
        <v>232</v>
      </c>
      <c r="E32" s="5" t="str">
        <f>LOWER(Courses!L32)</f>
        <v>elec_c1210_l01</v>
      </c>
      <c r="F32" s="5" t="str">
        <f>LOWER(Courses!AA32)</f>
        <v/>
      </c>
    </row>
    <row r="33" spans="1:6" x14ac:dyDescent="0.25">
      <c r="A33" s="55" t="str">
        <f t="shared" si="1"/>
        <v/>
      </c>
      <c r="D33" t="s">
        <v>232</v>
      </c>
      <c r="E33" s="5" t="str">
        <f>LOWER(Courses!L33)</f>
        <v>elec_c1210_l02</v>
      </c>
      <c r="F33" s="5" t="str">
        <f>LOWER(Courses!AA33)</f>
        <v/>
      </c>
    </row>
    <row r="34" spans="1:6" x14ac:dyDescent="0.25">
      <c r="A34" s="55" t="str">
        <f t="shared" si="1"/>
        <v/>
      </c>
      <c r="D34" t="s">
        <v>232</v>
      </c>
      <c r="E34" s="5" t="str">
        <f>LOWER(Courses!L34)</f>
        <v/>
      </c>
      <c r="F34" s="5" t="str">
        <f>LOWER(Courses!AA34)</f>
        <v/>
      </c>
    </row>
    <row r="35" spans="1:6" x14ac:dyDescent="0.25">
      <c r="A35" s="55" t="str">
        <f t="shared" si="1"/>
        <v/>
      </c>
      <c r="D35" t="s">
        <v>232</v>
      </c>
      <c r="E35" s="5" t="str">
        <f>LOWER(Courses!L35)</f>
        <v>elec_c1220_l01</v>
      </c>
      <c r="F35" s="5" t="str">
        <f>LOWER(Courses!AA35)</f>
        <v/>
      </c>
    </row>
    <row r="36" spans="1:6" x14ac:dyDescent="0.25">
      <c r="A36" s="55" t="str">
        <f t="shared" si="1"/>
        <v/>
      </c>
      <c r="D36" t="s">
        <v>232</v>
      </c>
      <c r="E36" s="5" t="str">
        <f>LOWER(Courses!L36)</f>
        <v/>
      </c>
      <c r="F36" s="5" t="str">
        <f>LOWER(Courses!AA36)</f>
        <v/>
      </c>
    </row>
    <row r="37" spans="1:6" x14ac:dyDescent="0.25">
      <c r="A37" s="55" t="str">
        <f t="shared" si="1"/>
        <v/>
      </c>
      <c r="D37" t="s">
        <v>232</v>
      </c>
      <c r="E37" s="5" t="str">
        <f>LOWER(Courses!L37)</f>
        <v/>
      </c>
      <c r="F37" s="5" t="str">
        <f>LOWER(Courses!AA37)</f>
        <v/>
      </c>
    </row>
    <row r="38" spans="1:6" x14ac:dyDescent="0.25">
      <c r="A38" s="55" t="str">
        <f t="shared" si="1"/>
        <v/>
      </c>
      <c r="D38" t="s">
        <v>232</v>
      </c>
      <c r="E38" s="5" t="str">
        <f>LOWER(Courses!L38)</f>
        <v>elec_c1110_l</v>
      </c>
      <c r="F38" s="5" t="str">
        <f>LOWER(Courses!AA38)</f>
        <v/>
      </c>
    </row>
    <row r="39" spans="1:6" x14ac:dyDescent="0.25">
      <c r="A39" s="55" t="str">
        <f t="shared" si="1"/>
        <v/>
      </c>
      <c r="D39" t="s">
        <v>232</v>
      </c>
      <c r="E39" s="5" t="str">
        <f>LOWER(Courses!L39)</f>
        <v>elec_c1230_l</v>
      </c>
      <c r="F39" s="5" t="str">
        <f>LOWER(Courses!AA39)</f>
        <v/>
      </c>
    </row>
    <row r="40" spans="1:6" x14ac:dyDescent="0.25">
      <c r="A40" s="55" t="str">
        <f t="shared" si="1"/>
        <v/>
      </c>
      <c r="D40" t="s">
        <v>232</v>
      </c>
      <c r="E40" s="5" t="str">
        <f>LOWER(Courses!L40)</f>
        <v>elec_c1320_l</v>
      </c>
      <c r="F40" s="5" t="str">
        <f>LOWER(Courses!AA40)</f>
        <v/>
      </c>
    </row>
    <row r="41" spans="1:6" x14ac:dyDescent="0.25">
      <c r="A41" s="55" t="str">
        <f t="shared" si="1"/>
        <v/>
      </c>
      <c r="D41" t="s">
        <v>232</v>
      </c>
      <c r="E41" s="5" t="str">
        <f>LOWER(Courses!L41)</f>
        <v/>
      </c>
      <c r="F41" s="5" t="str">
        <f>LOWER(Courses!AA41)</f>
        <v/>
      </c>
    </row>
    <row r="42" spans="1:6" x14ac:dyDescent="0.25">
      <c r="A42" s="55" t="str">
        <f t="shared" si="1"/>
        <v/>
      </c>
      <c r="E42" s="5" t="str">
        <f>LOWER(Courses!L42)</f>
        <v>as_74_3179_l</v>
      </c>
      <c r="F42" s="5" t="str">
        <f>LOWER(Courses!AA42)</f>
        <v/>
      </c>
    </row>
    <row r="43" spans="1:6" x14ac:dyDescent="0.25">
      <c r="A43" s="55" t="str">
        <f t="shared" si="1"/>
        <v/>
      </c>
      <c r="E43" s="5" t="str">
        <f>LOWER(Courses!L43)</f>
        <v/>
      </c>
      <c r="F43" s="5" t="str">
        <f>LOWER(Courses!AA43)</f>
        <v/>
      </c>
    </row>
    <row r="44" spans="1:6" x14ac:dyDescent="0.25">
      <c r="A44" s="55" t="str">
        <f t="shared" si="1"/>
        <v/>
      </c>
      <c r="E44" s="5" t="str">
        <f>LOWER(Courses!L44)</f>
        <v/>
      </c>
      <c r="F44" s="5" t="str">
        <f>LOWER(Courses!AA44)</f>
        <v/>
      </c>
    </row>
    <row r="45" spans="1:6" x14ac:dyDescent="0.25">
      <c r="A45" s="55" t="str">
        <f t="shared" si="1"/>
        <v/>
      </c>
      <c r="D45" s="8"/>
      <c r="E45" s="8" t="str">
        <f>LOWER(Courses!L45)</f>
        <v/>
      </c>
      <c r="F45" s="5" t="str">
        <f>LOWER(Courses!AA45)</f>
        <v/>
      </c>
    </row>
    <row r="46" spans="1:6" x14ac:dyDescent="0.25">
      <c r="E46" s="5"/>
      <c r="F46" s="5" t="str">
        <f>LOWER(Courses!AA46)</f>
        <v/>
      </c>
    </row>
    <row r="47" spans="1:6" x14ac:dyDescent="0.25">
      <c r="E47" s="5"/>
      <c r="F47" s="5" t="str">
        <f>LOWER(Courses!AA47)</f>
        <v/>
      </c>
    </row>
    <row r="48" spans="1:6" x14ac:dyDescent="0.25">
      <c r="E48" s="5"/>
      <c r="F48" s="5" t="str">
        <f>LOWER(Courses!AA48)</f>
        <v/>
      </c>
    </row>
    <row r="49" spans="4:6" x14ac:dyDescent="0.25">
      <c r="E49" s="5"/>
      <c r="F49" s="5" t="str">
        <f>LOWER(Courses!AA49)</f>
        <v/>
      </c>
    </row>
    <row r="50" spans="4:6" x14ac:dyDescent="0.25">
      <c r="E50" s="5"/>
      <c r="F50" s="5" t="str">
        <f>LOWER(Courses!AA50)</f>
        <v/>
      </c>
    </row>
    <row r="51" spans="4:6" x14ac:dyDescent="0.25">
      <c r="E51" s="5"/>
      <c r="F51" s="5" t="str">
        <f>LOWER(Courses!AA51)</f>
        <v/>
      </c>
    </row>
    <row r="52" spans="4:6" x14ac:dyDescent="0.25">
      <c r="E52" s="5"/>
      <c r="F52" s="5" t="str">
        <f>LOWER(Courses!AA52)</f>
        <v/>
      </c>
    </row>
    <row r="53" spans="4:6" x14ac:dyDescent="0.25">
      <c r="E53" s="5"/>
      <c r="F53" s="5" t="str">
        <f>LOWER(Courses!AA53)</f>
        <v/>
      </c>
    </row>
    <row r="54" spans="4:6" x14ac:dyDescent="0.25">
      <c r="E54" s="5"/>
      <c r="F54" s="5" t="str">
        <f>LOWER(Courses!AA54)</f>
        <v/>
      </c>
    </row>
    <row r="55" spans="4:6" x14ac:dyDescent="0.25">
      <c r="E55" s="5"/>
      <c r="F55" s="5" t="str">
        <f>LOWER(Courses!AA55)</f>
        <v/>
      </c>
    </row>
    <row r="56" spans="4:6" x14ac:dyDescent="0.25">
      <c r="E56" s="5"/>
      <c r="F56" s="5" t="str">
        <f>LOWER(Courses!AA56)</f>
        <v/>
      </c>
    </row>
    <row r="57" spans="4:6" x14ac:dyDescent="0.25">
      <c r="E57" s="5"/>
      <c r="F57" s="5" t="str">
        <f>LOWER(Courses!AA57)</f>
        <v/>
      </c>
    </row>
    <row r="58" spans="4:6" x14ac:dyDescent="0.25">
      <c r="E58" s="5"/>
      <c r="F58" s="5" t="str">
        <f>LOWER(Courses!AA58)</f>
        <v/>
      </c>
    </row>
    <row r="59" spans="4:6" x14ac:dyDescent="0.25">
      <c r="D59" s="5"/>
      <c r="E59" s="5"/>
      <c r="F59" s="5" t="str">
        <f>LOWER(Courses!AA59)</f>
        <v/>
      </c>
    </row>
    <row r="60" spans="4:6" x14ac:dyDescent="0.25">
      <c r="D60" s="5"/>
      <c r="E60" s="5"/>
      <c r="F60" s="5" t="str">
        <f>LOWER(Courses!AA60)</f>
        <v/>
      </c>
    </row>
    <row r="61" spans="4:6" x14ac:dyDescent="0.25">
      <c r="D61" s="5"/>
      <c r="E61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4"/>
  <sheetViews>
    <sheetView topLeftCell="A7" workbookViewId="0">
      <selection activeCell="F6" sqref="F6:F19"/>
    </sheetView>
  </sheetViews>
  <sheetFormatPr defaultRowHeight="15" x14ac:dyDescent="0.25"/>
  <cols>
    <col min="2" max="2" width="77.140625" customWidth="1"/>
    <col min="3" max="3" width="28.140625" customWidth="1"/>
    <col min="4" max="4" width="11.28515625" customWidth="1"/>
  </cols>
  <sheetData>
    <row r="2" spans="1:8" ht="18.75" x14ac:dyDescent="0.3">
      <c r="B2" s="20" t="s">
        <v>28</v>
      </c>
    </row>
    <row r="3" spans="1:8" x14ac:dyDescent="0.25">
      <c r="A3" s="19">
        <v>42037</v>
      </c>
      <c r="B3" t="s">
        <v>29</v>
      </c>
    </row>
    <row r="4" spans="1:8" x14ac:dyDescent="0.25">
      <c r="F4" t="s">
        <v>40</v>
      </c>
      <c r="G4" t="s">
        <v>58</v>
      </c>
    </row>
    <row r="5" spans="1:8" ht="15.75" thickBot="1" x14ac:dyDescent="0.3"/>
    <row r="6" spans="1:8" x14ac:dyDescent="0.25">
      <c r="A6">
        <v>1</v>
      </c>
      <c r="B6" s="15" t="s">
        <v>3</v>
      </c>
      <c r="C6" t="s">
        <v>4</v>
      </c>
      <c r="D6" t="s">
        <v>0</v>
      </c>
      <c r="E6" t="s">
        <v>30</v>
      </c>
      <c r="F6" t="s">
        <v>31</v>
      </c>
    </row>
    <row r="7" spans="1:8" x14ac:dyDescent="0.25">
      <c r="A7">
        <v>2</v>
      </c>
      <c r="B7" s="16" t="s">
        <v>21</v>
      </c>
      <c r="C7" s="13" t="s">
        <v>18</v>
      </c>
      <c r="D7" t="s">
        <v>0</v>
      </c>
      <c r="E7" t="s">
        <v>30</v>
      </c>
      <c r="F7" t="s">
        <v>31</v>
      </c>
    </row>
    <row r="8" spans="1:8" x14ac:dyDescent="0.25">
      <c r="A8">
        <v>3</v>
      </c>
      <c r="B8" s="17" t="s">
        <v>41</v>
      </c>
      <c r="C8" t="s">
        <v>20</v>
      </c>
      <c r="D8" t="s">
        <v>0</v>
      </c>
      <c r="E8" t="s">
        <v>30</v>
      </c>
      <c r="F8" t="s">
        <v>32</v>
      </c>
    </row>
    <row r="9" spans="1:8" ht="15.75" thickBot="1" x14ac:dyDescent="0.3">
      <c r="A9">
        <v>4</v>
      </c>
      <c r="B9" s="18" t="s">
        <v>1</v>
      </c>
      <c r="C9" t="s">
        <v>2</v>
      </c>
      <c r="D9" t="s">
        <v>0</v>
      </c>
      <c r="E9" t="s">
        <v>30</v>
      </c>
      <c r="F9" t="s">
        <v>33</v>
      </c>
    </row>
    <row r="10" spans="1:8" x14ac:dyDescent="0.25">
      <c r="A10">
        <v>5</v>
      </c>
      <c r="B10" s="14" t="s">
        <v>22</v>
      </c>
      <c r="C10" s="13" t="s">
        <v>19</v>
      </c>
      <c r="D10" t="s">
        <v>0</v>
      </c>
      <c r="F10" s="21" t="s">
        <v>39</v>
      </c>
      <c r="G10" s="21" t="s">
        <v>39</v>
      </c>
      <c r="H10" t="s">
        <v>59</v>
      </c>
    </row>
    <row r="11" spans="1:8" x14ac:dyDescent="0.25">
      <c r="A11">
        <v>6</v>
      </c>
      <c r="B11" s="11" t="s">
        <v>6</v>
      </c>
      <c r="C11" t="s">
        <v>7</v>
      </c>
      <c r="D11" t="s">
        <v>0</v>
      </c>
      <c r="E11" t="s">
        <v>30</v>
      </c>
      <c r="F11" t="s">
        <v>36</v>
      </c>
    </row>
    <row r="12" spans="1:8" x14ac:dyDescent="0.25">
      <c r="A12">
        <v>7</v>
      </c>
      <c r="B12" s="11" t="s">
        <v>23</v>
      </c>
      <c r="C12" t="s">
        <v>5</v>
      </c>
      <c r="D12" t="s">
        <v>0</v>
      </c>
      <c r="F12" s="21" t="s">
        <v>37</v>
      </c>
      <c r="G12" s="21" t="s">
        <v>37</v>
      </c>
      <c r="H12" t="s">
        <v>60</v>
      </c>
    </row>
    <row r="13" spans="1:8" x14ac:dyDescent="0.25">
      <c r="A13">
        <v>8</v>
      </c>
      <c r="B13" s="14" t="s">
        <v>8</v>
      </c>
      <c r="C13" s="13" t="s">
        <v>9</v>
      </c>
      <c r="D13" t="s">
        <v>0</v>
      </c>
      <c r="F13" t="s">
        <v>31</v>
      </c>
    </row>
    <row r="14" spans="1:8" x14ac:dyDescent="0.25">
      <c r="A14">
        <v>9</v>
      </c>
      <c r="B14" s="14" t="s">
        <v>24</v>
      </c>
      <c r="C14" s="13" t="s">
        <v>10</v>
      </c>
      <c r="D14" t="s">
        <v>0</v>
      </c>
      <c r="F14" t="s">
        <v>35</v>
      </c>
    </row>
    <row r="15" spans="1:8" x14ac:dyDescent="0.25">
      <c r="A15">
        <v>10</v>
      </c>
      <c r="B15" s="11" t="s">
        <v>11</v>
      </c>
      <c r="C15" t="s">
        <v>12</v>
      </c>
      <c r="D15" t="s">
        <v>0</v>
      </c>
      <c r="F15" t="s">
        <v>34</v>
      </c>
    </row>
    <row r="16" spans="1:8" x14ac:dyDescent="0.25">
      <c r="A16">
        <v>11</v>
      </c>
      <c r="B16" s="11" t="s">
        <v>13</v>
      </c>
      <c r="C16" t="s">
        <v>4</v>
      </c>
      <c r="D16" t="s">
        <v>0</v>
      </c>
      <c r="F16" t="s">
        <v>39</v>
      </c>
    </row>
    <row r="17" spans="1:7" x14ac:dyDescent="0.25">
      <c r="A17">
        <v>12</v>
      </c>
      <c r="B17" s="11" t="s">
        <v>14</v>
      </c>
      <c r="C17" t="s">
        <v>15</v>
      </c>
      <c r="D17" t="s">
        <v>0</v>
      </c>
      <c r="F17" t="s">
        <v>34</v>
      </c>
    </row>
    <row r="18" spans="1:7" x14ac:dyDescent="0.25">
      <c r="A18">
        <v>13</v>
      </c>
      <c r="B18" s="11" t="s">
        <v>17</v>
      </c>
      <c r="C18" t="s">
        <v>16</v>
      </c>
      <c r="D18" t="s">
        <v>0</v>
      </c>
      <c r="E18" t="s">
        <v>30</v>
      </c>
      <c r="F18" t="s">
        <v>37</v>
      </c>
    </row>
    <row r="19" spans="1:7" x14ac:dyDescent="0.25">
      <c r="A19">
        <v>14</v>
      </c>
      <c r="B19" s="12" t="s">
        <v>25</v>
      </c>
      <c r="C19" t="s">
        <v>16</v>
      </c>
      <c r="D19" t="s">
        <v>0</v>
      </c>
      <c r="E19" t="s">
        <v>38</v>
      </c>
      <c r="F19" t="s">
        <v>31</v>
      </c>
    </row>
    <row r="20" spans="1:7" x14ac:dyDescent="0.25">
      <c r="A20">
        <v>15</v>
      </c>
      <c r="B20" s="10" t="s">
        <v>26</v>
      </c>
      <c r="D20" t="s">
        <v>0</v>
      </c>
    </row>
    <row r="21" spans="1:7" x14ac:dyDescent="0.25">
      <c r="A21">
        <v>16</v>
      </c>
      <c r="B21" s="12" t="s">
        <v>27</v>
      </c>
      <c r="D21" t="s">
        <v>0</v>
      </c>
    </row>
    <row r="26" spans="1:7" x14ac:dyDescent="0.25">
      <c r="B26" s="8" t="s">
        <v>42</v>
      </c>
    </row>
    <row r="27" spans="1:7" x14ac:dyDescent="0.25">
      <c r="B27" t="s">
        <v>51</v>
      </c>
      <c r="C27" t="s">
        <v>43</v>
      </c>
      <c r="E27" t="s">
        <v>44</v>
      </c>
      <c r="G27" t="s">
        <v>45</v>
      </c>
    </row>
    <row r="28" spans="1:7" x14ac:dyDescent="0.25">
      <c r="B28" t="s">
        <v>54</v>
      </c>
      <c r="C28" t="s">
        <v>46</v>
      </c>
      <c r="E28" t="s">
        <v>47</v>
      </c>
      <c r="G28" t="s">
        <v>45</v>
      </c>
    </row>
    <row r="29" spans="1:7" x14ac:dyDescent="0.25">
      <c r="B29" t="s">
        <v>55</v>
      </c>
      <c r="C29" t="s">
        <v>48</v>
      </c>
      <c r="E29" t="s">
        <v>49</v>
      </c>
      <c r="G29" t="s">
        <v>50</v>
      </c>
    </row>
    <row r="30" spans="1:7" x14ac:dyDescent="0.25">
      <c r="B30" s="8" t="s">
        <v>56</v>
      </c>
    </row>
    <row r="31" spans="1:7" x14ac:dyDescent="0.25">
      <c r="B31" t="s">
        <v>52</v>
      </c>
    </row>
    <row r="32" spans="1:7" x14ac:dyDescent="0.25">
      <c r="B32" t="s">
        <v>53</v>
      </c>
    </row>
    <row r="34" spans="2:2" x14ac:dyDescent="0.25">
      <c r="B34" t="s">
        <v>57</v>
      </c>
    </row>
  </sheetData>
  <sortState ref="B6:D74">
    <sortCondition ref="B6:B74"/>
  </sortState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Configure</vt:lpstr>
      <vt:lpstr>Courses</vt:lpstr>
      <vt:lpstr>Teachers</vt:lpstr>
      <vt:lpstr>Majors</vt:lpstr>
      <vt:lpstr>PredefinedScheds</vt:lpstr>
      <vt:lpstr>DayPreferences</vt:lpstr>
      <vt:lpstr>Extracted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2015-03-27T13:11:05Z</dcterms:modified>
</cp:coreProperties>
</file>