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4"/>
  </bookViews>
  <sheets>
    <sheet name="pdf-copy" sheetId="1" r:id="rId1"/>
    <sheet name="Extracted" sheetId="2" r:id="rId2"/>
    <sheet name="Courses" sheetId="3" r:id="rId3"/>
    <sheet name="Teachers" sheetId="5" r:id="rId4"/>
    <sheet name="Majors" sheetId="4" r:id="rId5"/>
  </sheets>
  <calcPr calcId="145621"/>
</workbook>
</file>

<file path=xl/calcChain.xml><?xml version="1.0" encoding="utf-8"?>
<calcChain xmlns="http://schemas.openxmlformats.org/spreadsheetml/2006/main">
  <c r="I10" i="5" l="1"/>
  <c r="A26" i="5" l="1"/>
  <c r="A1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31" i="5"/>
  <c r="I49" i="5"/>
  <c r="I48" i="5"/>
  <c r="A48" i="5" s="1"/>
  <c r="I47" i="5"/>
  <c r="A47" i="5" s="1"/>
  <c r="I46" i="5"/>
  <c r="A46" i="5" s="1"/>
  <c r="I45" i="5"/>
  <c r="I44" i="5"/>
  <c r="A44" i="5" s="1"/>
  <c r="I43" i="5"/>
  <c r="A43" i="5" s="1"/>
  <c r="I42" i="5"/>
  <c r="A42" i="5" s="1"/>
  <c r="I41" i="5"/>
  <c r="I40" i="5"/>
  <c r="A40" i="5" s="1"/>
  <c r="I39" i="5"/>
  <c r="A39" i="5" s="1"/>
  <c r="I38" i="5"/>
  <c r="A38" i="5" s="1"/>
  <c r="I37" i="5"/>
  <c r="I36" i="5"/>
  <c r="A36" i="5" s="1"/>
  <c r="I35" i="5"/>
  <c r="A35" i="5" s="1"/>
  <c r="I34" i="5"/>
  <c r="A34" i="5" s="1"/>
  <c r="I33" i="5"/>
  <c r="I32" i="5"/>
  <c r="A32" i="5" s="1"/>
  <c r="I31" i="5"/>
  <c r="J30" i="5"/>
  <c r="I30" i="5"/>
  <c r="H30" i="5"/>
  <c r="I12" i="5"/>
  <c r="A12" i="5" s="1"/>
  <c r="I13" i="5"/>
  <c r="A13" i="5" s="1"/>
  <c r="I14" i="5"/>
  <c r="A14" i="5" s="1"/>
  <c r="I15" i="5"/>
  <c r="A15" i="5" s="1"/>
  <c r="I16" i="5"/>
  <c r="A16" i="5" s="1"/>
  <c r="I17" i="5"/>
  <c r="A17" i="5" s="1"/>
  <c r="I18" i="5"/>
  <c r="A18" i="5" s="1"/>
  <c r="I19" i="5"/>
  <c r="A19" i="5" s="1"/>
  <c r="I20" i="5"/>
  <c r="A20" i="5" s="1"/>
  <c r="I21" i="5"/>
  <c r="A21" i="5" s="1"/>
  <c r="I22" i="5"/>
  <c r="A22" i="5" s="1"/>
  <c r="I23" i="5"/>
  <c r="A23" i="5" s="1"/>
  <c r="I24" i="5"/>
  <c r="A24" i="5" s="1"/>
  <c r="I25" i="5"/>
  <c r="A25" i="5" s="1"/>
  <c r="I26" i="5"/>
  <c r="I27" i="5"/>
  <c r="A27" i="5" s="1"/>
  <c r="I28" i="5"/>
  <c r="A28" i="5" s="1"/>
  <c r="I29" i="5"/>
  <c r="A29" i="5" s="1"/>
  <c r="I11" i="5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A33" i="5" l="1"/>
  <c r="A37" i="5"/>
  <c r="A41" i="5"/>
  <c r="A45" i="5"/>
  <c r="A49" i="5"/>
  <c r="A31" i="5"/>
  <c r="Y11" i="3"/>
  <c r="A11" i="4" l="1"/>
  <c r="A12" i="4"/>
  <c r="A13" i="4"/>
  <c r="A14" i="4"/>
  <c r="A15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30" i="4"/>
  <c r="H30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31" i="4"/>
  <c r="I31" i="4"/>
  <c r="A31" i="4" l="1"/>
  <c r="A42" i="4"/>
  <c r="A45" i="4"/>
  <c r="A33" i="4"/>
  <c r="I32" i="4"/>
  <c r="A32" i="4" s="1"/>
  <c r="I33" i="4"/>
  <c r="I34" i="4"/>
  <c r="A34" i="4" s="1"/>
  <c r="I35" i="4"/>
  <c r="A35" i="4" s="1"/>
  <c r="I36" i="4"/>
  <c r="A36" i="4" s="1"/>
  <c r="I37" i="4"/>
  <c r="A37" i="4" s="1"/>
  <c r="I38" i="4"/>
  <c r="A38" i="4" s="1"/>
  <c r="I39" i="4"/>
  <c r="A39" i="4" s="1"/>
  <c r="I40" i="4"/>
  <c r="A40" i="4" s="1"/>
  <c r="I41" i="4"/>
  <c r="A41" i="4" s="1"/>
  <c r="I42" i="4"/>
  <c r="I43" i="4"/>
  <c r="A43" i="4" s="1"/>
  <c r="I44" i="4"/>
  <c r="A44" i="4" s="1"/>
  <c r="I45" i="4"/>
  <c r="I46" i="4"/>
  <c r="A46" i="4" s="1"/>
  <c r="I47" i="4"/>
  <c r="A47" i="4" s="1"/>
  <c r="I48" i="4"/>
  <c r="A48" i="4" s="1"/>
  <c r="I49" i="4"/>
  <c r="A49" i="4" s="1"/>
  <c r="I30" i="4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11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K4" i="3"/>
  <c r="I52" i="3" l="1"/>
  <c r="C52" i="3" s="1"/>
  <c r="J52" i="3"/>
  <c r="D52" i="3" s="1"/>
  <c r="I53" i="3"/>
  <c r="C53" i="3" s="1"/>
  <c r="J53" i="3"/>
  <c r="D53" i="3" s="1"/>
  <c r="I54" i="3"/>
  <c r="C54" i="3" s="1"/>
  <c r="J54" i="3"/>
  <c r="D54" i="3" s="1"/>
  <c r="I55" i="3"/>
  <c r="C55" i="3" s="1"/>
  <c r="J55" i="3"/>
  <c r="D55" i="3" s="1"/>
  <c r="I56" i="3"/>
  <c r="C56" i="3" s="1"/>
  <c r="J56" i="3"/>
  <c r="D56" i="3" s="1"/>
  <c r="C27" i="3"/>
  <c r="D27" i="3"/>
  <c r="E27" i="3"/>
  <c r="C28" i="3"/>
  <c r="B28" i="3" s="1"/>
  <c r="D28" i="3"/>
  <c r="E28" i="3"/>
  <c r="C29" i="3"/>
  <c r="D29" i="3"/>
  <c r="E29" i="3"/>
  <c r="C30" i="3"/>
  <c r="D30" i="3"/>
  <c r="E30" i="3"/>
  <c r="K12" i="3"/>
  <c r="E12" i="3" s="1"/>
  <c r="K13" i="3"/>
  <c r="E13" i="3" s="1"/>
  <c r="K14" i="3"/>
  <c r="E14" i="3" s="1"/>
  <c r="K15" i="3"/>
  <c r="E15" i="3" s="1"/>
  <c r="K16" i="3"/>
  <c r="E16" i="3" s="1"/>
  <c r="K17" i="3"/>
  <c r="E17" i="3" s="1"/>
  <c r="K18" i="3"/>
  <c r="E18" i="3" s="1"/>
  <c r="K19" i="3"/>
  <c r="E19" i="3" s="1"/>
  <c r="K20" i="3"/>
  <c r="E20" i="3" s="1"/>
  <c r="J21" i="3"/>
  <c r="K21" i="3"/>
  <c r="E21" i="3" s="1"/>
  <c r="J22" i="3"/>
  <c r="K22" i="3"/>
  <c r="E22" i="3" s="1"/>
  <c r="J23" i="3"/>
  <c r="K23" i="3"/>
  <c r="E23" i="3" s="1"/>
  <c r="J24" i="3"/>
  <c r="K24" i="3"/>
  <c r="E24" i="3" s="1"/>
  <c r="J25" i="3"/>
  <c r="K25" i="3"/>
  <c r="E25" i="3" s="1"/>
  <c r="J26" i="3"/>
  <c r="K26" i="3"/>
  <c r="E26" i="3" s="1"/>
  <c r="I12" i="3"/>
  <c r="J13" i="3"/>
  <c r="I14" i="3"/>
  <c r="I15" i="3"/>
  <c r="C15" i="3" s="1"/>
  <c r="I16" i="3"/>
  <c r="J17" i="3"/>
  <c r="I18" i="3"/>
  <c r="I19" i="3"/>
  <c r="C19" i="3" s="1"/>
  <c r="I20" i="3"/>
  <c r="I21" i="3"/>
  <c r="C21" i="3" s="1"/>
  <c r="I22" i="3"/>
  <c r="I23" i="3"/>
  <c r="C23" i="3" s="1"/>
  <c r="I24" i="3"/>
  <c r="I25" i="3"/>
  <c r="C25" i="3" s="1"/>
  <c r="I26" i="3"/>
  <c r="J11" i="3"/>
  <c r="I50" i="3" l="1"/>
  <c r="C50" i="3" s="1"/>
  <c r="I48" i="3"/>
  <c r="C48" i="3" s="1"/>
  <c r="I46" i="3"/>
  <c r="C46" i="3" s="1"/>
  <c r="J18" i="3"/>
  <c r="I43" i="3" s="1"/>
  <c r="C43" i="3" s="1"/>
  <c r="J16" i="3"/>
  <c r="D25" i="3"/>
  <c r="B25" i="3" s="1"/>
  <c r="A25" i="3" s="1"/>
  <c r="D21" i="3"/>
  <c r="B21" i="3" s="1"/>
  <c r="A21" i="3" s="1"/>
  <c r="B30" i="3"/>
  <c r="I49" i="3"/>
  <c r="C49" i="3" s="1"/>
  <c r="J20" i="3"/>
  <c r="I45" i="3" s="1"/>
  <c r="C45" i="3" s="1"/>
  <c r="J12" i="3"/>
  <c r="D12" i="3" s="1"/>
  <c r="D23" i="3"/>
  <c r="B23" i="3" s="1"/>
  <c r="A23" i="3" s="1"/>
  <c r="J14" i="3"/>
  <c r="D14" i="3" s="1"/>
  <c r="A28" i="3"/>
  <c r="J47" i="3"/>
  <c r="D47" i="3" s="1"/>
  <c r="C22" i="3"/>
  <c r="J39" i="3"/>
  <c r="D39" i="3" s="1"/>
  <c r="C14" i="3"/>
  <c r="I51" i="3"/>
  <c r="C51" i="3" s="1"/>
  <c r="J49" i="3"/>
  <c r="D49" i="3" s="1"/>
  <c r="B49" i="3" s="1"/>
  <c r="A49" i="3" s="1"/>
  <c r="C24" i="3"/>
  <c r="J45" i="3"/>
  <c r="D45" i="3" s="1"/>
  <c r="C20" i="3"/>
  <c r="J41" i="3"/>
  <c r="D41" i="3" s="1"/>
  <c r="C16" i="3"/>
  <c r="J37" i="3"/>
  <c r="D37" i="3" s="1"/>
  <c r="C12" i="3"/>
  <c r="I41" i="3"/>
  <c r="C41" i="3" s="1"/>
  <c r="B41" i="3" s="1"/>
  <c r="A41" i="3" s="1"/>
  <c r="D11" i="3"/>
  <c r="J51" i="3"/>
  <c r="D51" i="3" s="1"/>
  <c r="C26" i="3"/>
  <c r="J43" i="3"/>
  <c r="D43" i="3" s="1"/>
  <c r="C18" i="3"/>
  <c r="I47" i="3"/>
  <c r="C47" i="3" s="1"/>
  <c r="B47" i="3" s="1"/>
  <c r="A47" i="3" s="1"/>
  <c r="D17" i="3"/>
  <c r="D13" i="3"/>
  <c r="I11" i="3"/>
  <c r="C11" i="3" s="1"/>
  <c r="B11" i="3" s="1"/>
  <c r="I17" i="3"/>
  <c r="C17" i="3" s="1"/>
  <c r="I13" i="3"/>
  <c r="C13" i="3" s="1"/>
  <c r="A30" i="3"/>
  <c r="J50" i="3"/>
  <c r="D50" i="3" s="1"/>
  <c r="B50" i="3" s="1"/>
  <c r="A50" i="3" s="1"/>
  <c r="J48" i="3"/>
  <c r="D48" i="3" s="1"/>
  <c r="J46" i="3"/>
  <c r="D46" i="3" s="1"/>
  <c r="J44" i="3"/>
  <c r="D44" i="3" s="1"/>
  <c r="J40" i="3"/>
  <c r="D40" i="3" s="1"/>
  <c r="K11" i="3"/>
  <c r="E11" i="3" s="1"/>
  <c r="J19" i="3"/>
  <c r="J15" i="3"/>
  <c r="B27" i="3"/>
  <c r="A27" i="3" s="1"/>
  <c r="D24" i="3"/>
  <c r="D16" i="3"/>
  <c r="B56" i="3"/>
  <c r="A56" i="3" s="1"/>
  <c r="B54" i="3"/>
  <c r="A54" i="3" s="1"/>
  <c r="B52" i="3"/>
  <c r="A52" i="3" s="1"/>
  <c r="B29" i="3"/>
  <c r="A29" i="3" s="1"/>
  <c r="D26" i="3"/>
  <c r="D22" i="3"/>
  <c r="B55" i="3"/>
  <c r="A55" i="3" s="1"/>
  <c r="B53" i="3"/>
  <c r="A53" i="3" s="1"/>
  <c r="H62" i="1"/>
  <c r="H59" i="1"/>
  <c r="H54" i="1"/>
  <c r="H51" i="1"/>
  <c r="H48" i="1"/>
  <c r="H43" i="1"/>
  <c r="H40" i="1"/>
  <c r="H33" i="1"/>
  <c r="H30" i="1"/>
  <c r="H25" i="1"/>
  <c r="H19" i="1"/>
  <c r="H14" i="1"/>
  <c r="H9" i="1"/>
  <c r="H6" i="1"/>
  <c r="G59" i="1"/>
  <c r="G54" i="1"/>
  <c r="G51" i="1"/>
  <c r="G48" i="1"/>
  <c r="G40" i="1"/>
  <c r="G30" i="1"/>
  <c r="G19" i="1"/>
  <c r="G6" i="1"/>
  <c r="G74" i="1"/>
  <c r="G67" i="1"/>
  <c r="G62" i="1"/>
  <c r="G43" i="1"/>
  <c r="G33" i="1"/>
  <c r="G25" i="1"/>
  <c r="G14" i="1"/>
  <c r="G9" i="1"/>
  <c r="B46" i="3" l="1"/>
  <c r="A46" i="3" s="1"/>
  <c r="B17" i="3"/>
  <c r="A17" i="3" s="1"/>
  <c r="I37" i="3"/>
  <c r="C37" i="3" s="1"/>
  <c r="B45" i="3"/>
  <c r="A45" i="3" s="1"/>
  <c r="B13" i="3"/>
  <c r="A13" i="3" s="1"/>
  <c r="I39" i="3"/>
  <c r="C39" i="3" s="1"/>
  <c r="B39" i="3" s="1"/>
  <c r="A39" i="3" s="1"/>
  <c r="D18" i="3"/>
  <c r="B18" i="3" s="1"/>
  <c r="A18" i="3" s="1"/>
  <c r="A11" i="3"/>
  <c r="J38" i="3"/>
  <c r="D38" i="3" s="1"/>
  <c r="B48" i="3"/>
  <c r="A48" i="3" s="1"/>
  <c r="B51" i="3"/>
  <c r="A51" i="3" s="1"/>
  <c r="B26" i="3"/>
  <c r="A26" i="3" s="1"/>
  <c r="B22" i="3"/>
  <c r="A22" i="3" s="1"/>
  <c r="D20" i="3"/>
  <c r="B20" i="3" s="1"/>
  <c r="A20" i="3" s="1"/>
  <c r="J42" i="3"/>
  <c r="D42" i="3" s="1"/>
  <c r="B37" i="3"/>
  <c r="A37" i="3" s="1"/>
  <c r="B24" i="3"/>
  <c r="A24" i="3" s="1"/>
  <c r="I38" i="3"/>
  <c r="C38" i="3" s="1"/>
  <c r="B12" i="3"/>
  <c r="A12" i="3" s="1"/>
  <c r="I44" i="3"/>
  <c r="C44" i="3" s="1"/>
  <c r="B44" i="3" s="1"/>
  <c r="A44" i="3" s="1"/>
  <c r="D19" i="3"/>
  <c r="B19" i="3" s="1"/>
  <c r="A19" i="3" s="1"/>
  <c r="I42" i="3"/>
  <c r="C42" i="3" s="1"/>
  <c r="B16" i="3"/>
  <c r="A16" i="3" s="1"/>
  <c r="B14" i="3"/>
  <c r="A14" i="3" s="1"/>
  <c r="J36" i="3"/>
  <c r="D36" i="3" s="1"/>
  <c r="B43" i="3"/>
  <c r="A43" i="3" s="1"/>
  <c r="I36" i="3"/>
  <c r="C36" i="3" s="1"/>
  <c r="I40" i="3"/>
  <c r="C40" i="3" s="1"/>
  <c r="B40" i="3" s="1"/>
  <c r="A40" i="3" s="1"/>
  <c r="D15" i="3"/>
  <c r="B15" i="3" s="1"/>
  <c r="A15" i="3" s="1"/>
  <c r="B42" i="3" l="1"/>
  <c r="A42" i="3" s="1"/>
  <c r="B38" i="3"/>
  <c r="A38" i="3" s="1"/>
  <c r="B36" i="3"/>
  <c r="A36" i="3" s="1"/>
</calcChain>
</file>

<file path=xl/sharedStrings.xml><?xml version="1.0" encoding="utf-8"?>
<sst xmlns="http://schemas.openxmlformats.org/spreadsheetml/2006/main" count="316" uniqueCount="123">
  <si>
    <t xml:space="preserve">ELEC-E8102 Distributed and Intelligent Automation </t>
  </si>
  <si>
    <t>Systems</t>
  </si>
  <si>
    <t xml:space="preserve">ELEC-E8103  Modelling, Estimation and Dynamic </t>
  </si>
  <si>
    <t>ELEC-E810</t>
  </si>
  <si>
    <t>ELEC-E811</t>
  </si>
  <si>
    <t xml:space="preserve">ELEC-E8110 Automation Software Synthesis and </t>
  </si>
  <si>
    <t>Analysis</t>
  </si>
  <si>
    <t xml:space="preserve">ELEC-E8112  Electric and Hybrid Powertrains in </t>
  </si>
  <si>
    <t>Vehicles</t>
  </si>
  <si>
    <t>2015-2016</t>
  </si>
  <si>
    <t xml:space="preserve">ELEC-E8114  Manufacturing Automation Systems </t>
  </si>
  <si>
    <t>Modelling</t>
  </si>
  <si>
    <t xml:space="preserve">ELEC-E8119 Robotics: Manipulation, Decision Making </t>
  </si>
  <si>
    <t>and Learning</t>
  </si>
  <si>
    <t xml:space="preserve">ELEC-L8120 Postgraduate seminar in Automation, </t>
  </si>
  <si>
    <t>Systems and Control Engineering - Series A</t>
  </si>
  <si>
    <t xml:space="preserve">ELEC-L8121 Postgraduate seminar in Automation, </t>
  </si>
  <si>
    <t>Systems and Control Engineering - Series B</t>
  </si>
  <si>
    <t>ELEC-E812</t>
  </si>
  <si>
    <t xml:space="preserve">ELEC-E8104 Stochastics and Estimation </t>
  </si>
  <si>
    <t xml:space="preserve"> Arto Visala, Timo Oksanen</t>
  </si>
  <si>
    <t>ELEC-E8101 Digital and Optimal Control</t>
  </si>
  <si>
    <t>Kai Zenger, Arto Visala</t>
  </si>
  <si>
    <t>Jorma Selkäinaho, Panu Sainio</t>
  </si>
  <si>
    <t>ELEC-E8111 Autonomous Mobile Robots</t>
  </si>
  <si>
    <t>Arto Visala, Timo Oksanen</t>
  </si>
  <si>
    <t>ELEC-E8113 Information Systems in Industry</t>
  </si>
  <si>
    <t>Ilkka Seilonen, Valeriy Vyatkin</t>
  </si>
  <si>
    <t>Seppo Sierla, Valeriy Vyatkin</t>
  </si>
  <si>
    <t>ELEC-E8115 Micro and Nano Robotics</t>
  </si>
  <si>
    <t>Quan Zhou, Ville Kyrki</t>
  </si>
  <si>
    <t>ELEC-E8116 Model-Based Control Systems</t>
  </si>
  <si>
    <t xml:space="preserve">ELEC-E8117 Modelling and Control of Field Systems </t>
  </si>
  <si>
    <t>Robert Tenno, new Control Prof or Anouar Belahcen</t>
  </si>
  <si>
    <t>Ville Kyrki, Pekka Forsman</t>
  </si>
  <si>
    <t>ELEC-E8118 Robot Vision</t>
  </si>
  <si>
    <t>Valeriy Vyatkin, Cheng Pang</t>
  </si>
  <si>
    <t>CLEANED BY FORMULAS</t>
  </si>
  <si>
    <t>PASTE FROM PDF</t>
  </si>
  <si>
    <t>Valeriy Vyatkin</t>
  </si>
  <si>
    <t>Quan Zhou, Kai Zenger</t>
  </si>
  <si>
    <t>ELEC-E8102 Distributed and Intelligent Automation Systems</t>
  </si>
  <si>
    <t>ELEC-E8110 Automation Software Synthesis and Analysis</t>
  </si>
  <si>
    <t>ELEC-E8112  Electric and Hybrid Powertrains in Vehicles</t>
  </si>
  <si>
    <t>ELEC-E8114  Manufacturing Automation Systems Modelling</t>
  </si>
  <si>
    <t>ELEC-E8119 Robotics: Manipulation, Decision Making and Learning</t>
  </si>
  <si>
    <t>ELEC-L8120 Postgraduate seminar in Automation, Systems and Control Engineering - Series A</t>
  </si>
  <si>
    <t>ELEC-L8121 Postgraduate seminar in Automation, Systems and Control Engineering - Series B</t>
  </si>
  <si>
    <t>AS-courses 2015-2016</t>
  </si>
  <si>
    <t>copied from lpm list (pdf)</t>
  </si>
  <si>
    <t>Y1</t>
  </si>
  <si>
    <t>i-ii</t>
  </si>
  <si>
    <t>i</t>
  </si>
  <si>
    <t>ii</t>
  </si>
  <si>
    <t>iii-iv</t>
  </si>
  <si>
    <t>v</t>
  </si>
  <si>
    <t>iv</t>
  </si>
  <si>
    <t>iii</t>
  </si>
  <si>
    <t>Y2</t>
  </si>
  <si>
    <t>iv-v</t>
  </si>
  <si>
    <t>From wiki</t>
  </si>
  <si>
    <t>ELEC-E8103 Modelling, Estimation and Dynamic Systems</t>
  </si>
  <si>
    <t>FROM wiki:</t>
  </si>
  <si>
    <t>Ovaska</t>
  </si>
  <si>
    <t>Y1 I-II</t>
  </si>
  <si>
    <t>Whole AEE</t>
  </si>
  <si>
    <t>Sepponen</t>
  </si>
  <si>
    <t>Y1 III-V, Y2 I-II</t>
  </si>
  <si>
    <t>Oksanen</t>
  </si>
  <si>
    <t>Y2 I-II</t>
  </si>
  <si>
    <t>Whole AEE, 5 cr compulsory, to be combined with Product development?</t>
  </si>
  <si>
    <t>ELEC-E8001 Embedded real-time systems</t>
  </si>
  <si>
    <t xml:space="preserve">ELEC-E8002 Project work A - Theory  </t>
  </si>
  <si>
    <t xml:space="preserve">ELEC-E8003 Project work B - Practice </t>
  </si>
  <si>
    <t>(Product development)</t>
  </si>
  <si>
    <t>(Project Work)</t>
  </si>
  <si>
    <t>FROM lpm-pdf</t>
  </si>
  <si>
    <t>(Entä tennon pari kurssia wikissä?) EI PIDETÄ by Zenger</t>
  </si>
  <si>
    <t>VV update 2015-02-11</t>
  </si>
  <si>
    <t>(VV:guest lecturer Hans Hanisch from Halle)</t>
  </si>
  <si>
    <t>(Jorma:puhelmessa)</t>
  </si>
  <si>
    <t>RYHMÄ</t>
  </si>
  <si>
    <t>L</t>
  </si>
  <si>
    <t>KOODI</t>
  </si>
  <si>
    <t>KURSSI</t>
  </si>
  <si>
    <t>H01</t>
  </si>
  <si>
    <t>EVENT CODES</t>
  </si>
  <si>
    <t>course</t>
  </si>
  <si>
    <t>exer</t>
  </si>
  <si>
    <t>crsex</t>
  </si>
  <si>
    <t>Concatenated C+D</t>
  </si>
  <si>
    <t>H02</t>
  </si>
  <si>
    <t>% Courses and exercises (Concatenated B+C+D)</t>
  </si>
  <si>
    <t>% Courses have exercises</t>
  </si>
  <si>
    <t>% --- courses and exercises are supervised by teachers ----</t>
  </si>
  <si>
    <t>% --- Major's ----------</t>
  </si>
  <si>
    <t>elec-123</t>
  </si>
  <si>
    <t>% DATA for Course_scheduler_beta</t>
  </si>
  <si>
    <t>%2</t>
  </si>
  <si>
    <t>%3</t>
  </si>
  <si>
    <t>%4</t>
  </si>
  <si>
    <t>%5</t>
  </si>
  <si>
    <t>%6</t>
  </si>
  <si>
    <t>%7</t>
  </si>
  <si>
    <t>%8</t>
  </si>
  <si>
    <t>%9</t>
  </si>
  <si>
    <t>% -------------------------</t>
  </si>
  <si>
    <t>HARJOITUSRYHMÄT</t>
  </si>
  <si>
    <t>M-type</t>
  </si>
  <si>
    <t>maobl</t>
  </si>
  <si>
    <t>masel</t>
  </si>
  <si>
    <t>aee</t>
  </si>
  <si>
    <t>aee2</t>
  </si>
  <si>
    <t>Major</t>
  </si>
  <si>
    <t>Periods</t>
  </si>
  <si>
    <t>Teachercode</t>
  </si>
  <si>
    <t>Teachers</t>
  </si>
  <si>
    <t>M-pred</t>
  </si>
  <si>
    <t>major</t>
  </si>
  <si>
    <t>teacher</t>
  </si>
  <si>
    <t>evsuper</t>
  </si>
  <si>
    <t>% --- course teachers ----</t>
  </si>
  <si>
    <t>% --- cource may be oblicatory or selective in some 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</si>
</sst>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3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0" fillId="2" borderId="10" xfId="0" applyFill="1" applyBorder="1"/>
    <xf numFmtId="0" fontId="0" fillId="0" borderId="12" xfId="0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15" xfId="0" applyBorder="1"/>
    <xf numFmtId="0" fontId="0" fillId="0" borderId="16" xfId="0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5"/>
  <sheetViews>
    <sheetView topLeftCell="C1" workbookViewId="0">
      <selection activeCell="G6" sqref="G6:I74"/>
    </sheetView>
  </sheetViews>
  <sheetFormatPr defaultRowHeight="14.4" x14ac:dyDescent="0.3"/>
  <cols>
    <col min="2" max="2" width="46.6640625" customWidth="1"/>
    <col min="4" max="4" width="3.44140625" customWidth="1"/>
    <col min="5" max="5" width="3" customWidth="1"/>
    <col min="7" max="7" width="57.6640625" customWidth="1"/>
    <col min="8" max="8" width="20" customWidth="1"/>
  </cols>
  <sheetData>
    <row r="3" spans="1:10" x14ac:dyDescent="0.3">
      <c r="B3" t="s">
        <v>38</v>
      </c>
      <c r="G3" t="s">
        <v>37</v>
      </c>
    </row>
    <row r="5" spans="1:10" x14ac:dyDescent="0.3">
      <c r="A5" t="s">
        <v>3</v>
      </c>
      <c r="B5" s="10"/>
      <c r="G5" s="1"/>
      <c r="H5" s="2"/>
      <c r="I5" s="2"/>
      <c r="J5" s="3"/>
    </row>
    <row r="6" spans="1:10" x14ac:dyDescent="0.3">
      <c r="B6" s="11" t="s">
        <v>21</v>
      </c>
      <c r="G6" s="4" t="str">
        <f>B6</f>
        <v>ELEC-E8101 Digital and Optimal Control</v>
      </c>
      <c r="H6" s="5" t="str">
        <f>B8</f>
        <v>Kai Zenger, Arto Visala</v>
      </c>
      <c r="I6" s="5" t="s">
        <v>9</v>
      </c>
      <c r="J6" s="6"/>
    </row>
    <row r="7" spans="1:10" x14ac:dyDescent="0.3">
      <c r="B7" s="11"/>
      <c r="G7" s="4"/>
      <c r="H7" s="5"/>
      <c r="I7" s="5"/>
      <c r="J7" s="6"/>
    </row>
    <row r="8" spans="1:10" x14ac:dyDescent="0.3">
      <c r="B8" s="11" t="s">
        <v>22</v>
      </c>
      <c r="G8" s="4"/>
      <c r="H8" s="5"/>
      <c r="I8" s="5"/>
      <c r="J8" s="6"/>
    </row>
    <row r="9" spans="1:10" x14ac:dyDescent="0.3">
      <c r="B9" s="11" t="s">
        <v>0</v>
      </c>
      <c r="G9" s="4" t="str">
        <f>CONCATENATE(B9,B10)</f>
        <v>ELEC-E8102 Distributed and Intelligent Automation Systems</v>
      </c>
      <c r="H9" s="5" t="str">
        <f>B11</f>
        <v>Valeriy Vyatkin, Cheng Pang</v>
      </c>
      <c r="I9" s="5"/>
      <c r="J9" s="6"/>
    </row>
    <row r="10" spans="1:10" x14ac:dyDescent="0.3">
      <c r="B10" s="11" t="s">
        <v>1</v>
      </c>
      <c r="G10" s="4"/>
      <c r="H10" s="5"/>
      <c r="I10" s="5"/>
      <c r="J10" s="6"/>
    </row>
    <row r="11" spans="1:10" x14ac:dyDescent="0.3">
      <c r="B11" s="11" t="s">
        <v>36</v>
      </c>
      <c r="G11" s="4"/>
      <c r="H11" s="5"/>
      <c r="I11" s="5"/>
      <c r="J11" s="6"/>
    </row>
    <row r="12" spans="1:10" x14ac:dyDescent="0.3">
      <c r="B12" s="11"/>
      <c r="G12" s="4"/>
      <c r="H12" s="5"/>
      <c r="I12" s="5"/>
      <c r="J12" s="6"/>
    </row>
    <row r="13" spans="1:10" x14ac:dyDescent="0.3">
      <c r="B13" s="11"/>
      <c r="G13" s="4"/>
      <c r="H13" s="5"/>
      <c r="I13" s="5"/>
      <c r="J13" s="6"/>
    </row>
    <row r="14" spans="1:10" x14ac:dyDescent="0.3">
      <c r="B14" s="11" t="s">
        <v>2</v>
      </c>
      <c r="G14" s="4" t="str">
        <f>CONCATENATE(B14,B15)</f>
        <v>ELEC-E8103  Modelling, Estimation and Dynamic Systems</v>
      </c>
      <c r="H14" s="5" t="str">
        <f>B16</f>
        <v>Quan Zhou, Kai Zenger</v>
      </c>
      <c r="I14" s="5"/>
      <c r="J14" s="6"/>
    </row>
    <row r="15" spans="1:10" x14ac:dyDescent="0.3">
      <c r="B15" s="11" t="s">
        <v>1</v>
      </c>
      <c r="G15" s="4"/>
      <c r="H15" s="5"/>
      <c r="I15" s="5"/>
      <c r="J15" s="6"/>
    </row>
    <row r="16" spans="1:10" x14ac:dyDescent="0.3">
      <c r="B16" s="11" t="s">
        <v>40</v>
      </c>
      <c r="G16" s="4"/>
      <c r="H16" s="5"/>
      <c r="I16" s="5"/>
      <c r="J16" s="6"/>
    </row>
    <row r="17" spans="1:10" x14ac:dyDescent="0.3">
      <c r="B17" s="11"/>
      <c r="G17" s="4"/>
      <c r="H17" s="5"/>
      <c r="I17" s="5"/>
      <c r="J17" s="6"/>
    </row>
    <row r="18" spans="1:10" x14ac:dyDescent="0.3">
      <c r="B18" s="11"/>
      <c r="G18" s="4"/>
      <c r="H18" s="5"/>
      <c r="I18" s="5"/>
      <c r="J18" s="6"/>
    </row>
    <row r="19" spans="1:10" x14ac:dyDescent="0.3">
      <c r="B19" s="11" t="s">
        <v>19</v>
      </c>
      <c r="G19" s="4" t="str">
        <f>B19</f>
        <v xml:space="preserve">ELEC-E8104 Stochastics and Estimation </v>
      </c>
      <c r="H19" s="5" t="str">
        <f>B21</f>
        <v xml:space="preserve"> Arto Visala, Timo Oksanen</v>
      </c>
      <c r="I19" s="5"/>
      <c r="J19" s="6"/>
    </row>
    <row r="20" spans="1:10" x14ac:dyDescent="0.3">
      <c r="B20" s="11"/>
      <c r="G20" s="4"/>
      <c r="H20" s="5"/>
      <c r="I20" s="5"/>
      <c r="J20" s="6"/>
    </row>
    <row r="21" spans="1:10" x14ac:dyDescent="0.3">
      <c r="B21" s="11" t="s">
        <v>20</v>
      </c>
      <c r="G21" s="4"/>
      <c r="H21" s="5"/>
      <c r="I21" s="5"/>
      <c r="J21" s="6"/>
    </row>
    <row r="22" spans="1:10" x14ac:dyDescent="0.3">
      <c r="A22" t="s">
        <v>4</v>
      </c>
      <c r="B22" s="11"/>
      <c r="G22" s="4"/>
      <c r="H22" s="5"/>
      <c r="I22" s="5"/>
      <c r="J22" s="6"/>
    </row>
    <row r="23" spans="1:10" x14ac:dyDescent="0.3">
      <c r="B23" s="11"/>
      <c r="G23" s="4"/>
      <c r="H23" s="5"/>
      <c r="I23" s="5"/>
      <c r="J23" s="6"/>
    </row>
    <row r="24" spans="1:10" x14ac:dyDescent="0.3">
      <c r="B24" s="11"/>
      <c r="G24" s="4"/>
      <c r="H24" s="5"/>
      <c r="I24" s="5"/>
      <c r="J24" s="6"/>
    </row>
    <row r="25" spans="1:10" x14ac:dyDescent="0.3">
      <c r="B25" s="11" t="s">
        <v>5</v>
      </c>
      <c r="G25" s="4" t="str">
        <f>CONCATENATE(B25,B26)</f>
        <v>ELEC-E8110 Automation Software Synthesis and Analysis</v>
      </c>
      <c r="H25" s="5" t="str">
        <f>B27</f>
        <v>Valeriy Vyatkin</v>
      </c>
      <c r="I25" s="5"/>
      <c r="J25" s="6"/>
    </row>
    <row r="26" spans="1:10" x14ac:dyDescent="0.3">
      <c r="B26" s="11" t="s">
        <v>6</v>
      </c>
      <c r="G26" s="4"/>
      <c r="H26" s="5"/>
      <c r="I26" s="5"/>
      <c r="J26" s="6"/>
    </row>
    <row r="27" spans="1:10" x14ac:dyDescent="0.3">
      <c r="B27" s="11" t="s">
        <v>39</v>
      </c>
      <c r="G27" s="4"/>
      <c r="H27" s="5"/>
      <c r="I27" s="5"/>
      <c r="J27" s="6"/>
    </row>
    <row r="28" spans="1:10" x14ac:dyDescent="0.3">
      <c r="B28" s="11"/>
      <c r="G28" s="4"/>
      <c r="H28" s="5"/>
      <c r="I28" s="5"/>
      <c r="J28" s="6"/>
    </row>
    <row r="29" spans="1:10" x14ac:dyDescent="0.3">
      <c r="B29" s="11"/>
      <c r="G29" s="4"/>
      <c r="H29" s="5"/>
      <c r="I29" s="5"/>
      <c r="J29" s="6"/>
    </row>
    <row r="30" spans="1:10" x14ac:dyDescent="0.3">
      <c r="B30" s="11" t="s">
        <v>24</v>
      </c>
      <c r="G30" s="4" t="str">
        <f>B30</f>
        <v>ELEC-E8111 Autonomous Mobile Robots</v>
      </c>
      <c r="H30" s="5" t="str">
        <f>B32</f>
        <v>Arto Visala, Timo Oksanen</v>
      </c>
      <c r="I30" s="5"/>
      <c r="J30" s="6"/>
    </row>
    <row r="31" spans="1:10" x14ac:dyDescent="0.3">
      <c r="B31" s="11"/>
      <c r="G31" s="4"/>
      <c r="H31" s="5"/>
      <c r="I31" s="5"/>
      <c r="J31" s="6"/>
    </row>
    <row r="32" spans="1:10" x14ac:dyDescent="0.3">
      <c r="B32" s="11" t="s">
        <v>25</v>
      </c>
      <c r="G32" s="4"/>
      <c r="H32" s="5"/>
      <c r="I32" s="5"/>
      <c r="J32" s="6"/>
    </row>
    <row r="33" spans="2:10" x14ac:dyDescent="0.3">
      <c r="B33" s="11" t="s">
        <v>7</v>
      </c>
      <c r="G33" s="4" t="str">
        <f>CONCATENATE(B33,B34)</f>
        <v>ELEC-E8112  Electric and Hybrid Powertrains in Vehicles</v>
      </c>
      <c r="H33" s="5" t="str">
        <f>B35</f>
        <v>Jorma Selkäinaho, Panu Sainio</v>
      </c>
      <c r="I33" s="5"/>
      <c r="J33" s="6"/>
    </row>
    <row r="34" spans="2:10" x14ac:dyDescent="0.3">
      <c r="B34" s="11" t="s">
        <v>8</v>
      </c>
      <c r="G34" s="4"/>
      <c r="H34" s="5"/>
      <c r="I34" s="5"/>
      <c r="J34" s="6"/>
    </row>
    <row r="35" spans="2:10" x14ac:dyDescent="0.3">
      <c r="B35" s="11" t="s">
        <v>23</v>
      </c>
      <c r="G35" s="4"/>
      <c r="H35" s="5"/>
      <c r="I35" s="5"/>
      <c r="J35" s="6"/>
    </row>
    <row r="36" spans="2:10" x14ac:dyDescent="0.3">
      <c r="B36" s="11"/>
      <c r="G36" s="4"/>
      <c r="H36" s="5"/>
      <c r="I36" s="5"/>
      <c r="J36" s="6"/>
    </row>
    <row r="37" spans="2:10" x14ac:dyDescent="0.3">
      <c r="B37" s="11"/>
      <c r="G37" s="4"/>
      <c r="H37" s="5"/>
      <c r="I37" s="5"/>
      <c r="J37" s="6"/>
    </row>
    <row r="38" spans="2:10" x14ac:dyDescent="0.3">
      <c r="B38" s="11"/>
      <c r="G38" s="4"/>
      <c r="H38" s="5"/>
      <c r="I38" s="5"/>
      <c r="J38" s="6"/>
    </row>
    <row r="39" spans="2:10" x14ac:dyDescent="0.3">
      <c r="B39" s="11"/>
      <c r="G39" s="4"/>
      <c r="H39" s="5"/>
      <c r="I39" s="5"/>
      <c r="J39" s="6"/>
    </row>
    <row r="40" spans="2:10" x14ac:dyDescent="0.3">
      <c r="B40" s="11" t="s">
        <v>26</v>
      </c>
      <c r="G40" s="4" t="str">
        <f>B40</f>
        <v>ELEC-E8113 Information Systems in Industry</v>
      </c>
      <c r="H40" s="5" t="str">
        <f>B42</f>
        <v>Ilkka Seilonen, Valeriy Vyatkin</v>
      </c>
      <c r="I40" s="5"/>
      <c r="J40" s="6"/>
    </row>
    <row r="41" spans="2:10" x14ac:dyDescent="0.3">
      <c r="B41" s="11"/>
      <c r="G41" s="4"/>
      <c r="H41" s="5"/>
      <c r="I41" s="5"/>
      <c r="J41" s="6"/>
    </row>
    <row r="42" spans="2:10" x14ac:dyDescent="0.3">
      <c r="B42" s="11" t="s">
        <v>27</v>
      </c>
      <c r="G42" s="4"/>
      <c r="H42" s="5"/>
      <c r="I42" s="5"/>
      <c r="J42" s="6"/>
    </row>
    <row r="43" spans="2:10" x14ac:dyDescent="0.3">
      <c r="B43" s="11" t="s">
        <v>10</v>
      </c>
      <c r="G43" s="4" t="str">
        <f>CONCATENATE(B43,B44)</f>
        <v>ELEC-E8114  Manufacturing Automation Systems Modelling</v>
      </c>
      <c r="H43" s="5" t="str">
        <f>B45</f>
        <v>Seppo Sierla, Valeriy Vyatkin</v>
      </c>
      <c r="I43" s="5"/>
      <c r="J43" s="6"/>
    </row>
    <row r="44" spans="2:10" x14ac:dyDescent="0.3">
      <c r="B44" s="11" t="s">
        <v>11</v>
      </c>
      <c r="G44" s="4"/>
      <c r="H44" s="5"/>
      <c r="I44" s="5"/>
      <c r="J44" s="6"/>
    </row>
    <row r="45" spans="2:10" x14ac:dyDescent="0.3">
      <c r="B45" s="11" t="s">
        <v>28</v>
      </c>
      <c r="G45" s="4"/>
      <c r="H45" s="5"/>
      <c r="I45" s="5"/>
      <c r="J45" s="6"/>
    </row>
    <row r="46" spans="2:10" x14ac:dyDescent="0.3">
      <c r="B46" s="11"/>
      <c r="G46" s="4"/>
      <c r="H46" s="5"/>
      <c r="I46" s="5"/>
      <c r="J46" s="6"/>
    </row>
    <row r="47" spans="2:10" x14ac:dyDescent="0.3">
      <c r="B47" s="11"/>
      <c r="G47" s="4"/>
      <c r="H47" s="5"/>
      <c r="I47" s="5"/>
      <c r="J47" s="6"/>
    </row>
    <row r="48" spans="2:10" x14ac:dyDescent="0.3">
      <c r="B48" s="11" t="s">
        <v>29</v>
      </c>
      <c r="G48" s="4" t="str">
        <f>B48</f>
        <v>ELEC-E8115 Micro and Nano Robotics</v>
      </c>
      <c r="H48" s="5" t="str">
        <f>B50</f>
        <v>Quan Zhou, Ville Kyrki</v>
      </c>
      <c r="I48" s="5"/>
      <c r="J48" s="6"/>
    </row>
    <row r="49" spans="2:10" x14ac:dyDescent="0.3">
      <c r="B49" s="11"/>
      <c r="G49" s="4"/>
      <c r="H49" s="5"/>
      <c r="I49" s="5"/>
      <c r="J49" s="6"/>
    </row>
    <row r="50" spans="2:10" x14ac:dyDescent="0.3">
      <c r="B50" s="11" t="s">
        <v>30</v>
      </c>
      <c r="G50" s="4"/>
      <c r="H50" s="5"/>
      <c r="I50" s="5"/>
      <c r="J50" s="6"/>
    </row>
    <row r="51" spans="2:10" x14ac:dyDescent="0.3">
      <c r="B51" s="11" t="s">
        <v>31</v>
      </c>
      <c r="G51" s="4" t="str">
        <f>B51</f>
        <v>ELEC-E8116 Model-Based Control Systems</v>
      </c>
      <c r="H51" s="5" t="str">
        <f>B53</f>
        <v>Kai Zenger, Arto Visala</v>
      </c>
      <c r="I51" s="5"/>
      <c r="J51" s="6"/>
    </row>
    <row r="52" spans="2:10" x14ac:dyDescent="0.3">
      <c r="B52" s="11"/>
      <c r="G52" s="4"/>
      <c r="H52" s="5"/>
      <c r="I52" s="5"/>
      <c r="J52" s="6"/>
    </row>
    <row r="53" spans="2:10" x14ac:dyDescent="0.3">
      <c r="B53" s="11" t="s">
        <v>22</v>
      </c>
      <c r="G53" s="4"/>
      <c r="H53" s="5"/>
      <c r="I53" s="5"/>
      <c r="J53" s="6"/>
    </row>
    <row r="54" spans="2:10" x14ac:dyDescent="0.3">
      <c r="B54" s="11" t="s">
        <v>32</v>
      </c>
      <c r="G54" s="4" t="str">
        <f>B54</f>
        <v xml:space="preserve">ELEC-E8117 Modelling and Control of Field Systems </v>
      </c>
      <c r="H54" s="5" t="str">
        <f>B56</f>
        <v>Robert Tenno, new Control Prof or Anouar Belahcen</v>
      </c>
      <c r="I54" s="5"/>
      <c r="J54" s="6"/>
    </row>
    <row r="55" spans="2:10" x14ac:dyDescent="0.3">
      <c r="B55" s="11"/>
      <c r="G55" s="4"/>
      <c r="H55" s="5"/>
      <c r="I55" s="5"/>
      <c r="J55" s="6"/>
    </row>
    <row r="56" spans="2:10" x14ac:dyDescent="0.3">
      <c r="B56" s="11" t="s">
        <v>33</v>
      </c>
      <c r="G56" s="4"/>
      <c r="H56" s="5"/>
      <c r="I56" s="5"/>
      <c r="J56" s="6"/>
    </row>
    <row r="57" spans="2:10" x14ac:dyDescent="0.3">
      <c r="B57" s="11"/>
      <c r="G57" s="4"/>
      <c r="H57" s="5"/>
      <c r="I57" s="5"/>
      <c r="J57" s="6"/>
    </row>
    <row r="58" spans="2:10" x14ac:dyDescent="0.3">
      <c r="B58" s="11"/>
      <c r="G58" s="4"/>
      <c r="H58" s="5"/>
      <c r="I58" s="5"/>
      <c r="J58" s="6"/>
    </row>
    <row r="59" spans="2:10" x14ac:dyDescent="0.3">
      <c r="B59" s="11" t="s">
        <v>35</v>
      </c>
      <c r="G59" s="4" t="str">
        <f>B59</f>
        <v>ELEC-E8118 Robot Vision</v>
      </c>
      <c r="H59" s="5" t="str">
        <f>B61</f>
        <v>Ville Kyrki, Pekka Forsman</v>
      </c>
      <c r="I59" s="5"/>
      <c r="J59" s="6"/>
    </row>
    <row r="60" spans="2:10" x14ac:dyDescent="0.3">
      <c r="B60" s="11"/>
      <c r="G60" s="4"/>
      <c r="H60" s="5"/>
      <c r="I60" s="5"/>
      <c r="J60" s="6"/>
    </row>
    <row r="61" spans="2:10" x14ac:dyDescent="0.3">
      <c r="B61" s="11" t="s">
        <v>34</v>
      </c>
      <c r="G61" s="4"/>
      <c r="H61" s="5"/>
      <c r="I61" s="5"/>
      <c r="J61" s="6"/>
    </row>
    <row r="62" spans="2:10" x14ac:dyDescent="0.3">
      <c r="B62" s="11" t="s">
        <v>12</v>
      </c>
      <c r="G62" s="4" t="str">
        <f>CONCATENATE(B62,B63)</f>
        <v>ELEC-E8119 Robotics: Manipulation, Decision Making and Learning</v>
      </c>
      <c r="H62" s="5" t="str">
        <f>B64</f>
        <v>Ville Kyrki, Pekka Forsman</v>
      </c>
      <c r="I62" s="5"/>
      <c r="J62" s="6"/>
    </row>
    <row r="63" spans="2:10" x14ac:dyDescent="0.3">
      <c r="B63" s="11" t="s">
        <v>13</v>
      </c>
      <c r="G63" s="4"/>
      <c r="H63" s="5"/>
      <c r="I63" s="5"/>
      <c r="J63" s="6"/>
    </row>
    <row r="64" spans="2:10" x14ac:dyDescent="0.3">
      <c r="B64" s="11" t="s">
        <v>34</v>
      </c>
      <c r="G64" s="4"/>
      <c r="H64" s="5"/>
      <c r="I64" s="5"/>
      <c r="J64" s="6"/>
    </row>
    <row r="65" spans="1:10" x14ac:dyDescent="0.3">
      <c r="B65" s="11"/>
      <c r="G65" s="4"/>
      <c r="H65" s="5"/>
      <c r="I65" s="5"/>
      <c r="J65" s="6"/>
    </row>
    <row r="66" spans="1:10" x14ac:dyDescent="0.3">
      <c r="A66" t="s">
        <v>18</v>
      </c>
      <c r="B66" s="11"/>
      <c r="G66" s="4"/>
      <c r="H66" s="5"/>
      <c r="I66" s="5"/>
      <c r="J66" s="6"/>
    </row>
    <row r="67" spans="1:10" x14ac:dyDescent="0.3">
      <c r="B67" s="11" t="s">
        <v>14</v>
      </c>
      <c r="G67" s="4" t="str">
        <f>CONCATENATE(B67,B68)</f>
        <v>ELEC-L8120 Postgraduate seminar in Automation, Systems and Control Engineering - Series A</v>
      </c>
      <c r="H67" s="5"/>
      <c r="I67" s="5"/>
      <c r="J67" s="6"/>
    </row>
    <row r="68" spans="1:10" x14ac:dyDescent="0.3">
      <c r="B68" s="11" t="s">
        <v>15</v>
      </c>
      <c r="G68" s="4"/>
      <c r="H68" s="5"/>
      <c r="I68" s="5"/>
      <c r="J68" s="6"/>
    </row>
    <row r="69" spans="1:10" x14ac:dyDescent="0.3">
      <c r="B69" s="11"/>
      <c r="G69" s="4"/>
      <c r="H69" s="5"/>
      <c r="I69" s="5"/>
      <c r="J69" s="6"/>
    </row>
    <row r="70" spans="1:10" x14ac:dyDescent="0.3">
      <c r="B70" s="11"/>
      <c r="G70" s="4"/>
      <c r="H70" s="5"/>
      <c r="I70" s="5"/>
      <c r="J70" s="6"/>
    </row>
    <row r="71" spans="1:10" x14ac:dyDescent="0.3">
      <c r="B71" s="11"/>
      <c r="G71" s="4"/>
      <c r="H71" s="5"/>
      <c r="I71" s="5"/>
      <c r="J71" s="6"/>
    </row>
    <row r="72" spans="1:10" x14ac:dyDescent="0.3">
      <c r="B72" s="11"/>
      <c r="G72" s="4"/>
      <c r="H72" s="5"/>
      <c r="I72" s="5"/>
      <c r="J72" s="6"/>
    </row>
    <row r="73" spans="1:10" x14ac:dyDescent="0.3">
      <c r="B73" s="11"/>
      <c r="G73" s="4"/>
      <c r="H73" s="5"/>
      <c r="I73" s="5"/>
      <c r="J73" s="6"/>
    </row>
    <row r="74" spans="1:10" x14ac:dyDescent="0.3">
      <c r="B74" s="11" t="s">
        <v>16</v>
      </c>
      <c r="G74" s="4" t="str">
        <f>CONCATENATE(B74,B75)</f>
        <v>ELEC-L8121 Postgraduate seminar in Automation, Systems and Control Engineering - Series B</v>
      </c>
      <c r="H74" s="5"/>
      <c r="I74" s="5"/>
      <c r="J74" s="6"/>
    </row>
    <row r="75" spans="1:10" x14ac:dyDescent="0.3">
      <c r="B75" s="11" t="s">
        <v>17</v>
      </c>
      <c r="G75" s="4"/>
      <c r="H75" s="5"/>
      <c r="I75" s="5"/>
      <c r="J75" s="6"/>
    </row>
    <row r="76" spans="1:10" x14ac:dyDescent="0.3">
      <c r="B76" s="12"/>
      <c r="G76" s="4"/>
      <c r="H76" s="5"/>
      <c r="I76" s="5"/>
      <c r="J76" s="6"/>
    </row>
    <row r="77" spans="1:10" x14ac:dyDescent="0.3">
      <c r="G77" s="4"/>
      <c r="H77" s="5"/>
      <c r="I77" s="5"/>
      <c r="J77" s="6"/>
    </row>
    <row r="78" spans="1:10" x14ac:dyDescent="0.3">
      <c r="G78" s="4"/>
      <c r="H78" s="5"/>
      <c r="I78" s="5"/>
      <c r="J78" s="6"/>
    </row>
    <row r="79" spans="1:10" x14ac:dyDescent="0.3">
      <c r="G79" s="4"/>
      <c r="H79" s="5"/>
      <c r="I79" s="5"/>
      <c r="J79" s="6"/>
    </row>
    <row r="80" spans="1:10" x14ac:dyDescent="0.3">
      <c r="G80" s="4"/>
      <c r="H80" s="5"/>
      <c r="I80" s="5"/>
      <c r="J80" s="6"/>
    </row>
    <row r="81" spans="7:10" x14ac:dyDescent="0.3">
      <c r="G81" s="4"/>
      <c r="H81" s="5"/>
      <c r="I81" s="5"/>
      <c r="J81" s="6"/>
    </row>
    <row r="82" spans="7:10" x14ac:dyDescent="0.3">
      <c r="G82" s="4"/>
      <c r="H82" s="5"/>
      <c r="I82" s="5"/>
      <c r="J82" s="6"/>
    </row>
    <row r="83" spans="7:10" x14ac:dyDescent="0.3">
      <c r="G83" s="4"/>
      <c r="H83" s="5"/>
      <c r="I83" s="5"/>
      <c r="J83" s="6"/>
    </row>
    <row r="84" spans="7:10" x14ac:dyDescent="0.3">
      <c r="G84" s="4"/>
      <c r="H84" s="5"/>
      <c r="I84" s="5"/>
      <c r="J84" s="6"/>
    </row>
    <row r="85" spans="7:10" x14ac:dyDescent="0.3">
      <c r="G85" s="7"/>
      <c r="H85" s="8"/>
      <c r="I85" s="8"/>
      <c r="J8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B6" sqref="B6:B21"/>
    </sheetView>
  </sheetViews>
  <sheetFormatPr defaultRowHeight="14.4" x14ac:dyDescent="0.3"/>
  <cols>
    <col min="2" max="2" width="77.109375" customWidth="1"/>
    <col min="3" max="3" width="28.109375" customWidth="1"/>
    <col min="4" max="4" width="11.33203125" customWidth="1"/>
  </cols>
  <sheetData>
    <row r="2" spans="1:8" ht="18" x14ac:dyDescent="0.35">
      <c r="B2" s="20" t="s">
        <v>48</v>
      </c>
    </row>
    <row r="3" spans="1:8" x14ac:dyDescent="0.3">
      <c r="A3" s="19">
        <v>42037</v>
      </c>
      <c r="B3" t="s">
        <v>49</v>
      </c>
    </row>
    <row r="4" spans="1:8" x14ac:dyDescent="0.3">
      <c r="F4" t="s">
        <v>60</v>
      </c>
      <c r="G4" t="s">
        <v>78</v>
      </c>
    </row>
    <row r="5" spans="1:8" ht="15" thickBot="1" x14ac:dyDescent="0.35"/>
    <row r="6" spans="1:8" x14ac:dyDescent="0.3">
      <c r="A6">
        <v>1</v>
      </c>
      <c r="B6" s="15" t="s">
        <v>21</v>
      </c>
      <c r="C6" t="s">
        <v>22</v>
      </c>
      <c r="D6" t="s">
        <v>9</v>
      </c>
      <c r="E6" t="s">
        <v>50</v>
      </c>
      <c r="F6" t="s">
        <v>51</v>
      </c>
    </row>
    <row r="7" spans="1:8" x14ac:dyDescent="0.3">
      <c r="A7">
        <v>2</v>
      </c>
      <c r="B7" s="16" t="s">
        <v>41</v>
      </c>
      <c r="C7" s="13" t="s">
        <v>36</v>
      </c>
      <c r="D7" t="s">
        <v>9</v>
      </c>
      <c r="E7" t="s">
        <v>50</v>
      </c>
      <c r="F7" t="s">
        <v>51</v>
      </c>
    </row>
    <row r="8" spans="1:8" x14ac:dyDescent="0.3">
      <c r="A8">
        <v>3</v>
      </c>
      <c r="B8" s="17" t="s">
        <v>61</v>
      </c>
      <c r="C8" t="s">
        <v>40</v>
      </c>
      <c r="D8" t="s">
        <v>9</v>
      </c>
      <c r="E8" t="s">
        <v>50</v>
      </c>
      <c r="F8" t="s">
        <v>52</v>
      </c>
    </row>
    <row r="9" spans="1:8" ht="15" thickBot="1" x14ac:dyDescent="0.35">
      <c r="A9">
        <v>4</v>
      </c>
      <c r="B9" s="18" t="s">
        <v>19</v>
      </c>
      <c r="C9" t="s">
        <v>20</v>
      </c>
      <c r="D9" t="s">
        <v>9</v>
      </c>
      <c r="E9" t="s">
        <v>50</v>
      </c>
      <c r="F9" t="s">
        <v>53</v>
      </c>
    </row>
    <row r="10" spans="1:8" x14ac:dyDescent="0.3">
      <c r="A10">
        <v>5</v>
      </c>
      <c r="B10" s="14" t="s">
        <v>42</v>
      </c>
      <c r="C10" s="13" t="s">
        <v>39</v>
      </c>
      <c r="D10" t="s">
        <v>9</v>
      </c>
      <c r="F10" s="21" t="s">
        <v>54</v>
      </c>
      <c r="G10" s="22" t="s">
        <v>59</v>
      </c>
      <c r="H10" t="s">
        <v>79</v>
      </c>
    </row>
    <row r="11" spans="1:8" x14ac:dyDescent="0.3">
      <c r="A11">
        <v>6</v>
      </c>
      <c r="B11" s="11" t="s">
        <v>24</v>
      </c>
      <c r="C11" t="s">
        <v>25</v>
      </c>
      <c r="D11" t="s">
        <v>9</v>
      </c>
      <c r="E11" t="s">
        <v>50</v>
      </c>
      <c r="F11" t="s">
        <v>56</v>
      </c>
    </row>
    <row r="12" spans="1:8" x14ac:dyDescent="0.3">
      <c r="A12">
        <v>7</v>
      </c>
      <c r="B12" s="11" t="s">
        <v>43</v>
      </c>
      <c r="C12" t="s">
        <v>23</v>
      </c>
      <c r="D12" t="s">
        <v>9</v>
      </c>
      <c r="G12" s="22" t="s">
        <v>57</v>
      </c>
      <c r="H12" t="s">
        <v>80</v>
      </c>
    </row>
    <row r="13" spans="1:8" x14ac:dyDescent="0.3">
      <c r="A13">
        <v>8</v>
      </c>
      <c r="B13" s="14" t="s">
        <v>26</v>
      </c>
      <c r="C13" s="13" t="s">
        <v>27</v>
      </c>
      <c r="D13" t="s">
        <v>9</v>
      </c>
      <c r="F13" t="s">
        <v>51</v>
      </c>
    </row>
    <row r="14" spans="1:8" x14ac:dyDescent="0.3">
      <c r="A14">
        <v>9</v>
      </c>
      <c r="B14" s="14" t="s">
        <v>44</v>
      </c>
      <c r="C14" s="13" t="s">
        <v>28</v>
      </c>
      <c r="D14" t="s">
        <v>9</v>
      </c>
      <c r="F14" t="s">
        <v>55</v>
      </c>
    </row>
    <row r="15" spans="1:8" x14ac:dyDescent="0.3">
      <c r="A15">
        <v>10</v>
      </c>
      <c r="B15" s="11" t="s">
        <v>29</v>
      </c>
      <c r="C15" t="s">
        <v>30</v>
      </c>
      <c r="D15" t="s">
        <v>9</v>
      </c>
      <c r="F15" t="s">
        <v>54</v>
      </c>
    </row>
    <row r="16" spans="1:8" x14ac:dyDescent="0.3">
      <c r="A16">
        <v>11</v>
      </c>
      <c r="B16" s="11" t="s">
        <v>31</v>
      </c>
      <c r="C16" t="s">
        <v>22</v>
      </c>
      <c r="D16" t="s">
        <v>9</v>
      </c>
      <c r="F16" t="s">
        <v>59</v>
      </c>
    </row>
    <row r="17" spans="1:7" x14ac:dyDescent="0.3">
      <c r="A17">
        <v>12</v>
      </c>
      <c r="B17" s="11" t="s">
        <v>32</v>
      </c>
      <c r="C17" t="s">
        <v>33</v>
      </c>
      <c r="D17" t="s">
        <v>9</v>
      </c>
      <c r="F17" t="s">
        <v>54</v>
      </c>
    </row>
    <row r="18" spans="1:7" x14ac:dyDescent="0.3">
      <c r="A18">
        <v>13</v>
      </c>
      <c r="B18" s="11" t="s">
        <v>35</v>
      </c>
      <c r="C18" t="s">
        <v>34</v>
      </c>
      <c r="D18" t="s">
        <v>9</v>
      </c>
      <c r="E18" t="s">
        <v>50</v>
      </c>
      <c r="F18" t="s">
        <v>57</v>
      </c>
    </row>
    <row r="19" spans="1:7" x14ac:dyDescent="0.3">
      <c r="A19">
        <v>14</v>
      </c>
      <c r="B19" s="12" t="s">
        <v>45</v>
      </c>
      <c r="C19" t="s">
        <v>34</v>
      </c>
      <c r="D19" t="s">
        <v>9</v>
      </c>
      <c r="E19" t="s">
        <v>58</v>
      </c>
      <c r="F19" t="s">
        <v>51</v>
      </c>
    </row>
    <row r="20" spans="1:7" x14ac:dyDescent="0.3">
      <c r="A20">
        <v>15</v>
      </c>
      <c r="B20" s="10" t="s">
        <v>46</v>
      </c>
      <c r="D20" t="s">
        <v>9</v>
      </c>
    </row>
    <row r="21" spans="1:7" x14ac:dyDescent="0.3">
      <c r="A21">
        <v>16</v>
      </c>
      <c r="B21" s="12" t="s">
        <v>47</v>
      </c>
      <c r="D21" t="s">
        <v>9</v>
      </c>
    </row>
    <row r="26" spans="1:7" x14ac:dyDescent="0.3">
      <c r="B26" s="8" t="s">
        <v>62</v>
      </c>
    </row>
    <row r="27" spans="1:7" x14ac:dyDescent="0.3">
      <c r="B27" t="s">
        <v>71</v>
      </c>
      <c r="C27" t="s">
        <v>63</v>
      </c>
      <c r="E27" t="s">
        <v>64</v>
      </c>
      <c r="G27" t="s">
        <v>65</v>
      </c>
    </row>
    <row r="28" spans="1:7" x14ac:dyDescent="0.3">
      <c r="B28" t="s">
        <v>74</v>
      </c>
      <c r="C28" t="s">
        <v>66</v>
      </c>
      <c r="E28" t="s">
        <v>67</v>
      </c>
      <c r="G28" t="s">
        <v>65</v>
      </c>
    </row>
    <row r="29" spans="1:7" x14ac:dyDescent="0.3">
      <c r="B29" t="s">
        <v>75</v>
      </c>
      <c r="C29" t="s">
        <v>68</v>
      </c>
      <c r="E29" t="s">
        <v>69</v>
      </c>
      <c r="G29" t="s">
        <v>70</v>
      </c>
    </row>
    <row r="30" spans="1:7" x14ac:dyDescent="0.3">
      <c r="B30" s="8" t="s">
        <v>76</v>
      </c>
    </row>
    <row r="31" spans="1:7" x14ac:dyDescent="0.3">
      <c r="B31" t="s">
        <v>72</v>
      </c>
    </row>
    <row r="32" spans="1:7" x14ac:dyDescent="0.3">
      <c r="B32" t="s">
        <v>73</v>
      </c>
    </row>
    <row r="34" spans="2:2" x14ac:dyDescent="0.3">
      <c r="B34" t="s">
        <v>77</v>
      </c>
    </row>
  </sheetData>
  <sortState ref="B6:D74">
    <sortCondition ref="B6:B74"/>
  </sortState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O10" workbookViewId="0">
      <selection activeCell="Y11" sqref="Y11"/>
    </sheetView>
  </sheetViews>
  <sheetFormatPr defaultRowHeight="14.4" x14ac:dyDescent="0.3"/>
  <cols>
    <col min="1" max="2" width="62.33203125" customWidth="1"/>
    <col min="3" max="3" width="34" customWidth="1"/>
    <col min="4" max="4" width="29.109375" customWidth="1"/>
    <col min="9" max="9" width="26.44140625" customWidth="1"/>
    <col min="10" max="10" width="14" customWidth="1"/>
    <col min="11" max="11" width="11.21875" customWidth="1"/>
    <col min="13" max="13" width="12.5546875" customWidth="1"/>
    <col min="14" max="14" width="12.33203125" customWidth="1"/>
    <col min="15" max="15" width="39" customWidth="1"/>
    <col min="25" max="25" width="12" customWidth="1"/>
    <col min="26" max="26" width="9.88671875" customWidth="1"/>
  </cols>
  <sheetData>
    <row r="1" spans="1:26" x14ac:dyDescent="0.3">
      <c r="A1" t="s">
        <v>97</v>
      </c>
    </row>
    <row r="2" spans="1:26" x14ac:dyDescent="0.3">
      <c r="A2" t="s">
        <v>98</v>
      </c>
    </row>
    <row r="3" spans="1:26" x14ac:dyDescent="0.3">
      <c r="A3" t="s">
        <v>99</v>
      </c>
    </row>
    <row r="4" spans="1:26" x14ac:dyDescent="0.3">
      <c r="A4" t="s">
        <v>100</v>
      </c>
      <c r="K4" t="str">
        <f>REPLACE(L4,FIND("-",L4),1,"_")</f>
        <v>elec_123</v>
      </c>
      <c r="L4" t="s">
        <v>96</v>
      </c>
    </row>
    <row r="5" spans="1:26" x14ac:dyDescent="0.3">
      <c r="A5" t="s">
        <v>101</v>
      </c>
    </row>
    <row r="6" spans="1:26" x14ac:dyDescent="0.3">
      <c r="A6" t="s">
        <v>102</v>
      </c>
    </row>
    <row r="7" spans="1:26" x14ac:dyDescent="0.3">
      <c r="A7" t="s">
        <v>103</v>
      </c>
    </row>
    <row r="8" spans="1:26" x14ac:dyDescent="0.3">
      <c r="A8" t="s">
        <v>104</v>
      </c>
    </row>
    <row r="9" spans="1:26" x14ac:dyDescent="0.3">
      <c r="A9" t="s">
        <v>105</v>
      </c>
    </row>
    <row r="10" spans="1:26" x14ac:dyDescent="0.3">
      <c r="A10" t="s">
        <v>92</v>
      </c>
      <c r="B10" t="s">
        <v>90</v>
      </c>
      <c r="C10" t="s">
        <v>87</v>
      </c>
      <c r="D10" t="s">
        <v>88</v>
      </c>
      <c r="E10" t="s">
        <v>88</v>
      </c>
      <c r="I10" t="s">
        <v>86</v>
      </c>
      <c r="M10" t="s">
        <v>83</v>
      </c>
      <c r="O10" t="s">
        <v>84</v>
      </c>
      <c r="P10" t="s">
        <v>81</v>
      </c>
      <c r="Q10" t="s">
        <v>107</v>
      </c>
      <c r="T10" t="s">
        <v>114</v>
      </c>
      <c r="V10" t="s">
        <v>108</v>
      </c>
      <c r="W10" t="s">
        <v>113</v>
      </c>
      <c r="Y10" t="s">
        <v>115</v>
      </c>
      <c r="Z10" t="s">
        <v>116</v>
      </c>
    </row>
    <row r="11" spans="1:26" x14ac:dyDescent="0.3">
      <c r="A11" t="str">
        <f>IF(AND(B11="",E11=""),"",IF(E11="",B11,CONCATENATE(B11," ",E11)))</f>
        <v>course(elec_e8101_l). exer(elec_e8101_h01). exer(elec_e8101_h02).</v>
      </c>
      <c r="B11" t="str">
        <f>IF(AND(C11="",D11=""),"",IF(D11="",C11,CONCATENATE(C11," ",D11)))</f>
        <v>course(elec_e8101_l). exer(elec_e8101_h01).</v>
      </c>
      <c r="C11" s="1" t="str">
        <f>IF(I11="","",CONCATENATE(C$10,"(",I11,")."))</f>
        <v>course(elec_e8101_l).</v>
      </c>
      <c r="D11" s="2" t="str">
        <f>IF(J11="","",CONCATENATE(D$10,"(",J11,")."))</f>
        <v>exer(elec_e8101_h01).</v>
      </c>
      <c r="E11" s="3" t="str">
        <f>IF(K11="","",CONCATENATE(E$10,"(",K11,")."))</f>
        <v>exer(elec_e8101_h02).</v>
      </c>
      <c r="I11" s="1" t="str">
        <f>LOWER(IF(P11="","",CONCATENATE($M11,"_",P11)))</f>
        <v>elec_e8101_l</v>
      </c>
      <c r="J11" s="2" t="str">
        <f>LOWER(IF(Q11="","",CONCATENATE($M11,"_",Q11)))</f>
        <v>elec_e8101_h01</v>
      </c>
      <c r="K11" s="3" t="str">
        <f>LOWER(IF(R11="","",CONCATENATE($M11,"_",R11)))</f>
        <v>elec_e8101_h02</v>
      </c>
      <c r="L11">
        <v>1</v>
      </c>
      <c r="M11" s="1" t="str">
        <f>IF(N11="","",REPLACE(N11,FIND("-",N11),1,"_"))</f>
        <v>elec_e8101</v>
      </c>
      <c r="N11" s="2" t="str">
        <f>IF(O11="","",LOWER(LEFT(O11,FIND(" ",O11)-1)))</f>
        <v>elec-e8101</v>
      </c>
      <c r="O11" s="2" t="s">
        <v>21</v>
      </c>
      <c r="P11" s="2" t="s">
        <v>82</v>
      </c>
      <c r="Q11" s="2" t="s">
        <v>85</v>
      </c>
      <c r="R11" s="3" t="s">
        <v>91</v>
      </c>
      <c r="T11" t="s">
        <v>52</v>
      </c>
      <c r="V11" t="s">
        <v>109</v>
      </c>
      <c r="W11" t="s">
        <v>111</v>
      </c>
      <c r="Y11" t="str">
        <f>LOWER(LEFT(Z11,3))</f>
        <v>kai</v>
      </c>
      <c r="Z11" t="s">
        <v>22</v>
      </c>
    </row>
    <row r="12" spans="1:26" x14ac:dyDescent="0.3">
      <c r="A12" t="str">
        <f t="shared" ref="A12:A30" si="0">IF(AND(B12="",E12=""),"",IF(E12="",B12,CONCATENATE(B12," ",E12)))</f>
        <v>course(elec_e8102_l). exer(elec_e8102_h01).</v>
      </c>
      <c r="B12" t="str">
        <f t="shared" ref="B12:B30" si="1">IF(AND(C12="",D12=""),"",IF(D12="",C12,CONCATENATE(C12," ",D12)))</f>
        <v>course(elec_e8102_l). exer(elec_e8102_h01).</v>
      </c>
      <c r="C12" s="4" t="str">
        <f t="shared" ref="C12:C30" si="2">IF(I12="","",CONCATENATE(C$10,"(",I12,")."))</f>
        <v>course(elec_e8102_l).</v>
      </c>
      <c r="D12" s="5" t="str">
        <f t="shared" ref="D12:D30" si="3">IF(J12="","",CONCATENATE(D$10,"(",J12,")."))</f>
        <v>exer(elec_e8102_h01).</v>
      </c>
      <c r="E12" s="6" t="str">
        <f t="shared" ref="E12:E30" si="4">IF(K12="","",CONCATENATE(E$10,"(",K12,")."))</f>
        <v/>
      </c>
      <c r="I12" s="4" t="str">
        <f>LOWER(IF(P12="","",CONCATENATE($M12,"_",P12)))</f>
        <v>elec_e8102_l</v>
      </c>
      <c r="J12" s="5" t="str">
        <f>LOWER(IF(Q12="","",CONCATENATE($M12,"_",Q12)))</f>
        <v>elec_e8102_h01</v>
      </c>
      <c r="K12" s="6" t="str">
        <f>LOWER(IF(R12="","",CONCATENATE($M12,"_",R12)))</f>
        <v/>
      </c>
      <c r="L12">
        <v>2</v>
      </c>
      <c r="M12" s="4" t="str">
        <f t="shared" ref="M12:M30" si="5">IF(N12="","",REPLACE(N12,FIND("-",N12),1,"_"))</f>
        <v>elec_e8102</v>
      </c>
      <c r="N12" s="5" t="str">
        <f t="shared" ref="N12:N30" si="6">IF(O12="","",LOWER(LEFT(O12,FIND(" ",O12)-1)))</f>
        <v>elec-e8102</v>
      </c>
      <c r="O12" s="5" t="s">
        <v>41</v>
      </c>
      <c r="P12" s="5" t="s">
        <v>82</v>
      </c>
      <c r="Q12" s="5" t="s">
        <v>85</v>
      </c>
      <c r="R12" s="6"/>
      <c r="T12" t="s">
        <v>52</v>
      </c>
      <c r="V12" t="s">
        <v>109</v>
      </c>
      <c r="W12" t="s">
        <v>111</v>
      </c>
      <c r="Y12" t="str">
        <f t="shared" ref="Y12:Y30" si="7">LOWER(LEFT(Z12,3))</f>
        <v>val</v>
      </c>
      <c r="Z12" t="s">
        <v>36</v>
      </c>
    </row>
    <row r="13" spans="1:26" x14ac:dyDescent="0.3">
      <c r="A13" t="str">
        <f t="shared" si="0"/>
        <v>course(elec_e8103_l). exer(elec_e8103_h01).</v>
      </c>
      <c r="B13" t="str">
        <f t="shared" si="1"/>
        <v>course(elec_e8103_l). exer(elec_e8103_h01).</v>
      </c>
      <c r="C13" s="4" t="str">
        <f t="shared" si="2"/>
        <v>course(elec_e8103_l).</v>
      </c>
      <c r="D13" s="5" t="str">
        <f t="shared" si="3"/>
        <v>exer(elec_e8103_h01).</v>
      </c>
      <c r="E13" s="6" t="str">
        <f t="shared" si="4"/>
        <v/>
      </c>
      <c r="I13" s="4" t="str">
        <f>LOWER(IF(P13="","",CONCATENATE($M13,"_",P13)))</f>
        <v>elec_e8103_l</v>
      </c>
      <c r="J13" s="5" t="str">
        <f>LOWER(IF(Q13="","",CONCATENATE($M13,"_",Q13)))</f>
        <v>elec_e8103_h01</v>
      </c>
      <c r="K13" s="6" t="str">
        <f>LOWER(IF(R13="","",CONCATENATE($M13,"_",R13)))</f>
        <v/>
      </c>
      <c r="L13">
        <v>3</v>
      </c>
      <c r="M13" s="4" t="str">
        <f t="shared" si="5"/>
        <v>elec_e8103</v>
      </c>
      <c r="N13" s="5" t="str">
        <f t="shared" si="6"/>
        <v>elec-e8103</v>
      </c>
      <c r="O13" s="5" t="s">
        <v>61</v>
      </c>
      <c r="P13" s="5" t="s">
        <v>82</v>
      </c>
      <c r="Q13" s="5" t="s">
        <v>85</v>
      </c>
      <c r="R13" s="6"/>
      <c r="T13" t="s">
        <v>52</v>
      </c>
      <c r="V13" t="s">
        <v>109</v>
      </c>
      <c r="W13" t="s">
        <v>111</v>
      </c>
      <c r="Y13" t="str">
        <f t="shared" si="7"/>
        <v>qua</v>
      </c>
      <c r="Z13" t="s">
        <v>40</v>
      </c>
    </row>
    <row r="14" spans="1:26" x14ac:dyDescent="0.3">
      <c r="A14" t="str">
        <f t="shared" si="0"/>
        <v>course(elec_e8104_l). exer(elec_e8104_h01).</v>
      </c>
      <c r="B14" t="str">
        <f t="shared" si="1"/>
        <v>course(elec_e8104_l). exer(elec_e8104_h01).</v>
      </c>
      <c r="C14" s="4" t="str">
        <f t="shared" si="2"/>
        <v>course(elec_e8104_l).</v>
      </c>
      <c r="D14" s="5" t="str">
        <f t="shared" si="3"/>
        <v>exer(elec_e8104_h01).</v>
      </c>
      <c r="E14" s="6" t="str">
        <f t="shared" si="4"/>
        <v/>
      </c>
      <c r="I14" s="4" t="str">
        <f>LOWER(IF(P14="","",CONCATENATE($M14,"_",P14)))</f>
        <v>elec_e8104_l</v>
      </c>
      <c r="J14" s="5" t="str">
        <f>LOWER(IF(Q14="","",CONCATENATE($M14,"_",Q14)))</f>
        <v>elec_e8104_h01</v>
      </c>
      <c r="K14" s="6" t="str">
        <f>LOWER(IF(R14="","",CONCATENATE($M14,"_",R14)))</f>
        <v/>
      </c>
      <c r="L14">
        <v>4</v>
      </c>
      <c r="M14" s="4" t="str">
        <f t="shared" si="5"/>
        <v>elec_e8104</v>
      </c>
      <c r="N14" s="5" t="str">
        <f t="shared" si="6"/>
        <v>elec-e8104</v>
      </c>
      <c r="O14" s="5" t="s">
        <v>19</v>
      </c>
      <c r="P14" s="5" t="s">
        <v>82</v>
      </c>
      <c r="Q14" s="5" t="s">
        <v>85</v>
      </c>
      <c r="R14" s="6"/>
      <c r="T14" t="s">
        <v>52</v>
      </c>
      <c r="V14" t="s">
        <v>109</v>
      </c>
      <c r="W14" t="s">
        <v>111</v>
      </c>
      <c r="Y14" t="str">
        <f t="shared" si="7"/>
        <v>art</v>
      </c>
      <c r="Z14" t="s">
        <v>25</v>
      </c>
    </row>
    <row r="15" spans="1:26" x14ac:dyDescent="0.3">
      <c r="A15" t="str">
        <f t="shared" si="0"/>
        <v>course(elec_e8110_l). exer(elec_e8110_h01).</v>
      </c>
      <c r="B15" t="str">
        <f t="shared" si="1"/>
        <v>course(elec_e8110_l). exer(elec_e8110_h01).</v>
      </c>
      <c r="C15" s="4" t="str">
        <f t="shared" si="2"/>
        <v>course(elec_e8110_l).</v>
      </c>
      <c r="D15" s="5" t="str">
        <f t="shared" si="3"/>
        <v>exer(elec_e8110_h01).</v>
      </c>
      <c r="E15" s="6" t="str">
        <f t="shared" si="4"/>
        <v/>
      </c>
      <c r="I15" s="4" t="str">
        <f>LOWER(IF(P15="","",CONCATENATE($M15,"_",P15)))</f>
        <v>elec_e8110_l</v>
      </c>
      <c r="J15" s="5" t="str">
        <f>LOWER(IF(Q15="","",CONCATENATE($M15,"_",Q15)))</f>
        <v>elec_e8110_h01</v>
      </c>
      <c r="K15" s="6" t="str">
        <f>LOWER(IF(R15="","",CONCATENATE($M15,"_",R15)))</f>
        <v/>
      </c>
      <c r="L15">
        <v>5</v>
      </c>
      <c r="M15" s="4" t="str">
        <f t="shared" si="5"/>
        <v>elec_e8110</v>
      </c>
      <c r="N15" s="5" t="str">
        <f t="shared" si="6"/>
        <v>elec-e8110</v>
      </c>
      <c r="O15" s="5" t="s">
        <v>42</v>
      </c>
      <c r="P15" s="5" t="s">
        <v>82</v>
      </c>
      <c r="Q15" s="5" t="s">
        <v>85</v>
      </c>
      <c r="R15" s="6"/>
      <c r="T15" t="s">
        <v>52</v>
      </c>
      <c r="V15" t="s">
        <v>109</v>
      </c>
      <c r="W15" t="s">
        <v>111</v>
      </c>
      <c r="Y15" t="str">
        <f t="shared" si="7"/>
        <v>val</v>
      </c>
      <c r="Z15" t="s">
        <v>39</v>
      </c>
    </row>
    <row r="16" spans="1:26" x14ac:dyDescent="0.3">
      <c r="A16" t="str">
        <f t="shared" si="0"/>
        <v>course(elec_e8111_l). exer(elec_e8111_h01).</v>
      </c>
      <c r="B16" t="str">
        <f t="shared" si="1"/>
        <v>course(elec_e8111_l). exer(elec_e8111_h01).</v>
      </c>
      <c r="C16" s="4" t="str">
        <f t="shared" si="2"/>
        <v>course(elec_e8111_l).</v>
      </c>
      <c r="D16" s="5" t="str">
        <f t="shared" si="3"/>
        <v>exer(elec_e8111_h01).</v>
      </c>
      <c r="E16" s="6" t="str">
        <f t="shared" si="4"/>
        <v/>
      </c>
      <c r="I16" s="4" t="str">
        <f>LOWER(IF(P16="","",CONCATENATE($M16,"_",P16)))</f>
        <v>elec_e8111_l</v>
      </c>
      <c r="J16" s="5" t="str">
        <f>LOWER(IF(Q16="","",CONCATENATE($M16,"_",Q16)))</f>
        <v>elec_e8111_h01</v>
      </c>
      <c r="K16" s="6" t="str">
        <f>LOWER(IF(R16="","",CONCATENATE($M16,"_",R16)))</f>
        <v/>
      </c>
      <c r="L16">
        <v>6</v>
      </c>
      <c r="M16" s="4" t="str">
        <f t="shared" si="5"/>
        <v>elec_e8111</v>
      </c>
      <c r="N16" s="5" t="str">
        <f t="shared" si="6"/>
        <v>elec-e8111</v>
      </c>
      <c r="O16" s="5" t="s">
        <v>24</v>
      </c>
      <c r="P16" s="5" t="s">
        <v>82</v>
      </c>
      <c r="Q16" s="5" t="s">
        <v>85</v>
      </c>
      <c r="R16" s="6"/>
      <c r="T16" t="s">
        <v>52</v>
      </c>
      <c r="V16" t="s">
        <v>110</v>
      </c>
      <c r="W16" t="s">
        <v>111</v>
      </c>
      <c r="Y16" t="str">
        <f t="shared" si="7"/>
        <v>art</v>
      </c>
      <c r="Z16" t="s">
        <v>25</v>
      </c>
    </row>
    <row r="17" spans="1:26" x14ac:dyDescent="0.3">
      <c r="A17" t="str">
        <f t="shared" si="0"/>
        <v>course(elec_e8112_l). exer(elec_e8112_h01).</v>
      </c>
      <c r="B17" t="str">
        <f t="shared" si="1"/>
        <v>course(elec_e8112_l). exer(elec_e8112_h01).</v>
      </c>
      <c r="C17" s="4" t="str">
        <f t="shared" si="2"/>
        <v>course(elec_e8112_l).</v>
      </c>
      <c r="D17" s="5" t="str">
        <f t="shared" si="3"/>
        <v>exer(elec_e8112_h01).</v>
      </c>
      <c r="E17" s="6" t="str">
        <f t="shared" si="4"/>
        <v/>
      </c>
      <c r="I17" s="4" t="str">
        <f>LOWER(IF(P17="","",CONCATENATE($M17,"_",P17)))</f>
        <v>elec_e8112_l</v>
      </c>
      <c r="J17" s="5" t="str">
        <f>LOWER(IF(Q17="","",CONCATENATE($M17,"_",Q17)))</f>
        <v>elec_e8112_h01</v>
      </c>
      <c r="K17" s="6" t="str">
        <f>LOWER(IF(R17="","",CONCATENATE($M17,"_",R17)))</f>
        <v/>
      </c>
      <c r="L17">
        <v>7</v>
      </c>
      <c r="M17" s="4" t="str">
        <f t="shared" si="5"/>
        <v>elec_e8112</v>
      </c>
      <c r="N17" s="5" t="str">
        <f t="shared" si="6"/>
        <v>elec-e8112</v>
      </c>
      <c r="O17" s="5" t="s">
        <v>43</v>
      </c>
      <c r="P17" s="5" t="s">
        <v>82</v>
      </c>
      <c r="Q17" s="5" t="s">
        <v>85</v>
      </c>
      <c r="R17" s="6"/>
      <c r="T17" t="s">
        <v>52</v>
      </c>
      <c r="V17" t="s">
        <v>110</v>
      </c>
      <c r="W17" t="s">
        <v>111</v>
      </c>
      <c r="Y17" t="str">
        <f t="shared" si="7"/>
        <v>jor</v>
      </c>
      <c r="Z17" t="s">
        <v>23</v>
      </c>
    </row>
    <row r="18" spans="1:26" x14ac:dyDescent="0.3">
      <c r="A18" t="str">
        <f t="shared" si="0"/>
        <v>course(elec_e8113_l). exer(elec_e8113_h01).</v>
      </c>
      <c r="B18" t="str">
        <f t="shared" si="1"/>
        <v>course(elec_e8113_l). exer(elec_e8113_h01).</v>
      </c>
      <c r="C18" s="4" t="str">
        <f t="shared" si="2"/>
        <v>course(elec_e8113_l).</v>
      </c>
      <c r="D18" s="5" t="str">
        <f t="shared" si="3"/>
        <v>exer(elec_e8113_h01).</v>
      </c>
      <c r="E18" s="6" t="str">
        <f t="shared" si="4"/>
        <v/>
      </c>
      <c r="I18" s="4" t="str">
        <f>LOWER(IF(P18="","",CONCATENATE($M18,"_",P18)))</f>
        <v>elec_e8113_l</v>
      </c>
      <c r="J18" s="5" t="str">
        <f>LOWER(IF(Q18="","",CONCATENATE($M18,"_",Q18)))</f>
        <v>elec_e8113_h01</v>
      </c>
      <c r="K18" s="6" t="str">
        <f>LOWER(IF(R18="","",CONCATENATE($M18,"_",R18)))</f>
        <v/>
      </c>
      <c r="L18">
        <v>8</v>
      </c>
      <c r="M18" s="4" t="str">
        <f t="shared" si="5"/>
        <v>elec_e8113</v>
      </c>
      <c r="N18" s="5" t="str">
        <f t="shared" si="6"/>
        <v>elec-e8113</v>
      </c>
      <c r="O18" s="5" t="s">
        <v>26</v>
      </c>
      <c r="P18" s="5" t="s">
        <v>82</v>
      </c>
      <c r="Q18" s="5" t="s">
        <v>85</v>
      </c>
      <c r="R18" s="6"/>
      <c r="T18" t="s">
        <v>52</v>
      </c>
      <c r="V18" t="s">
        <v>110</v>
      </c>
      <c r="W18" t="s">
        <v>111</v>
      </c>
      <c r="Y18" t="str">
        <f t="shared" si="7"/>
        <v>ilk</v>
      </c>
      <c r="Z18" t="s">
        <v>27</v>
      </c>
    </row>
    <row r="19" spans="1:26" x14ac:dyDescent="0.3">
      <c r="A19" t="str">
        <f t="shared" si="0"/>
        <v>course(elec_e8114_l). exer(elec_e8114_h01).</v>
      </c>
      <c r="B19" t="str">
        <f t="shared" si="1"/>
        <v>course(elec_e8114_l). exer(elec_e8114_h01).</v>
      </c>
      <c r="C19" s="4" t="str">
        <f t="shared" si="2"/>
        <v>course(elec_e8114_l).</v>
      </c>
      <c r="D19" s="5" t="str">
        <f t="shared" si="3"/>
        <v>exer(elec_e8114_h01).</v>
      </c>
      <c r="E19" s="6" t="str">
        <f t="shared" si="4"/>
        <v/>
      </c>
      <c r="I19" s="4" t="str">
        <f>LOWER(IF(P19="","",CONCATENATE($M19,"_",P19)))</f>
        <v>elec_e8114_l</v>
      </c>
      <c r="J19" s="5" t="str">
        <f>LOWER(IF(Q19="","",CONCATENATE($M19,"_",Q19)))</f>
        <v>elec_e8114_h01</v>
      </c>
      <c r="K19" s="6" t="str">
        <f>LOWER(IF(R19="","",CONCATENATE($M19,"_",R19)))</f>
        <v/>
      </c>
      <c r="L19">
        <v>9</v>
      </c>
      <c r="M19" s="4" t="str">
        <f t="shared" si="5"/>
        <v>elec_e8114</v>
      </c>
      <c r="N19" s="5" t="str">
        <f t="shared" si="6"/>
        <v>elec-e8114</v>
      </c>
      <c r="O19" s="5" t="s">
        <v>44</v>
      </c>
      <c r="P19" s="5" t="s">
        <v>82</v>
      </c>
      <c r="Q19" s="5" t="s">
        <v>85</v>
      </c>
      <c r="R19" s="6"/>
      <c r="T19" t="s">
        <v>52</v>
      </c>
      <c r="V19" t="s">
        <v>110</v>
      </c>
      <c r="W19" t="s">
        <v>111</v>
      </c>
      <c r="Y19" t="str">
        <f t="shared" si="7"/>
        <v>sep</v>
      </c>
      <c r="Z19" t="s">
        <v>28</v>
      </c>
    </row>
    <row r="20" spans="1:26" x14ac:dyDescent="0.3">
      <c r="A20" t="str">
        <f t="shared" si="0"/>
        <v>course(elec_e8115_l). exer(elec_e8115_h01).</v>
      </c>
      <c r="B20" t="str">
        <f t="shared" si="1"/>
        <v>course(elec_e8115_l). exer(elec_e8115_h01).</v>
      </c>
      <c r="C20" s="4" t="str">
        <f t="shared" si="2"/>
        <v>course(elec_e8115_l).</v>
      </c>
      <c r="D20" s="5" t="str">
        <f t="shared" si="3"/>
        <v>exer(elec_e8115_h01).</v>
      </c>
      <c r="E20" s="6" t="str">
        <f t="shared" si="4"/>
        <v/>
      </c>
      <c r="I20" s="4" t="str">
        <f>LOWER(IF(P20="","",CONCATENATE($M20,"_",P20)))</f>
        <v>elec_e8115_l</v>
      </c>
      <c r="J20" s="5" t="str">
        <f>LOWER(IF(Q20="","",CONCATENATE($M20,"_",Q20)))</f>
        <v>elec_e8115_h01</v>
      </c>
      <c r="K20" s="6" t="str">
        <f>LOWER(IF(R20="","",CONCATENATE($M20,"_",R20)))</f>
        <v/>
      </c>
      <c r="L20">
        <v>10</v>
      </c>
      <c r="M20" s="4" t="str">
        <f t="shared" si="5"/>
        <v>elec_e8115</v>
      </c>
      <c r="N20" s="5" t="str">
        <f t="shared" si="6"/>
        <v>elec-e8115</v>
      </c>
      <c r="O20" s="5" t="s">
        <v>29</v>
      </c>
      <c r="P20" s="5" t="s">
        <v>82</v>
      </c>
      <c r="Q20" s="5" t="s">
        <v>85</v>
      </c>
      <c r="R20" s="6"/>
      <c r="T20" t="s">
        <v>52</v>
      </c>
      <c r="V20" t="s">
        <v>110</v>
      </c>
      <c r="W20" t="s">
        <v>111</v>
      </c>
      <c r="Y20" t="str">
        <f t="shared" si="7"/>
        <v>qua</v>
      </c>
      <c r="Z20" t="s">
        <v>30</v>
      </c>
    </row>
    <row r="21" spans="1:26" x14ac:dyDescent="0.3">
      <c r="A21" t="str">
        <f t="shared" si="0"/>
        <v>course(elec_e8116_l).</v>
      </c>
      <c r="B21" t="str">
        <f t="shared" si="1"/>
        <v>course(elec_e8116_l).</v>
      </c>
      <c r="C21" s="4" t="str">
        <f t="shared" si="2"/>
        <v>course(elec_e8116_l).</v>
      </c>
      <c r="D21" s="5" t="str">
        <f t="shared" si="3"/>
        <v/>
      </c>
      <c r="E21" s="6" t="str">
        <f t="shared" si="4"/>
        <v/>
      </c>
      <c r="I21" s="4" t="str">
        <f>LOWER(IF(P21="","",CONCATENATE($M21,"_",P21)))</f>
        <v>elec_e8116_l</v>
      </c>
      <c r="J21" s="5" t="str">
        <f>LOWER(IF(Q21="","",CONCATENATE($M21,"_",Q21)))</f>
        <v/>
      </c>
      <c r="K21" s="6" t="str">
        <f>LOWER(IF(R21="","",CONCATENATE($M21,"_",R21)))</f>
        <v/>
      </c>
      <c r="L21">
        <v>11</v>
      </c>
      <c r="M21" s="4" t="str">
        <f t="shared" si="5"/>
        <v>elec_e8116</v>
      </c>
      <c r="N21" s="5" t="str">
        <f t="shared" si="6"/>
        <v>elec-e8116</v>
      </c>
      <c r="O21" s="5" t="s">
        <v>31</v>
      </c>
      <c r="P21" s="5" t="s">
        <v>82</v>
      </c>
      <c r="Q21" s="5"/>
      <c r="R21" s="6"/>
      <c r="T21" t="s">
        <v>51</v>
      </c>
      <c r="V21" t="s">
        <v>109</v>
      </c>
      <c r="W21" t="s">
        <v>112</v>
      </c>
      <c r="Y21" t="str">
        <f t="shared" si="7"/>
        <v>kai</v>
      </c>
      <c r="Z21" t="s">
        <v>22</v>
      </c>
    </row>
    <row r="22" spans="1:26" x14ac:dyDescent="0.3">
      <c r="A22" t="str">
        <f t="shared" si="0"/>
        <v>course(elec_e8117_l).</v>
      </c>
      <c r="B22" t="str">
        <f t="shared" si="1"/>
        <v>course(elec_e8117_l).</v>
      </c>
      <c r="C22" s="4" t="str">
        <f t="shared" si="2"/>
        <v>course(elec_e8117_l).</v>
      </c>
      <c r="D22" s="5" t="str">
        <f t="shared" si="3"/>
        <v/>
      </c>
      <c r="E22" s="6" t="str">
        <f t="shared" si="4"/>
        <v/>
      </c>
      <c r="I22" s="4" t="str">
        <f>LOWER(IF(P22="","",CONCATENATE($M22,"_",P22)))</f>
        <v>elec_e8117_l</v>
      </c>
      <c r="J22" s="5" t="str">
        <f>LOWER(IF(Q22="","",CONCATENATE($M22,"_",Q22)))</f>
        <v/>
      </c>
      <c r="K22" s="6" t="str">
        <f>LOWER(IF(R22="","",CONCATENATE($M22,"_",R22)))</f>
        <v/>
      </c>
      <c r="L22">
        <v>12</v>
      </c>
      <c r="M22" s="4" t="str">
        <f t="shared" si="5"/>
        <v>elec_e8117</v>
      </c>
      <c r="N22" s="5" t="str">
        <f t="shared" si="6"/>
        <v>elec-e8117</v>
      </c>
      <c r="O22" s="5" t="s">
        <v>32</v>
      </c>
      <c r="P22" s="5" t="s">
        <v>82</v>
      </c>
      <c r="Q22" s="5"/>
      <c r="R22" s="6"/>
      <c r="T22" t="s">
        <v>51</v>
      </c>
      <c r="V22" t="s">
        <v>109</v>
      </c>
      <c r="W22" t="s">
        <v>112</v>
      </c>
      <c r="Y22" t="str">
        <f t="shared" si="7"/>
        <v>rob</v>
      </c>
      <c r="Z22" t="s">
        <v>33</v>
      </c>
    </row>
    <row r="23" spans="1:26" x14ac:dyDescent="0.3">
      <c r="A23" t="str">
        <f t="shared" si="0"/>
        <v>course(elec_e8118_l).</v>
      </c>
      <c r="B23" t="str">
        <f t="shared" si="1"/>
        <v>course(elec_e8118_l).</v>
      </c>
      <c r="C23" s="4" t="str">
        <f t="shared" si="2"/>
        <v>course(elec_e8118_l).</v>
      </c>
      <c r="D23" s="5" t="str">
        <f t="shared" si="3"/>
        <v/>
      </c>
      <c r="E23" s="6" t="str">
        <f t="shared" si="4"/>
        <v/>
      </c>
      <c r="I23" s="4" t="str">
        <f>LOWER(IF(P23="","",CONCATENATE($M23,"_",P23)))</f>
        <v>elec_e8118_l</v>
      </c>
      <c r="J23" s="5" t="str">
        <f>LOWER(IF(Q23="","",CONCATENATE($M23,"_",Q23)))</f>
        <v/>
      </c>
      <c r="K23" s="6" t="str">
        <f>LOWER(IF(R23="","",CONCATENATE($M23,"_",R23)))</f>
        <v/>
      </c>
      <c r="L23">
        <v>13</v>
      </c>
      <c r="M23" s="4" t="str">
        <f t="shared" si="5"/>
        <v>elec_e8118</v>
      </c>
      <c r="N23" s="5" t="str">
        <f t="shared" si="6"/>
        <v>elec-e8118</v>
      </c>
      <c r="O23" s="5" t="s">
        <v>35</v>
      </c>
      <c r="P23" s="5" t="s">
        <v>82</v>
      </c>
      <c r="Q23" s="5"/>
      <c r="R23" s="6"/>
      <c r="T23" t="s">
        <v>51</v>
      </c>
      <c r="V23" t="s">
        <v>109</v>
      </c>
      <c r="W23" t="s">
        <v>112</v>
      </c>
      <c r="Y23" t="str">
        <f t="shared" si="7"/>
        <v>vil</v>
      </c>
      <c r="Z23" t="s">
        <v>34</v>
      </c>
    </row>
    <row r="24" spans="1:26" x14ac:dyDescent="0.3">
      <c r="A24" t="str">
        <f t="shared" si="0"/>
        <v>course(elec_e8119_l).</v>
      </c>
      <c r="B24" t="str">
        <f t="shared" si="1"/>
        <v>course(elec_e8119_l).</v>
      </c>
      <c r="C24" s="4" t="str">
        <f t="shared" si="2"/>
        <v>course(elec_e8119_l).</v>
      </c>
      <c r="D24" s="5" t="str">
        <f t="shared" si="3"/>
        <v/>
      </c>
      <c r="E24" s="6" t="str">
        <f t="shared" si="4"/>
        <v/>
      </c>
      <c r="I24" s="4" t="str">
        <f>LOWER(IF(P24="","",CONCATENATE($M24,"_",P24)))</f>
        <v>elec_e8119_l</v>
      </c>
      <c r="J24" s="5" t="str">
        <f>LOWER(IF(Q24="","",CONCATENATE($M24,"_",Q24)))</f>
        <v/>
      </c>
      <c r="K24" s="6" t="str">
        <f>LOWER(IF(R24="","",CONCATENATE($M24,"_",R24)))</f>
        <v/>
      </c>
      <c r="L24">
        <v>14</v>
      </c>
      <c r="M24" s="4" t="str">
        <f t="shared" si="5"/>
        <v>elec_e8119</v>
      </c>
      <c r="N24" s="5" t="str">
        <f t="shared" si="6"/>
        <v>elec-e8119</v>
      </c>
      <c r="O24" s="5" t="s">
        <v>45</v>
      </c>
      <c r="P24" s="5" t="s">
        <v>82</v>
      </c>
      <c r="Q24" s="5"/>
      <c r="R24" s="6"/>
      <c r="T24" t="s">
        <v>51</v>
      </c>
      <c r="V24" t="s">
        <v>110</v>
      </c>
      <c r="W24" t="s">
        <v>112</v>
      </c>
      <c r="Y24" t="str">
        <f t="shared" si="7"/>
        <v>vil</v>
      </c>
      <c r="Z24" t="s">
        <v>34</v>
      </c>
    </row>
    <row r="25" spans="1:26" x14ac:dyDescent="0.3">
      <c r="A25" t="str">
        <f t="shared" si="0"/>
        <v>course(elec_l8120_l).</v>
      </c>
      <c r="B25" t="str">
        <f t="shared" si="1"/>
        <v>course(elec_l8120_l).</v>
      </c>
      <c r="C25" s="4" t="str">
        <f t="shared" si="2"/>
        <v>course(elec_l8120_l).</v>
      </c>
      <c r="D25" s="5" t="str">
        <f t="shared" si="3"/>
        <v/>
      </c>
      <c r="E25" s="6" t="str">
        <f t="shared" si="4"/>
        <v/>
      </c>
      <c r="I25" s="4" t="str">
        <f>LOWER(IF(P25="","",CONCATENATE($M25,"_",P25)))</f>
        <v>elec_l8120_l</v>
      </c>
      <c r="J25" s="5" t="str">
        <f>LOWER(IF(Q25="","",CONCATENATE($M25,"_",Q25)))</f>
        <v/>
      </c>
      <c r="K25" s="6" t="str">
        <f>LOWER(IF(R25="","",CONCATENATE($M25,"_",R25)))</f>
        <v/>
      </c>
      <c r="L25">
        <v>15</v>
      </c>
      <c r="M25" s="4" t="str">
        <f t="shared" si="5"/>
        <v>elec_l8120</v>
      </c>
      <c r="N25" s="5" t="str">
        <f t="shared" si="6"/>
        <v>elec-l8120</v>
      </c>
      <c r="O25" s="5" t="s">
        <v>46</v>
      </c>
      <c r="P25" s="5" t="s">
        <v>82</v>
      </c>
      <c r="Q25" s="5"/>
      <c r="R25" s="6"/>
      <c r="T25" t="s">
        <v>51</v>
      </c>
      <c r="V25" t="s">
        <v>110</v>
      </c>
      <c r="W25" t="s">
        <v>112</v>
      </c>
      <c r="Y25" t="str">
        <f t="shared" si="7"/>
        <v/>
      </c>
    </row>
    <row r="26" spans="1:26" x14ac:dyDescent="0.3">
      <c r="A26" t="str">
        <f t="shared" si="0"/>
        <v>course(elec_l8121_l).</v>
      </c>
      <c r="B26" t="str">
        <f t="shared" si="1"/>
        <v>course(elec_l8121_l).</v>
      </c>
      <c r="C26" s="4" t="str">
        <f t="shared" si="2"/>
        <v>course(elec_l8121_l).</v>
      </c>
      <c r="D26" s="5" t="str">
        <f t="shared" si="3"/>
        <v/>
      </c>
      <c r="E26" s="6" t="str">
        <f t="shared" si="4"/>
        <v/>
      </c>
      <c r="I26" s="4" t="str">
        <f>LOWER(IF(P26="","",CONCATENATE($M26,"_",P26)))</f>
        <v>elec_l8121_l</v>
      </c>
      <c r="J26" s="5" t="str">
        <f>LOWER(IF(Q26="","",CONCATENATE($M26,"_",Q26)))</f>
        <v/>
      </c>
      <c r="K26" s="6" t="str">
        <f>LOWER(IF(R26="","",CONCATENATE($M26,"_",R26)))</f>
        <v/>
      </c>
      <c r="L26">
        <v>16</v>
      </c>
      <c r="M26" s="4" t="str">
        <f t="shared" si="5"/>
        <v>elec_l8121</v>
      </c>
      <c r="N26" s="5" t="str">
        <f t="shared" si="6"/>
        <v>elec-l8121</v>
      </c>
      <c r="O26" s="5" t="s">
        <v>47</v>
      </c>
      <c r="P26" s="5" t="s">
        <v>82</v>
      </c>
      <c r="Q26" s="5"/>
      <c r="R26" s="6"/>
      <c r="T26" t="s">
        <v>51</v>
      </c>
      <c r="V26" t="s">
        <v>110</v>
      </c>
      <c r="W26" t="s">
        <v>112</v>
      </c>
      <c r="Y26" t="str">
        <f t="shared" si="7"/>
        <v/>
      </c>
    </row>
    <row r="27" spans="1:26" x14ac:dyDescent="0.3">
      <c r="A27" t="str">
        <f t="shared" si="0"/>
        <v/>
      </c>
      <c r="B27" t="str">
        <f t="shared" si="1"/>
        <v/>
      </c>
      <c r="C27" s="4" t="str">
        <f t="shared" si="2"/>
        <v/>
      </c>
      <c r="D27" s="5" t="str">
        <f t="shared" si="3"/>
        <v/>
      </c>
      <c r="E27" s="6" t="str">
        <f t="shared" si="4"/>
        <v/>
      </c>
      <c r="I27" s="4"/>
      <c r="J27" s="5"/>
      <c r="K27" s="6"/>
      <c r="L27">
        <v>17</v>
      </c>
      <c r="M27" s="4" t="str">
        <f t="shared" si="5"/>
        <v/>
      </c>
      <c r="N27" s="5" t="str">
        <f t="shared" si="6"/>
        <v/>
      </c>
      <c r="O27" s="5"/>
      <c r="P27" s="5"/>
      <c r="Q27" s="5"/>
      <c r="R27" s="6"/>
      <c r="Y27" t="str">
        <f t="shared" si="7"/>
        <v/>
      </c>
    </row>
    <row r="28" spans="1:26" x14ac:dyDescent="0.3">
      <c r="A28" t="str">
        <f t="shared" si="0"/>
        <v/>
      </c>
      <c r="B28" t="str">
        <f t="shared" si="1"/>
        <v/>
      </c>
      <c r="C28" s="4" t="str">
        <f t="shared" si="2"/>
        <v/>
      </c>
      <c r="D28" s="5" t="str">
        <f t="shared" si="3"/>
        <v/>
      </c>
      <c r="E28" s="6" t="str">
        <f t="shared" si="4"/>
        <v/>
      </c>
      <c r="I28" s="4"/>
      <c r="J28" s="5"/>
      <c r="K28" s="6"/>
      <c r="L28">
        <v>18</v>
      </c>
      <c r="M28" s="4" t="str">
        <f t="shared" si="5"/>
        <v/>
      </c>
      <c r="N28" s="5" t="str">
        <f t="shared" si="6"/>
        <v/>
      </c>
      <c r="O28" s="5"/>
      <c r="P28" s="5"/>
      <c r="Q28" s="5"/>
      <c r="R28" s="6"/>
      <c r="Y28" t="str">
        <f t="shared" si="7"/>
        <v/>
      </c>
    </row>
    <row r="29" spans="1:26" x14ac:dyDescent="0.3">
      <c r="A29" t="str">
        <f t="shared" si="0"/>
        <v/>
      </c>
      <c r="B29" t="str">
        <f t="shared" si="1"/>
        <v/>
      </c>
      <c r="C29" s="4" t="str">
        <f t="shared" si="2"/>
        <v/>
      </c>
      <c r="D29" s="5" t="str">
        <f t="shared" si="3"/>
        <v/>
      </c>
      <c r="E29" s="6" t="str">
        <f t="shared" si="4"/>
        <v/>
      </c>
      <c r="I29" s="4"/>
      <c r="J29" s="5"/>
      <c r="K29" s="6"/>
      <c r="L29">
        <v>19</v>
      </c>
      <c r="M29" s="4" t="str">
        <f t="shared" si="5"/>
        <v/>
      </c>
      <c r="N29" s="5" t="str">
        <f t="shared" si="6"/>
        <v/>
      </c>
      <c r="O29" s="5"/>
      <c r="P29" s="5"/>
      <c r="Q29" s="5"/>
      <c r="R29" s="6"/>
      <c r="Y29" t="str">
        <f t="shared" si="7"/>
        <v/>
      </c>
    </row>
    <row r="30" spans="1:26" x14ac:dyDescent="0.3">
      <c r="A30" t="str">
        <f t="shared" si="0"/>
        <v/>
      </c>
      <c r="B30" t="str">
        <f t="shared" si="1"/>
        <v/>
      </c>
      <c r="C30" s="7" t="str">
        <f t="shared" si="2"/>
        <v/>
      </c>
      <c r="D30" s="8" t="str">
        <f t="shared" si="3"/>
        <v/>
      </c>
      <c r="E30" s="9" t="str">
        <f t="shared" si="4"/>
        <v/>
      </c>
      <c r="I30" s="7"/>
      <c r="J30" s="8"/>
      <c r="K30" s="9"/>
      <c r="L30">
        <v>20</v>
      </c>
      <c r="M30" s="7" t="str">
        <f t="shared" si="5"/>
        <v/>
      </c>
      <c r="N30" s="8" t="str">
        <f t="shared" si="6"/>
        <v/>
      </c>
      <c r="O30" s="8"/>
      <c r="P30" s="8"/>
      <c r="Q30" s="8"/>
      <c r="R30" s="9"/>
      <c r="T30" s="8"/>
      <c r="U30" s="8"/>
      <c r="V30" s="8"/>
      <c r="W30" s="8"/>
      <c r="Y30" t="str">
        <f t="shared" si="7"/>
        <v/>
      </c>
    </row>
    <row r="35" spans="1:10" x14ac:dyDescent="0.3">
      <c r="A35" t="s">
        <v>93</v>
      </c>
      <c r="C35" t="s">
        <v>89</v>
      </c>
      <c r="I35" t="s">
        <v>89</v>
      </c>
    </row>
    <row r="36" spans="1:10" x14ac:dyDescent="0.3">
      <c r="A36" t="str">
        <f>B36</f>
        <v>crsex(elec_e8101_l, elec_e8101_h01). crsex(elec_e8101_l, elec_e8101_h02).</v>
      </c>
      <c r="B36" t="str">
        <f>IF(AND(C36="",D36=""),"",IF(D36="",C36,CONCATENATE(C36," ",D36)))</f>
        <v>crsex(elec_e8101_l, elec_e8101_h01). crsex(elec_e8101_l, elec_e8101_h02).</v>
      </c>
      <c r="C36" s="1" t="str">
        <f>IF(I36="","",CONCATENATE($C$35,"(",I36,")."))</f>
        <v>crsex(elec_e8101_l, elec_e8101_h01).</v>
      </c>
      <c r="D36" s="3" t="str">
        <f>IF(J36="","",CONCATENATE($C$35,"(",J36,")."))</f>
        <v>crsex(elec_e8101_l, elec_e8101_h02).</v>
      </c>
      <c r="I36" s="1" t="str">
        <f t="shared" ref="I36:J56" si="8">IF(OR(J11="",$I11=""),"",CONCATENATE($I11,", ",J11))</f>
        <v>elec_e8101_l, elec_e8101_h01</v>
      </c>
      <c r="J36" s="3" t="str">
        <f t="shared" si="8"/>
        <v>elec_e8101_l, elec_e8101_h02</v>
      </c>
    </row>
    <row r="37" spans="1:10" x14ac:dyDescent="0.3">
      <c r="A37" t="str">
        <f t="shared" ref="A37:A56" si="9">B37</f>
        <v>crsex(elec_e8102_l, elec_e8102_h01).</v>
      </c>
      <c r="B37" t="str">
        <f t="shared" ref="B37:B56" si="10">IF(AND(C37="",D37=""),"",IF(D37="",C37,CONCATENATE(C37," ",D37)))</f>
        <v>crsex(elec_e8102_l, elec_e8102_h01).</v>
      </c>
      <c r="C37" s="4" t="str">
        <f t="shared" ref="C37:C56" si="11">IF(I37="","",CONCATENATE($C$35,"(",I37,")."))</f>
        <v>crsex(elec_e8102_l, elec_e8102_h01).</v>
      </c>
      <c r="D37" s="6" t="str">
        <f t="shared" ref="D37:D56" si="12">IF(J37="","",CONCATENATE($C$35,"(",J37,")."))</f>
        <v/>
      </c>
      <c r="I37" s="4" t="str">
        <f t="shared" si="8"/>
        <v>elec_e8102_l, elec_e8102_h01</v>
      </c>
      <c r="J37" s="6" t="str">
        <f t="shared" si="8"/>
        <v/>
      </c>
    </row>
    <row r="38" spans="1:10" x14ac:dyDescent="0.3">
      <c r="A38" t="str">
        <f t="shared" si="9"/>
        <v>crsex(elec_e8103_l, elec_e8103_h01).</v>
      </c>
      <c r="B38" t="str">
        <f t="shared" si="10"/>
        <v>crsex(elec_e8103_l, elec_e8103_h01).</v>
      </c>
      <c r="C38" s="4" t="str">
        <f t="shared" si="11"/>
        <v>crsex(elec_e8103_l, elec_e8103_h01).</v>
      </c>
      <c r="D38" s="6" t="str">
        <f t="shared" si="12"/>
        <v/>
      </c>
      <c r="I38" s="4" t="str">
        <f t="shared" si="8"/>
        <v>elec_e8103_l, elec_e8103_h01</v>
      </c>
      <c r="J38" s="6" t="str">
        <f t="shared" si="8"/>
        <v/>
      </c>
    </row>
    <row r="39" spans="1:10" x14ac:dyDescent="0.3">
      <c r="A39" t="str">
        <f t="shared" si="9"/>
        <v>crsex(elec_e8104_l, elec_e8104_h01).</v>
      </c>
      <c r="B39" t="str">
        <f t="shared" si="10"/>
        <v>crsex(elec_e8104_l, elec_e8104_h01).</v>
      </c>
      <c r="C39" s="4" t="str">
        <f t="shared" si="11"/>
        <v>crsex(elec_e8104_l, elec_e8104_h01).</v>
      </c>
      <c r="D39" s="6" t="str">
        <f t="shared" si="12"/>
        <v/>
      </c>
      <c r="I39" s="4" t="str">
        <f t="shared" si="8"/>
        <v>elec_e8104_l, elec_e8104_h01</v>
      </c>
      <c r="J39" s="6" t="str">
        <f t="shared" si="8"/>
        <v/>
      </c>
    </row>
    <row r="40" spans="1:10" x14ac:dyDescent="0.3">
      <c r="A40" t="str">
        <f t="shared" si="9"/>
        <v>crsex(elec_e8110_l, elec_e8110_h01).</v>
      </c>
      <c r="B40" t="str">
        <f t="shared" si="10"/>
        <v>crsex(elec_e8110_l, elec_e8110_h01).</v>
      </c>
      <c r="C40" s="4" t="str">
        <f t="shared" si="11"/>
        <v>crsex(elec_e8110_l, elec_e8110_h01).</v>
      </c>
      <c r="D40" s="6" t="str">
        <f t="shared" si="12"/>
        <v/>
      </c>
      <c r="I40" s="4" t="str">
        <f t="shared" si="8"/>
        <v>elec_e8110_l, elec_e8110_h01</v>
      </c>
      <c r="J40" s="6" t="str">
        <f t="shared" si="8"/>
        <v/>
      </c>
    </row>
    <row r="41" spans="1:10" x14ac:dyDescent="0.3">
      <c r="A41" t="str">
        <f t="shared" si="9"/>
        <v>crsex(elec_e8111_l, elec_e8111_h01).</v>
      </c>
      <c r="B41" t="str">
        <f t="shared" si="10"/>
        <v>crsex(elec_e8111_l, elec_e8111_h01).</v>
      </c>
      <c r="C41" s="4" t="str">
        <f t="shared" si="11"/>
        <v>crsex(elec_e8111_l, elec_e8111_h01).</v>
      </c>
      <c r="D41" s="6" t="str">
        <f t="shared" si="12"/>
        <v/>
      </c>
      <c r="I41" s="4" t="str">
        <f t="shared" si="8"/>
        <v>elec_e8111_l, elec_e8111_h01</v>
      </c>
      <c r="J41" s="6" t="str">
        <f t="shared" si="8"/>
        <v/>
      </c>
    </row>
    <row r="42" spans="1:10" x14ac:dyDescent="0.3">
      <c r="A42" t="str">
        <f t="shared" si="9"/>
        <v>crsex(elec_e8112_l, elec_e8112_h01).</v>
      </c>
      <c r="B42" t="str">
        <f t="shared" si="10"/>
        <v>crsex(elec_e8112_l, elec_e8112_h01).</v>
      </c>
      <c r="C42" s="4" t="str">
        <f t="shared" si="11"/>
        <v>crsex(elec_e8112_l, elec_e8112_h01).</v>
      </c>
      <c r="D42" s="6" t="str">
        <f t="shared" si="12"/>
        <v/>
      </c>
      <c r="I42" s="4" t="str">
        <f t="shared" si="8"/>
        <v>elec_e8112_l, elec_e8112_h01</v>
      </c>
      <c r="J42" s="6" t="str">
        <f t="shared" si="8"/>
        <v/>
      </c>
    </row>
    <row r="43" spans="1:10" x14ac:dyDescent="0.3">
      <c r="A43" t="str">
        <f t="shared" si="9"/>
        <v>crsex(elec_e8113_l, elec_e8113_h01).</v>
      </c>
      <c r="B43" t="str">
        <f t="shared" si="10"/>
        <v>crsex(elec_e8113_l, elec_e8113_h01).</v>
      </c>
      <c r="C43" s="4" t="str">
        <f t="shared" si="11"/>
        <v>crsex(elec_e8113_l, elec_e8113_h01).</v>
      </c>
      <c r="D43" s="6" t="str">
        <f t="shared" si="12"/>
        <v/>
      </c>
      <c r="I43" s="4" t="str">
        <f t="shared" si="8"/>
        <v>elec_e8113_l, elec_e8113_h01</v>
      </c>
      <c r="J43" s="6" t="str">
        <f t="shared" si="8"/>
        <v/>
      </c>
    </row>
    <row r="44" spans="1:10" x14ac:dyDescent="0.3">
      <c r="A44" t="str">
        <f t="shared" si="9"/>
        <v>crsex(elec_e8114_l, elec_e8114_h01).</v>
      </c>
      <c r="B44" t="str">
        <f t="shared" si="10"/>
        <v>crsex(elec_e8114_l, elec_e8114_h01).</v>
      </c>
      <c r="C44" s="4" t="str">
        <f t="shared" si="11"/>
        <v>crsex(elec_e8114_l, elec_e8114_h01).</v>
      </c>
      <c r="D44" s="6" t="str">
        <f t="shared" si="12"/>
        <v/>
      </c>
      <c r="I44" s="4" t="str">
        <f t="shared" si="8"/>
        <v>elec_e8114_l, elec_e8114_h01</v>
      </c>
      <c r="J44" s="6" t="str">
        <f t="shared" si="8"/>
        <v/>
      </c>
    </row>
    <row r="45" spans="1:10" x14ac:dyDescent="0.3">
      <c r="A45" t="str">
        <f t="shared" si="9"/>
        <v>crsex(elec_e8115_l, elec_e8115_h01).</v>
      </c>
      <c r="B45" t="str">
        <f t="shared" si="10"/>
        <v>crsex(elec_e8115_l, elec_e8115_h01).</v>
      </c>
      <c r="C45" s="4" t="str">
        <f t="shared" si="11"/>
        <v>crsex(elec_e8115_l, elec_e8115_h01).</v>
      </c>
      <c r="D45" s="6" t="str">
        <f t="shared" si="12"/>
        <v/>
      </c>
      <c r="I45" s="4" t="str">
        <f t="shared" si="8"/>
        <v>elec_e8115_l, elec_e8115_h01</v>
      </c>
      <c r="J45" s="6" t="str">
        <f t="shared" si="8"/>
        <v/>
      </c>
    </row>
    <row r="46" spans="1:10" x14ac:dyDescent="0.3">
      <c r="A46" t="str">
        <f t="shared" si="9"/>
        <v/>
      </c>
      <c r="B46" t="str">
        <f t="shared" si="10"/>
        <v/>
      </c>
      <c r="C46" s="4" t="str">
        <f t="shared" si="11"/>
        <v/>
      </c>
      <c r="D46" s="6" t="str">
        <f t="shared" si="12"/>
        <v/>
      </c>
      <c r="I46" s="4" t="str">
        <f t="shared" si="8"/>
        <v/>
      </c>
      <c r="J46" s="6" t="str">
        <f t="shared" si="8"/>
        <v/>
      </c>
    </row>
    <row r="47" spans="1:10" x14ac:dyDescent="0.3">
      <c r="A47" t="str">
        <f t="shared" si="9"/>
        <v/>
      </c>
      <c r="B47" t="str">
        <f t="shared" si="10"/>
        <v/>
      </c>
      <c r="C47" s="4" t="str">
        <f t="shared" si="11"/>
        <v/>
      </c>
      <c r="D47" s="6" t="str">
        <f t="shared" si="12"/>
        <v/>
      </c>
      <c r="I47" s="4" t="str">
        <f t="shared" si="8"/>
        <v/>
      </c>
      <c r="J47" s="6" t="str">
        <f t="shared" si="8"/>
        <v/>
      </c>
    </row>
    <row r="48" spans="1:10" x14ac:dyDescent="0.3">
      <c r="A48" t="str">
        <f t="shared" si="9"/>
        <v/>
      </c>
      <c r="B48" t="str">
        <f t="shared" si="10"/>
        <v/>
      </c>
      <c r="C48" s="4" t="str">
        <f t="shared" si="11"/>
        <v/>
      </c>
      <c r="D48" s="6" t="str">
        <f t="shared" si="12"/>
        <v/>
      </c>
      <c r="I48" s="4" t="str">
        <f t="shared" si="8"/>
        <v/>
      </c>
      <c r="J48" s="6" t="str">
        <f t="shared" si="8"/>
        <v/>
      </c>
    </row>
    <row r="49" spans="1:10" x14ac:dyDescent="0.3">
      <c r="A49" t="str">
        <f t="shared" si="9"/>
        <v/>
      </c>
      <c r="B49" t="str">
        <f t="shared" si="10"/>
        <v/>
      </c>
      <c r="C49" s="4" t="str">
        <f t="shared" si="11"/>
        <v/>
      </c>
      <c r="D49" s="6" t="str">
        <f t="shared" si="12"/>
        <v/>
      </c>
      <c r="I49" s="4" t="str">
        <f t="shared" si="8"/>
        <v/>
      </c>
      <c r="J49" s="6" t="str">
        <f t="shared" si="8"/>
        <v/>
      </c>
    </row>
    <row r="50" spans="1:10" x14ac:dyDescent="0.3">
      <c r="A50" t="str">
        <f t="shared" si="9"/>
        <v/>
      </c>
      <c r="B50" t="str">
        <f t="shared" si="10"/>
        <v/>
      </c>
      <c r="C50" s="4" t="str">
        <f t="shared" si="11"/>
        <v/>
      </c>
      <c r="D50" s="6" t="str">
        <f t="shared" si="12"/>
        <v/>
      </c>
      <c r="I50" s="4" t="str">
        <f t="shared" si="8"/>
        <v/>
      </c>
      <c r="J50" s="6" t="str">
        <f t="shared" si="8"/>
        <v/>
      </c>
    </row>
    <row r="51" spans="1:10" x14ac:dyDescent="0.3">
      <c r="A51" t="str">
        <f t="shared" si="9"/>
        <v/>
      </c>
      <c r="B51" t="str">
        <f t="shared" si="10"/>
        <v/>
      </c>
      <c r="C51" s="4" t="str">
        <f t="shared" si="11"/>
        <v/>
      </c>
      <c r="D51" s="6" t="str">
        <f t="shared" si="12"/>
        <v/>
      </c>
      <c r="I51" s="4" t="str">
        <f t="shared" si="8"/>
        <v/>
      </c>
      <c r="J51" s="6" t="str">
        <f t="shared" si="8"/>
        <v/>
      </c>
    </row>
    <row r="52" spans="1:10" x14ac:dyDescent="0.3">
      <c r="A52" t="str">
        <f t="shared" si="9"/>
        <v/>
      </c>
      <c r="B52" t="str">
        <f t="shared" si="10"/>
        <v/>
      </c>
      <c r="C52" s="4" t="str">
        <f t="shared" si="11"/>
        <v/>
      </c>
      <c r="D52" s="6" t="str">
        <f t="shared" si="12"/>
        <v/>
      </c>
      <c r="I52" s="4" t="str">
        <f t="shared" si="8"/>
        <v/>
      </c>
      <c r="J52" s="6" t="str">
        <f t="shared" si="8"/>
        <v/>
      </c>
    </row>
    <row r="53" spans="1:10" x14ac:dyDescent="0.3">
      <c r="A53" t="str">
        <f t="shared" si="9"/>
        <v/>
      </c>
      <c r="B53" t="str">
        <f t="shared" si="10"/>
        <v/>
      </c>
      <c r="C53" s="4" t="str">
        <f t="shared" si="11"/>
        <v/>
      </c>
      <c r="D53" s="6" t="str">
        <f t="shared" si="12"/>
        <v/>
      </c>
      <c r="I53" s="4" t="str">
        <f t="shared" si="8"/>
        <v/>
      </c>
      <c r="J53" s="6" t="str">
        <f t="shared" si="8"/>
        <v/>
      </c>
    </row>
    <row r="54" spans="1:10" x14ac:dyDescent="0.3">
      <c r="A54" t="str">
        <f t="shared" si="9"/>
        <v/>
      </c>
      <c r="B54" t="str">
        <f t="shared" si="10"/>
        <v/>
      </c>
      <c r="C54" s="4" t="str">
        <f t="shared" si="11"/>
        <v/>
      </c>
      <c r="D54" s="6" t="str">
        <f t="shared" si="12"/>
        <v/>
      </c>
      <c r="I54" s="4" t="str">
        <f t="shared" si="8"/>
        <v/>
      </c>
      <c r="J54" s="6" t="str">
        <f t="shared" si="8"/>
        <v/>
      </c>
    </row>
    <row r="55" spans="1:10" x14ac:dyDescent="0.3">
      <c r="A55" t="str">
        <f t="shared" si="9"/>
        <v/>
      </c>
      <c r="B55" t="str">
        <f t="shared" si="10"/>
        <v/>
      </c>
      <c r="C55" s="4" t="str">
        <f t="shared" si="11"/>
        <v/>
      </c>
      <c r="D55" s="6" t="str">
        <f t="shared" si="12"/>
        <v/>
      </c>
      <c r="I55" s="4" t="str">
        <f t="shared" si="8"/>
        <v/>
      </c>
      <c r="J55" s="6" t="str">
        <f t="shared" si="8"/>
        <v/>
      </c>
    </row>
    <row r="56" spans="1:10" x14ac:dyDescent="0.3">
      <c r="A56" t="str">
        <f t="shared" si="9"/>
        <v/>
      </c>
      <c r="B56" t="str">
        <f t="shared" si="10"/>
        <v/>
      </c>
      <c r="C56" s="7" t="str">
        <f t="shared" si="11"/>
        <v/>
      </c>
      <c r="D56" s="9" t="str">
        <f t="shared" si="12"/>
        <v/>
      </c>
      <c r="I56" s="7" t="str">
        <f t="shared" si="8"/>
        <v/>
      </c>
      <c r="J56" s="9" t="str">
        <f t="shared" si="8"/>
        <v/>
      </c>
    </row>
    <row r="57" spans="1:10" x14ac:dyDescent="0.3">
      <c r="A57" t="s">
        <v>106</v>
      </c>
      <c r="C57" s="5"/>
    </row>
    <row r="58" spans="1:10" x14ac:dyDescent="0.3">
      <c r="C58" s="5"/>
    </row>
  </sheetData>
  <pageMargins left="0.7" right="0.7" top="0.75" bottom="0.75" header="0.3" footer="0.3"/>
  <ignoredErrors>
    <ignoredError sqref="A2:A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J49"/>
  <sheetViews>
    <sheetView topLeftCell="A7" workbookViewId="0">
      <selection activeCell="M16" sqref="M16"/>
    </sheetView>
  </sheetViews>
  <sheetFormatPr defaultRowHeight="14.4" x14ac:dyDescent="0.3"/>
  <cols>
    <col min="1" max="1" width="13.33203125" customWidth="1"/>
    <col min="9" max="9" width="13.33203125" customWidth="1"/>
  </cols>
  <sheetData>
    <row r="10" spans="1:9" x14ac:dyDescent="0.3">
      <c r="A10" t="s">
        <v>121</v>
      </c>
      <c r="H10" s="23" t="s">
        <v>119</v>
      </c>
      <c r="I10" s="24" t="str">
        <f>IF(Courses!Y10="","",Courses!Y10)</f>
        <v>Teachercode</v>
      </c>
    </row>
    <row r="11" spans="1:9" x14ac:dyDescent="0.3">
      <c r="A11" t="str">
        <f t="shared" ref="A11:A23" si="0">IF(AND(H11&lt;&gt;"",I11&lt;&gt;""),CONCATENATE(H11,"(",I11,")."),"")</f>
        <v>teacher(kai).</v>
      </c>
      <c r="H11" s="1" t="s">
        <v>119</v>
      </c>
      <c r="I11" s="3" t="str">
        <f>IF(Courses!Y11="","",Courses!Y11)</f>
        <v>kai</v>
      </c>
    </row>
    <row r="12" spans="1:9" x14ac:dyDescent="0.3">
      <c r="A12" t="str">
        <f t="shared" si="0"/>
        <v>teacher(val).</v>
      </c>
      <c r="H12" s="4" t="s">
        <v>119</v>
      </c>
      <c r="I12" s="6" t="str">
        <f>IF(Courses!Y12="","",Courses!Y12)</f>
        <v>val</v>
      </c>
    </row>
    <row r="13" spans="1:9" x14ac:dyDescent="0.3">
      <c r="A13" t="str">
        <f t="shared" si="0"/>
        <v>teacher(qua).</v>
      </c>
      <c r="H13" s="4" t="s">
        <v>119</v>
      </c>
      <c r="I13" s="6" t="str">
        <f>IF(Courses!Y13="","",Courses!Y13)</f>
        <v>qua</v>
      </c>
    </row>
    <row r="14" spans="1:9" x14ac:dyDescent="0.3">
      <c r="A14" t="str">
        <f t="shared" si="0"/>
        <v>teacher(art).</v>
      </c>
      <c r="H14" s="4" t="s">
        <v>119</v>
      </c>
      <c r="I14" s="6" t="str">
        <f>IF(Courses!Y14="","",Courses!Y14)</f>
        <v>art</v>
      </c>
    </row>
    <row r="15" spans="1:9" x14ac:dyDescent="0.3">
      <c r="A15" t="str">
        <f t="shared" si="0"/>
        <v>teacher(val).</v>
      </c>
      <c r="H15" s="4" t="s">
        <v>119</v>
      </c>
      <c r="I15" s="6" t="str">
        <f>IF(Courses!Y15="","",Courses!Y15)</f>
        <v>val</v>
      </c>
    </row>
    <row r="16" spans="1:9" x14ac:dyDescent="0.3">
      <c r="A16" t="str">
        <f t="shared" si="0"/>
        <v>teacher(art).</v>
      </c>
      <c r="H16" s="4" t="s">
        <v>119</v>
      </c>
      <c r="I16" s="6" t="str">
        <f>IF(Courses!Y16="","",Courses!Y16)</f>
        <v>art</v>
      </c>
    </row>
    <row r="17" spans="1:10" x14ac:dyDescent="0.3">
      <c r="A17" t="str">
        <f t="shared" si="0"/>
        <v>teacher(jor).</v>
      </c>
      <c r="H17" s="4" t="s">
        <v>119</v>
      </c>
      <c r="I17" s="6" t="str">
        <f>IF(Courses!Y17="","",Courses!Y17)</f>
        <v>jor</v>
      </c>
    </row>
    <row r="18" spans="1:10" x14ac:dyDescent="0.3">
      <c r="A18" t="str">
        <f t="shared" si="0"/>
        <v>teacher(ilk).</v>
      </c>
      <c r="H18" s="4" t="s">
        <v>119</v>
      </c>
      <c r="I18" s="6" t="str">
        <f>IF(Courses!Y18="","",Courses!Y18)</f>
        <v>ilk</v>
      </c>
    </row>
    <row r="19" spans="1:10" x14ac:dyDescent="0.3">
      <c r="A19" t="str">
        <f t="shared" si="0"/>
        <v>teacher(sep).</v>
      </c>
      <c r="H19" s="4" t="s">
        <v>119</v>
      </c>
      <c r="I19" s="6" t="str">
        <f>IF(Courses!Y19="","",Courses!Y19)</f>
        <v>sep</v>
      </c>
    </row>
    <row r="20" spans="1:10" x14ac:dyDescent="0.3">
      <c r="A20" t="str">
        <f t="shared" si="0"/>
        <v>teacher(qua).</v>
      </c>
      <c r="H20" s="4" t="s">
        <v>119</v>
      </c>
      <c r="I20" s="6" t="str">
        <f>IF(Courses!Y20="","",Courses!Y20)</f>
        <v>qua</v>
      </c>
    </row>
    <row r="21" spans="1:10" x14ac:dyDescent="0.3">
      <c r="A21" t="str">
        <f t="shared" si="0"/>
        <v>teacher(kai).</v>
      </c>
      <c r="H21" s="4" t="s">
        <v>119</v>
      </c>
      <c r="I21" s="6" t="str">
        <f>IF(Courses!Y21="","",Courses!Y21)</f>
        <v>kai</v>
      </c>
    </row>
    <row r="22" spans="1:10" x14ac:dyDescent="0.3">
      <c r="A22" t="str">
        <f t="shared" si="0"/>
        <v>teacher(rob).</v>
      </c>
      <c r="H22" s="4" t="s">
        <v>119</v>
      </c>
      <c r="I22" s="6" t="str">
        <f>IF(Courses!Y22="","",Courses!Y22)</f>
        <v>rob</v>
      </c>
    </row>
    <row r="23" spans="1:10" x14ac:dyDescent="0.3">
      <c r="A23" t="str">
        <f t="shared" si="0"/>
        <v>teacher(vil).</v>
      </c>
      <c r="H23" s="4" t="s">
        <v>119</v>
      </c>
      <c r="I23" s="6" t="str">
        <f>IF(Courses!Y23="","",Courses!Y23)</f>
        <v>vil</v>
      </c>
    </row>
    <row r="24" spans="1:10" x14ac:dyDescent="0.3">
      <c r="A24" t="str">
        <f t="shared" ref="A24:A29" si="1">IF(AND(H24&lt;&gt;"",I24&lt;&gt;""),CONCATENATE(H24,"(",I24,")."),"")</f>
        <v>teacher(vil).</v>
      </c>
      <c r="H24" s="4" t="s">
        <v>119</v>
      </c>
      <c r="I24" s="6" t="str">
        <f>IF(Courses!Y24="","",Courses!Y24)</f>
        <v>vil</v>
      </c>
    </row>
    <row r="25" spans="1:10" x14ac:dyDescent="0.3">
      <c r="A25" t="str">
        <f t="shared" si="1"/>
        <v/>
      </c>
      <c r="H25" s="4"/>
      <c r="I25" s="6" t="str">
        <f>IF(Courses!Y25="","",Courses!Y25)</f>
        <v/>
      </c>
    </row>
    <row r="26" spans="1:10" x14ac:dyDescent="0.3">
      <c r="A26" t="str">
        <f t="shared" si="1"/>
        <v/>
      </c>
      <c r="H26" s="4"/>
      <c r="I26" s="6" t="str">
        <f>IF(Courses!Y26="","",Courses!Y26)</f>
        <v/>
      </c>
    </row>
    <row r="27" spans="1:10" x14ac:dyDescent="0.3">
      <c r="A27" t="str">
        <f t="shared" si="1"/>
        <v/>
      </c>
      <c r="H27" s="4"/>
      <c r="I27" s="6" t="str">
        <f>IF(Courses!Y27="","",Courses!Y27)</f>
        <v/>
      </c>
    </row>
    <row r="28" spans="1:10" x14ac:dyDescent="0.3">
      <c r="A28" t="str">
        <f t="shared" si="1"/>
        <v/>
      </c>
      <c r="H28" s="4"/>
      <c r="I28" s="6" t="str">
        <f>IF(Courses!Y28="","",Courses!Y28)</f>
        <v/>
      </c>
    </row>
    <row r="29" spans="1:10" x14ac:dyDescent="0.3">
      <c r="A29" t="str">
        <f t="shared" si="1"/>
        <v/>
      </c>
      <c r="H29" s="4"/>
      <c r="I29" s="6" t="str">
        <f>IF(Courses!Y29="","",Courses!Y29)</f>
        <v/>
      </c>
    </row>
    <row r="30" spans="1:10" x14ac:dyDescent="0.3">
      <c r="A30" t="s">
        <v>94</v>
      </c>
      <c r="H30" s="5" t="str">
        <f>IF(Courses!V10="","",Courses!V10)</f>
        <v>M-type</v>
      </c>
      <c r="I30" s="5" t="str">
        <f>IF(Courses!I10="","",Courses!I10)</f>
        <v>EVENT CODES</v>
      </c>
      <c r="J30" s="5" t="str">
        <f>IF(Courses!W10="","",Courses!W10)</f>
        <v>Major</v>
      </c>
    </row>
    <row r="31" spans="1:10" x14ac:dyDescent="0.3">
      <c r="A31" t="str">
        <f>IF(AND(H31&lt;&gt;"",I31&lt;&gt;"",J31&lt;&gt;""),CONCATENATE(H31,"(",I31,", ",J31,")."),"")</f>
        <v>evsuper(elec_e8101_l, kai).</v>
      </c>
      <c r="H31" s="1" t="s">
        <v>120</v>
      </c>
      <c r="I31" s="2" t="str">
        <f>IF(Courses!I11="","",Courses!I11)</f>
        <v>elec_e8101_l</v>
      </c>
      <c r="J31" s="3" t="str">
        <f>IF(Courses!Y11="","",Courses!Y11)</f>
        <v>kai</v>
      </c>
    </row>
    <row r="32" spans="1:10" x14ac:dyDescent="0.3">
      <c r="A32" t="str">
        <f t="shared" ref="A32:A49" si="2">IF(AND(H32&lt;&gt;"",I32&lt;&gt;"",J32&lt;&gt;""),CONCATENATE(H32,"(",I32,", ",J32,")."),"")</f>
        <v>evsuper(elec_e8102_l, val).</v>
      </c>
      <c r="H32" s="4" t="s">
        <v>120</v>
      </c>
      <c r="I32" s="5" t="str">
        <f>IF(Courses!I12="","",Courses!I12)</f>
        <v>elec_e8102_l</v>
      </c>
      <c r="J32" s="6" t="str">
        <f>IF(Courses!Y12="","",Courses!Y12)</f>
        <v>val</v>
      </c>
    </row>
    <row r="33" spans="1:10" x14ac:dyDescent="0.3">
      <c r="A33" t="str">
        <f t="shared" si="2"/>
        <v>evsuper(elec_e8103_l, qua).</v>
      </c>
      <c r="H33" s="4" t="s">
        <v>120</v>
      </c>
      <c r="I33" s="5" t="str">
        <f>IF(Courses!I13="","",Courses!I13)</f>
        <v>elec_e8103_l</v>
      </c>
      <c r="J33" s="6" t="str">
        <f>IF(Courses!Y13="","",Courses!Y13)</f>
        <v>qua</v>
      </c>
    </row>
    <row r="34" spans="1:10" x14ac:dyDescent="0.3">
      <c r="A34" t="str">
        <f t="shared" si="2"/>
        <v>evsuper(elec_e8104_l, art).</v>
      </c>
      <c r="H34" s="4" t="s">
        <v>120</v>
      </c>
      <c r="I34" s="5" t="str">
        <f>IF(Courses!I14="","",Courses!I14)</f>
        <v>elec_e8104_l</v>
      </c>
      <c r="J34" s="6" t="str">
        <f>IF(Courses!Y14="","",Courses!Y14)</f>
        <v>art</v>
      </c>
    </row>
    <row r="35" spans="1:10" x14ac:dyDescent="0.3">
      <c r="A35" t="str">
        <f t="shared" si="2"/>
        <v>evsuper(elec_e8110_l, val).</v>
      </c>
      <c r="H35" s="4" t="s">
        <v>120</v>
      </c>
      <c r="I35" s="5" t="str">
        <f>IF(Courses!I15="","",Courses!I15)</f>
        <v>elec_e8110_l</v>
      </c>
      <c r="J35" s="6" t="str">
        <f>IF(Courses!Y15="","",Courses!Y15)</f>
        <v>val</v>
      </c>
    </row>
    <row r="36" spans="1:10" x14ac:dyDescent="0.3">
      <c r="A36" t="str">
        <f t="shared" si="2"/>
        <v>evsuper(elec_e8111_l, art).</v>
      </c>
      <c r="H36" s="4" t="s">
        <v>120</v>
      </c>
      <c r="I36" s="5" t="str">
        <f>IF(Courses!I16="","",Courses!I16)</f>
        <v>elec_e8111_l</v>
      </c>
      <c r="J36" s="6" t="str">
        <f>IF(Courses!Y16="","",Courses!Y16)</f>
        <v>art</v>
      </c>
    </row>
    <row r="37" spans="1:10" x14ac:dyDescent="0.3">
      <c r="A37" t="str">
        <f t="shared" si="2"/>
        <v>evsuper(elec_e8112_l, jor).</v>
      </c>
      <c r="H37" s="4" t="s">
        <v>120</v>
      </c>
      <c r="I37" s="5" t="str">
        <f>IF(Courses!I17="","",Courses!I17)</f>
        <v>elec_e8112_l</v>
      </c>
      <c r="J37" s="6" t="str">
        <f>IF(Courses!Y17="","",Courses!Y17)</f>
        <v>jor</v>
      </c>
    </row>
    <row r="38" spans="1:10" x14ac:dyDescent="0.3">
      <c r="A38" t="str">
        <f t="shared" si="2"/>
        <v>evsuper(elec_e8113_l, ilk).</v>
      </c>
      <c r="H38" s="4" t="s">
        <v>120</v>
      </c>
      <c r="I38" s="5" t="str">
        <f>IF(Courses!I18="","",Courses!I18)</f>
        <v>elec_e8113_l</v>
      </c>
      <c r="J38" s="6" t="str">
        <f>IF(Courses!Y18="","",Courses!Y18)</f>
        <v>ilk</v>
      </c>
    </row>
    <row r="39" spans="1:10" x14ac:dyDescent="0.3">
      <c r="A39" t="str">
        <f t="shared" si="2"/>
        <v>evsuper(elec_e8114_l, sep).</v>
      </c>
      <c r="H39" s="4" t="s">
        <v>120</v>
      </c>
      <c r="I39" s="5" t="str">
        <f>IF(Courses!I19="","",Courses!I19)</f>
        <v>elec_e8114_l</v>
      </c>
      <c r="J39" s="6" t="str">
        <f>IF(Courses!Y19="","",Courses!Y19)</f>
        <v>sep</v>
      </c>
    </row>
    <row r="40" spans="1:10" x14ac:dyDescent="0.3">
      <c r="A40" t="str">
        <f t="shared" si="2"/>
        <v>evsuper(elec_e8115_l, qua).</v>
      </c>
      <c r="H40" s="4" t="s">
        <v>120</v>
      </c>
      <c r="I40" s="5" t="str">
        <f>IF(Courses!I20="","",Courses!I20)</f>
        <v>elec_e8115_l</v>
      </c>
      <c r="J40" s="6" t="str">
        <f>IF(Courses!Y20="","",Courses!Y20)</f>
        <v>qua</v>
      </c>
    </row>
    <row r="41" spans="1:10" x14ac:dyDescent="0.3">
      <c r="A41" t="str">
        <f t="shared" si="2"/>
        <v>evsuper(elec_e8116_l, kai).</v>
      </c>
      <c r="H41" s="4" t="s">
        <v>120</v>
      </c>
      <c r="I41" s="5" t="str">
        <f>IF(Courses!I21="","",Courses!I21)</f>
        <v>elec_e8116_l</v>
      </c>
      <c r="J41" s="6" t="str">
        <f>IF(Courses!Y21="","",Courses!Y21)</f>
        <v>kai</v>
      </c>
    </row>
    <row r="42" spans="1:10" x14ac:dyDescent="0.3">
      <c r="A42" t="str">
        <f t="shared" si="2"/>
        <v>evsuper(elec_e8117_l, rob).</v>
      </c>
      <c r="H42" s="4" t="s">
        <v>120</v>
      </c>
      <c r="I42" s="5" t="str">
        <f>IF(Courses!I22="","",Courses!I22)</f>
        <v>elec_e8117_l</v>
      </c>
      <c r="J42" s="6" t="str">
        <f>IF(Courses!Y22="","",Courses!Y22)</f>
        <v>rob</v>
      </c>
    </row>
    <row r="43" spans="1:10" x14ac:dyDescent="0.3">
      <c r="A43" t="str">
        <f t="shared" si="2"/>
        <v>evsuper(elec_e8118_l, vil).</v>
      </c>
      <c r="H43" s="4" t="s">
        <v>120</v>
      </c>
      <c r="I43" s="5" t="str">
        <f>IF(Courses!I23="","",Courses!I23)</f>
        <v>elec_e8118_l</v>
      </c>
      <c r="J43" s="6" t="str">
        <f>IF(Courses!Y23="","",Courses!Y23)</f>
        <v>vil</v>
      </c>
    </row>
    <row r="44" spans="1:10" x14ac:dyDescent="0.3">
      <c r="A44" t="str">
        <f t="shared" si="2"/>
        <v>evsuper(elec_e8119_l, vil).</v>
      </c>
      <c r="H44" s="4" t="s">
        <v>120</v>
      </c>
      <c r="I44" s="5" t="str">
        <f>IF(Courses!I24="","",Courses!I24)</f>
        <v>elec_e8119_l</v>
      </c>
      <c r="J44" s="6" t="str">
        <f>IF(Courses!Y24="","",Courses!Y24)</f>
        <v>vil</v>
      </c>
    </row>
    <row r="45" spans="1:10" x14ac:dyDescent="0.3">
      <c r="A45" t="str">
        <f t="shared" si="2"/>
        <v/>
      </c>
      <c r="H45" s="4" t="s">
        <v>120</v>
      </c>
      <c r="I45" s="5" t="str">
        <f>IF(Courses!I25="","",Courses!I25)</f>
        <v>elec_l8120_l</v>
      </c>
      <c r="J45" s="6" t="str">
        <f>IF(Courses!Y25="","",Courses!Y25)</f>
        <v/>
      </c>
    </row>
    <row r="46" spans="1:10" x14ac:dyDescent="0.3">
      <c r="A46" t="str">
        <f t="shared" si="2"/>
        <v/>
      </c>
      <c r="H46" s="4" t="s">
        <v>120</v>
      </c>
      <c r="I46" s="5" t="str">
        <f>IF(Courses!I26="","",Courses!I26)</f>
        <v>elec_l8121_l</v>
      </c>
      <c r="J46" s="6" t="str">
        <f>IF(Courses!Y26="","",Courses!Y26)</f>
        <v/>
      </c>
    </row>
    <row r="47" spans="1:10" x14ac:dyDescent="0.3">
      <c r="A47" t="str">
        <f t="shared" si="2"/>
        <v/>
      </c>
      <c r="H47" s="4" t="s">
        <v>120</v>
      </c>
      <c r="I47" s="5" t="str">
        <f>IF(Courses!I27="","",Courses!I27)</f>
        <v/>
      </c>
      <c r="J47" s="6" t="str">
        <f>IF(Courses!Y27="","",Courses!Y27)</f>
        <v/>
      </c>
    </row>
    <row r="48" spans="1:10" x14ac:dyDescent="0.3">
      <c r="A48" t="str">
        <f t="shared" si="2"/>
        <v/>
      </c>
      <c r="H48" s="4" t="s">
        <v>120</v>
      </c>
      <c r="I48" s="5" t="str">
        <f>IF(Courses!I28="","",Courses!I28)</f>
        <v/>
      </c>
      <c r="J48" s="6" t="str">
        <f>IF(Courses!Y28="","",Courses!Y28)</f>
        <v/>
      </c>
    </row>
    <row r="49" spans="1:10" x14ac:dyDescent="0.3">
      <c r="A49" t="str">
        <f t="shared" si="2"/>
        <v/>
      </c>
      <c r="H49" s="7" t="s">
        <v>120</v>
      </c>
      <c r="I49" s="8" t="str">
        <f>IF(Courses!I29="","",Courses!I29)</f>
        <v/>
      </c>
      <c r="J49" s="9" t="str">
        <f>IF(Courses!Y29="","",Courses!Y29)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J49"/>
  <sheetViews>
    <sheetView tabSelected="1" topLeftCell="A34" workbookViewId="0">
      <selection activeCell="N37" sqref="N37"/>
    </sheetView>
  </sheetViews>
  <sheetFormatPr defaultRowHeight="14.4" x14ac:dyDescent="0.3"/>
  <cols>
    <col min="9" max="9" width="16.109375" customWidth="1"/>
  </cols>
  <sheetData>
    <row r="10" spans="1:9" x14ac:dyDescent="0.3">
      <c r="A10" t="s">
        <v>95</v>
      </c>
      <c r="H10" t="s">
        <v>117</v>
      </c>
      <c r="I10" t="s">
        <v>113</v>
      </c>
    </row>
    <row r="11" spans="1:9" x14ac:dyDescent="0.3">
      <c r="A11" t="str">
        <f t="shared" ref="A11:A15" si="0">IF(AND(H11&lt;&gt;"",I11&lt;&gt;""),CONCATENATE(H11,"(",I11,")."),"")</f>
        <v>major(aee).</v>
      </c>
      <c r="H11" s="1" t="s">
        <v>118</v>
      </c>
      <c r="I11" s="25" t="s">
        <v>111</v>
      </c>
    </row>
    <row r="12" spans="1:9" x14ac:dyDescent="0.3">
      <c r="A12" t="str">
        <f t="shared" si="0"/>
        <v>major(aee2).</v>
      </c>
      <c r="H12" s="4" t="s">
        <v>118</v>
      </c>
      <c r="I12" s="26" t="s">
        <v>112</v>
      </c>
    </row>
    <row r="13" spans="1:9" x14ac:dyDescent="0.3">
      <c r="A13" t="str">
        <f t="shared" si="0"/>
        <v/>
      </c>
      <c r="H13" s="4" t="s">
        <v>118</v>
      </c>
      <c r="I13" s="26"/>
    </row>
    <row r="14" spans="1:9" x14ac:dyDescent="0.3">
      <c r="A14" t="str">
        <f t="shared" si="0"/>
        <v/>
      </c>
      <c r="H14" s="4" t="s">
        <v>118</v>
      </c>
      <c r="I14" s="26"/>
    </row>
    <row r="15" spans="1:9" x14ac:dyDescent="0.3">
      <c r="A15" t="str">
        <f t="shared" si="0"/>
        <v/>
      </c>
      <c r="H15" s="7" t="s">
        <v>118</v>
      </c>
      <c r="I15" s="27"/>
    </row>
    <row r="30" spans="1:10" x14ac:dyDescent="0.3">
      <c r="A30" t="s">
        <v>122</v>
      </c>
      <c r="H30" s="5" t="str">
        <f>IF(Courses!V10="","",Courses!V10)</f>
        <v>M-type</v>
      </c>
      <c r="I30" s="5" t="str">
        <f>IF(Courses!I10="","",Courses!I10)</f>
        <v>EVENT CODES</v>
      </c>
      <c r="J30" s="5" t="str">
        <f>IF(Courses!W10="","",Courses!W10)</f>
        <v>Major</v>
      </c>
    </row>
    <row r="31" spans="1:10" x14ac:dyDescent="0.3">
      <c r="A31" t="str">
        <f>IF(AND(H31&lt;&gt;"",I31&lt;&gt;"",J31&lt;&gt;""),CONCATENATE(H31,"(",I31,", ",J31,")."),"")</f>
        <v>maobl(elec_e8101_l, aee).</v>
      </c>
      <c r="H31" s="1" t="str">
        <f>IF(Courses!V11="","",Courses!V11)</f>
        <v>maobl</v>
      </c>
      <c r="I31" s="2" t="str">
        <f>IF(Courses!I11="","",Courses!I11)</f>
        <v>elec_e8101_l</v>
      </c>
      <c r="J31" s="3" t="str">
        <f>IF(Courses!W11="","",Courses!W11)</f>
        <v>aee</v>
      </c>
    </row>
    <row r="32" spans="1:10" x14ac:dyDescent="0.3">
      <c r="A32" t="str">
        <f t="shared" ref="A32:A49" si="1">IF(AND(H32&lt;&gt;"",I32&lt;&gt;"",J32&lt;&gt;""),CONCATENATE(H32,"(",I32,", ",J32,")."),"")</f>
        <v>maobl(elec_e8102_l, aee).</v>
      </c>
      <c r="H32" s="4" t="str">
        <f>IF(Courses!V12="","",Courses!V12)</f>
        <v>maobl</v>
      </c>
      <c r="I32" s="5" t="str">
        <f>IF(Courses!I12="","",Courses!I12)</f>
        <v>elec_e8102_l</v>
      </c>
      <c r="J32" s="6" t="str">
        <f>IF(Courses!W12="","",Courses!W12)</f>
        <v>aee</v>
      </c>
    </row>
    <row r="33" spans="1:10" x14ac:dyDescent="0.3">
      <c r="A33" t="str">
        <f t="shared" si="1"/>
        <v>maobl(elec_e8103_l, aee).</v>
      </c>
      <c r="H33" s="4" t="str">
        <f>IF(Courses!V13="","",Courses!V13)</f>
        <v>maobl</v>
      </c>
      <c r="I33" s="5" t="str">
        <f>IF(Courses!I13="","",Courses!I13)</f>
        <v>elec_e8103_l</v>
      </c>
      <c r="J33" s="6" t="str">
        <f>IF(Courses!W13="","",Courses!W13)</f>
        <v>aee</v>
      </c>
    </row>
    <row r="34" spans="1:10" x14ac:dyDescent="0.3">
      <c r="A34" t="str">
        <f t="shared" si="1"/>
        <v>maobl(elec_e8104_l, aee).</v>
      </c>
      <c r="H34" s="4" t="str">
        <f>IF(Courses!V14="","",Courses!V14)</f>
        <v>maobl</v>
      </c>
      <c r="I34" s="5" t="str">
        <f>IF(Courses!I14="","",Courses!I14)</f>
        <v>elec_e8104_l</v>
      </c>
      <c r="J34" s="6" t="str">
        <f>IF(Courses!W14="","",Courses!W14)</f>
        <v>aee</v>
      </c>
    </row>
    <row r="35" spans="1:10" x14ac:dyDescent="0.3">
      <c r="A35" t="str">
        <f t="shared" si="1"/>
        <v>maobl(elec_e8110_l, aee).</v>
      </c>
      <c r="H35" s="4" t="str">
        <f>IF(Courses!V15="","",Courses!V15)</f>
        <v>maobl</v>
      </c>
      <c r="I35" s="5" t="str">
        <f>IF(Courses!I15="","",Courses!I15)</f>
        <v>elec_e8110_l</v>
      </c>
      <c r="J35" s="6" t="str">
        <f>IF(Courses!W15="","",Courses!W15)</f>
        <v>aee</v>
      </c>
    </row>
    <row r="36" spans="1:10" x14ac:dyDescent="0.3">
      <c r="A36" t="str">
        <f t="shared" si="1"/>
        <v>masel(elec_e8111_l, aee).</v>
      </c>
      <c r="H36" s="4" t="str">
        <f>IF(Courses!V16="","",Courses!V16)</f>
        <v>masel</v>
      </c>
      <c r="I36" s="5" t="str">
        <f>IF(Courses!I16="","",Courses!I16)</f>
        <v>elec_e8111_l</v>
      </c>
      <c r="J36" s="6" t="str">
        <f>IF(Courses!W16="","",Courses!W16)</f>
        <v>aee</v>
      </c>
    </row>
    <row r="37" spans="1:10" x14ac:dyDescent="0.3">
      <c r="A37" t="str">
        <f t="shared" si="1"/>
        <v>masel(elec_e8112_l, aee).</v>
      </c>
      <c r="H37" s="4" t="str">
        <f>IF(Courses!V17="","",Courses!V17)</f>
        <v>masel</v>
      </c>
      <c r="I37" s="5" t="str">
        <f>IF(Courses!I17="","",Courses!I17)</f>
        <v>elec_e8112_l</v>
      </c>
      <c r="J37" s="6" t="str">
        <f>IF(Courses!W17="","",Courses!W17)</f>
        <v>aee</v>
      </c>
    </row>
    <row r="38" spans="1:10" x14ac:dyDescent="0.3">
      <c r="A38" t="str">
        <f t="shared" si="1"/>
        <v>masel(elec_e8113_l, aee).</v>
      </c>
      <c r="H38" s="4" t="str">
        <f>IF(Courses!V18="","",Courses!V18)</f>
        <v>masel</v>
      </c>
      <c r="I38" s="5" t="str">
        <f>IF(Courses!I18="","",Courses!I18)</f>
        <v>elec_e8113_l</v>
      </c>
      <c r="J38" s="6" t="str">
        <f>IF(Courses!W18="","",Courses!W18)</f>
        <v>aee</v>
      </c>
    </row>
    <row r="39" spans="1:10" x14ac:dyDescent="0.3">
      <c r="A39" t="str">
        <f t="shared" si="1"/>
        <v>masel(elec_e8114_l, aee).</v>
      </c>
      <c r="H39" s="4" t="str">
        <f>IF(Courses!V19="","",Courses!V19)</f>
        <v>masel</v>
      </c>
      <c r="I39" s="5" t="str">
        <f>IF(Courses!I19="","",Courses!I19)</f>
        <v>elec_e8114_l</v>
      </c>
      <c r="J39" s="6" t="str">
        <f>IF(Courses!W19="","",Courses!W19)</f>
        <v>aee</v>
      </c>
    </row>
    <row r="40" spans="1:10" x14ac:dyDescent="0.3">
      <c r="A40" t="str">
        <f t="shared" si="1"/>
        <v>masel(elec_e8115_l, aee).</v>
      </c>
      <c r="H40" s="4" t="str">
        <f>IF(Courses!V20="","",Courses!V20)</f>
        <v>masel</v>
      </c>
      <c r="I40" s="5" t="str">
        <f>IF(Courses!I20="","",Courses!I20)</f>
        <v>elec_e8115_l</v>
      </c>
      <c r="J40" s="6" t="str">
        <f>IF(Courses!W20="","",Courses!W20)</f>
        <v>aee</v>
      </c>
    </row>
    <row r="41" spans="1:10" x14ac:dyDescent="0.3">
      <c r="A41" t="str">
        <f t="shared" si="1"/>
        <v>maobl(elec_e8116_l, aee2).</v>
      </c>
      <c r="H41" s="4" t="str">
        <f>IF(Courses!V21="","",Courses!V21)</f>
        <v>maobl</v>
      </c>
      <c r="I41" s="5" t="str">
        <f>IF(Courses!I21="","",Courses!I21)</f>
        <v>elec_e8116_l</v>
      </c>
      <c r="J41" s="6" t="str">
        <f>IF(Courses!W21="","",Courses!W21)</f>
        <v>aee2</v>
      </c>
    </row>
    <row r="42" spans="1:10" x14ac:dyDescent="0.3">
      <c r="A42" t="str">
        <f t="shared" si="1"/>
        <v>maobl(elec_e8117_l, aee2).</v>
      </c>
      <c r="H42" s="4" t="str">
        <f>IF(Courses!V22="","",Courses!V22)</f>
        <v>maobl</v>
      </c>
      <c r="I42" s="5" t="str">
        <f>IF(Courses!I22="","",Courses!I22)</f>
        <v>elec_e8117_l</v>
      </c>
      <c r="J42" s="6" t="str">
        <f>IF(Courses!W22="","",Courses!W22)</f>
        <v>aee2</v>
      </c>
    </row>
    <row r="43" spans="1:10" x14ac:dyDescent="0.3">
      <c r="A43" t="str">
        <f t="shared" si="1"/>
        <v>maobl(elec_e8118_l, aee2).</v>
      </c>
      <c r="H43" s="4" t="str">
        <f>IF(Courses!V23="","",Courses!V23)</f>
        <v>maobl</v>
      </c>
      <c r="I43" s="5" t="str">
        <f>IF(Courses!I23="","",Courses!I23)</f>
        <v>elec_e8118_l</v>
      </c>
      <c r="J43" s="6" t="str">
        <f>IF(Courses!W23="","",Courses!W23)</f>
        <v>aee2</v>
      </c>
    </row>
    <row r="44" spans="1:10" x14ac:dyDescent="0.3">
      <c r="A44" t="str">
        <f t="shared" si="1"/>
        <v>masel(elec_e8119_l, aee2).</v>
      </c>
      <c r="H44" s="4" t="str">
        <f>IF(Courses!V24="","",Courses!V24)</f>
        <v>masel</v>
      </c>
      <c r="I44" s="5" t="str">
        <f>IF(Courses!I24="","",Courses!I24)</f>
        <v>elec_e8119_l</v>
      </c>
      <c r="J44" s="6" t="str">
        <f>IF(Courses!W24="","",Courses!W24)</f>
        <v>aee2</v>
      </c>
    </row>
    <row r="45" spans="1:10" x14ac:dyDescent="0.3">
      <c r="A45" t="str">
        <f t="shared" si="1"/>
        <v>masel(elec_l8120_l, aee2).</v>
      </c>
      <c r="H45" s="4" t="str">
        <f>IF(Courses!V25="","",Courses!V25)</f>
        <v>masel</v>
      </c>
      <c r="I45" s="5" t="str">
        <f>IF(Courses!I25="","",Courses!I25)</f>
        <v>elec_l8120_l</v>
      </c>
      <c r="J45" s="6" t="str">
        <f>IF(Courses!W25="","",Courses!W25)</f>
        <v>aee2</v>
      </c>
    </row>
    <row r="46" spans="1:10" x14ac:dyDescent="0.3">
      <c r="A46" t="str">
        <f t="shared" si="1"/>
        <v>masel(elec_l8121_l, aee2).</v>
      </c>
      <c r="H46" s="4" t="str">
        <f>IF(Courses!V26="","",Courses!V26)</f>
        <v>masel</v>
      </c>
      <c r="I46" s="5" t="str">
        <f>IF(Courses!I26="","",Courses!I26)</f>
        <v>elec_l8121_l</v>
      </c>
      <c r="J46" s="6" t="str">
        <f>IF(Courses!W26="","",Courses!W26)</f>
        <v>aee2</v>
      </c>
    </row>
    <row r="47" spans="1:10" x14ac:dyDescent="0.3">
      <c r="A47" t="str">
        <f t="shared" si="1"/>
        <v/>
      </c>
      <c r="H47" s="4" t="str">
        <f>IF(Courses!V27="","",Courses!V27)</f>
        <v/>
      </c>
      <c r="I47" s="5" t="str">
        <f>IF(Courses!I27="","",Courses!I27)</f>
        <v/>
      </c>
      <c r="J47" s="6" t="str">
        <f>IF(Courses!W27="","",Courses!W27)</f>
        <v/>
      </c>
    </row>
    <row r="48" spans="1:10" x14ac:dyDescent="0.3">
      <c r="A48" t="str">
        <f t="shared" si="1"/>
        <v/>
      </c>
      <c r="H48" s="4" t="str">
        <f>IF(Courses!V28="","",Courses!V28)</f>
        <v/>
      </c>
      <c r="I48" s="5" t="str">
        <f>IF(Courses!I28="","",Courses!I28)</f>
        <v/>
      </c>
      <c r="J48" s="6" t="str">
        <f>IF(Courses!W28="","",Courses!W28)</f>
        <v/>
      </c>
    </row>
    <row r="49" spans="1:10" x14ac:dyDescent="0.3">
      <c r="A49" t="str">
        <f t="shared" si="1"/>
        <v/>
      </c>
      <c r="H49" s="7" t="str">
        <f>IF(Courses!V29="","",Courses!V29)</f>
        <v/>
      </c>
      <c r="I49" s="8" t="str">
        <f>IF(Courses!I29="","",Courses!I29)</f>
        <v/>
      </c>
      <c r="J49" s="9" t="str">
        <f>IF(Courses!W29="","",Courses!W29)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pdf-copy</vt:lpstr>
      <vt:lpstr>Extracted</vt:lpstr>
      <vt:lpstr>Courses</vt:lpstr>
      <vt:lpstr>Teachers</vt:lpstr>
      <vt:lpstr>Majors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2015-02-15T09:43:36Z</dcterms:modified>
</cp:coreProperties>
</file>