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pdf-copy" sheetId="1" r:id="rId1"/>
    <sheet name="Extracted" sheetId="2" r:id="rId2"/>
    <sheet name="Courses" sheetId="3" r:id="rId3"/>
    <sheet name="Teachers" sheetId="5" r:id="rId4"/>
    <sheet name="Majors" sheetId="4" r:id="rId5"/>
  </sheets>
  <calcPr calcId="145621"/>
</workbook>
</file>

<file path=xl/calcChain.xml><?xml version="1.0" encoding="utf-8"?>
<calcChain xmlns="http://schemas.openxmlformats.org/spreadsheetml/2006/main">
  <c r="C12" i="3" l="1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10" i="3"/>
  <c r="C11" i="3"/>
  <c r="B3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10" i="3"/>
  <c r="P11" i="3"/>
  <c r="Q11" i="3"/>
  <c r="I10" i="5" l="1"/>
  <c r="J32" i="5" l="1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31" i="5"/>
  <c r="I49" i="5"/>
  <c r="I48" i="5"/>
  <c r="A48" i="5" s="1"/>
  <c r="I47" i="5"/>
  <c r="I46" i="5"/>
  <c r="A46" i="5" s="1"/>
  <c r="I45" i="5"/>
  <c r="I44" i="5"/>
  <c r="A44" i="5" s="1"/>
  <c r="I43" i="5"/>
  <c r="A43" i="5" s="1"/>
  <c r="I42" i="5"/>
  <c r="A42" i="5" s="1"/>
  <c r="I41" i="5"/>
  <c r="I40" i="5"/>
  <c r="A40" i="5" s="1"/>
  <c r="I39" i="5"/>
  <c r="A39" i="5" s="1"/>
  <c r="I38" i="5"/>
  <c r="A38" i="5" s="1"/>
  <c r="I37" i="5"/>
  <c r="I36" i="5"/>
  <c r="A36" i="5" s="1"/>
  <c r="I35" i="5"/>
  <c r="A35" i="5" s="1"/>
  <c r="I34" i="5"/>
  <c r="A34" i="5" s="1"/>
  <c r="I33" i="5"/>
  <c r="I32" i="5"/>
  <c r="A32" i="5" s="1"/>
  <c r="I31" i="5"/>
  <c r="J30" i="5"/>
  <c r="I30" i="5"/>
  <c r="H30" i="5"/>
  <c r="I12" i="5"/>
  <c r="A12" i="5" s="1"/>
  <c r="I13" i="5"/>
  <c r="A13" i="5" s="1"/>
  <c r="I14" i="5"/>
  <c r="A14" i="5" s="1"/>
  <c r="I15" i="5"/>
  <c r="A15" i="5" s="1"/>
  <c r="I16" i="5"/>
  <c r="A16" i="5" s="1"/>
  <c r="I17" i="5"/>
  <c r="A17" i="5" s="1"/>
  <c r="I18" i="5"/>
  <c r="A18" i="5" s="1"/>
  <c r="I19" i="5"/>
  <c r="A19" i="5" s="1"/>
  <c r="I20" i="5"/>
  <c r="A20" i="5" s="1"/>
  <c r="I21" i="5"/>
  <c r="A21" i="5" s="1"/>
  <c r="I22" i="5"/>
  <c r="A22" i="5" s="1"/>
  <c r="I23" i="5"/>
  <c r="A23" i="5" s="1"/>
  <c r="I24" i="5"/>
  <c r="A24" i="5" s="1"/>
  <c r="I25" i="5"/>
  <c r="A25" i="5" s="1"/>
  <c r="I26" i="5"/>
  <c r="A26" i="5" s="1"/>
  <c r="I27" i="5"/>
  <c r="A27" i="5" s="1"/>
  <c r="I28" i="5"/>
  <c r="A28" i="5" s="1"/>
  <c r="I29" i="5"/>
  <c r="A29" i="5" s="1"/>
  <c r="I11" i="5"/>
  <c r="A11" i="5" s="1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47" i="5" l="1"/>
  <c r="A33" i="5"/>
  <c r="A37" i="5"/>
  <c r="A41" i="5"/>
  <c r="A45" i="5"/>
  <c r="A49" i="5"/>
  <c r="A31" i="5"/>
  <c r="AB11" i="3"/>
  <c r="A11" i="4" l="1"/>
  <c r="A12" i="4"/>
  <c r="A13" i="4"/>
  <c r="A14" i="4"/>
  <c r="A15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30" i="4"/>
  <c r="H30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31" i="4"/>
  <c r="I31" i="4"/>
  <c r="A31" i="4" l="1"/>
  <c r="I32" i="4"/>
  <c r="A32" i="4" s="1"/>
  <c r="I33" i="4"/>
  <c r="A33" i="4" s="1"/>
  <c r="I34" i="4"/>
  <c r="A34" i="4" s="1"/>
  <c r="I35" i="4"/>
  <c r="A35" i="4" s="1"/>
  <c r="I36" i="4"/>
  <c r="A36" i="4" s="1"/>
  <c r="I37" i="4"/>
  <c r="A37" i="4" s="1"/>
  <c r="I38" i="4"/>
  <c r="A38" i="4" s="1"/>
  <c r="I39" i="4"/>
  <c r="A39" i="4" s="1"/>
  <c r="I40" i="4"/>
  <c r="A40" i="4" s="1"/>
  <c r="I41" i="4"/>
  <c r="A41" i="4" s="1"/>
  <c r="I42" i="4"/>
  <c r="A42" i="4" s="1"/>
  <c r="I43" i="4"/>
  <c r="A43" i="4" s="1"/>
  <c r="I44" i="4"/>
  <c r="A44" i="4" s="1"/>
  <c r="I45" i="4"/>
  <c r="A45" i="4" s="1"/>
  <c r="I46" i="4"/>
  <c r="A46" i="4" s="1"/>
  <c r="I47" i="4"/>
  <c r="A47" i="4" s="1"/>
  <c r="I48" i="4"/>
  <c r="A48" i="4" s="1"/>
  <c r="I49" i="4"/>
  <c r="A49" i="4" s="1"/>
  <c r="I30" i="4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N4" i="3"/>
  <c r="L52" i="3" l="1"/>
  <c r="F52" i="3" s="1"/>
  <c r="M52" i="3"/>
  <c r="G52" i="3" s="1"/>
  <c r="L53" i="3"/>
  <c r="F53" i="3" s="1"/>
  <c r="M53" i="3"/>
  <c r="G53" i="3" s="1"/>
  <c r="L54" i="3"/>
  <c r="F54" i="3" s="1"/>
  <c r="M54" i="3"/>
  <c r="G54" i="3" s="1"/>
  <c r="L55" i="3"/>
  <c r="F55" i="3" s="1"/>
  <c r="M55" i="3"/>
  <c r="G55" i="3" s="1"/>
  <c r="L56" i="3"/>
  <c r="F56" i="3" s="1"/>
  <c r="M56" i="3"/>
  <c r="G56" i="3" s="1"/>
  <c r="F27" i="3"/>
  <c r="G27" i="3"/>
  <c r="H27" i="3"/>
  <c r="F28" i="3"/>
  <c r="E28" i="3" s="1"/>
  <c r="G28" i="3"/>
  <c r="H28" i="3"/>
  <c r="F29" i="3"/>
  <c r="G29" i="3"/>
  <c r="H29" i="3"/>
  <c r="F30" i="3"/>
  <c r="G30" i="3"/>
  <c r="H30" i="3"/>
  <c r="N12" i="3"/>
  <c r="H12" i="3" s="1"/>
  <c r="N13" i="3"/>
  <c r="H13" i="3" s="1"/>
  <c r="N14" i="3"/>
  <c r="H14" i="3" s="1"/>
  <c r="N15" i="3"/>
  <c r="H15" i="3" s="1"/>
  <c r="N16" i="3"/>
  <c r="H16" i="3" s="1"/>
  <c r="N17" i="3"/>
  <c r="H17" i="3" s="1"/>
  <c r="N18" i="3"/>
  <c r="H18" i="3" s="1"/>
  <c r="N19" i="3"/>
  <c r="H19" i="3" s="1"/>
  <c r="N20" i="3"/>
  <c r="H20" i="3" s="1"/>
  <c r="M21" i="3"/>
  <c r="N21" i="3"/>
  <c r="H21" i="3" s="1"/>
  <c r="M22" i="3"/>
  <c r="N22" i="3"/>
  <c r="H22" i="3" s="1"/>
  <c r="M23" i="3"/>
  <c r="N23" i="3"/>
  <c r="H23" i="3" s="1"/>
  <c r="M24" i="3"/>
  <c r="N24" i="3"/>
  <c r="H24" i="3" s="1"/>
  <c r="M25" i="3"/>
  <c r="N25" i="3"/>
  <c r="H25" i="3" s="1"/>
  <c r="M26" i="3"/>
  <c r="N26" i="3"/>
  <c r="H26" i="3" s="1"/>
  <c r="L12" i="3"/>
  <c r="M13" i="3"/>
  <c r="L14" i="3"/>
  <c r="L15" i="3"/>
  <c r="F15" i="3" s="1"/>
  <c r="L16" i="3"/>
  <c r="M17" i="3"/>
  <c r="L18" i="3"/>
  <c r="L19" i="3"/>
  <c r="F19" i="3" s="1"/>
  <c r="L20" i="3"/>
  <c r="L21" i="3"/>
  <c r="F21" i="3" s="1"/>
  <c r="L22" i="3"/>
  <c r="L23" i="3"/>
  <c r="F23" i="3" s="1"/>
  <c r="L24" i="3"/>
  <c r="L25" i="3"/>
  <c r="F25" i="3" s="1"/>
  <c r="L26" i="3"/>
  <c r="M11" i="3"/>
  <c r="L50" i="3" l="1"/>
  <c r="F50" i="3" s="1"/>
  <c r="L48" i="3"/>
  <c r="F48" i="3" s="1"/>
  <c r="L46" i="3"/>
  <c r="F46" i="3" s="1"/>
  <c r="M18" i="3"/>
  <c r="L43" i="3" s="1"/>
  <c r="F43" i="3" s="1"/>
  <c r="M16" i="3"/>
  <c r="G25" i="3"/>
  <c r="E25" i="3" s="1"/>
  <c r="A25" i="3" s="1"/>
  <c r="G21" i="3"/>
  <c r="E21" i="3" s="1"/>
  <c r="A21" i="3" s="1"/>
  <c r="E30" i="3"/>
  <c r="L49" i="3"/>
  <c r="F49" i="3" s="1"/>
  <c r="M20" i="3"/>
  <c r="L45" i="3" s="1"/>
  <c r="F45" i="3" s="1"/>
  <c r="M12" i="3"/>
  <c r="G12" i="3" s="1"/>
  <c r="G23" i="3"/>
  <c r="E23" i="3" s="1"/>
  <c r="A23" i="3" s="1"/>
  <c r="M14" i="3"/>
  <c r="G14" i="3" s="1"/>
  <c r="A28" i="3"/>
  <c r="M47" i="3"/>
  <c r="G47" i="3" s="1"/>
  <c r="F22" i="3"/>
  <c r="M39" i="3"/>
  <c r="G39" i="3" s="1"/>
  <c r="F14" i="3"/>
  <c r="L51" i="3"/>
  <c r="F51" i="3" s="1"/>
  <c r="M49" i="3"/>
  <c r="G49" i="3" s="1"/>
  <c r="E49" i="3" s="1"/>
  <c r="A49" i="3" s="1"/>
  <c r="F24" i="3"/>
  <c r="M45" i="3"/>
  <c r="G45" i="3" s="1"/>
  <c r="F20" i="3"/>
  <c r="M41" i="3"/>
  <c r="G41" i="3" s="1"/>
  <c r="F16" i="3"/>
  <c r="M37" i="3"/>
  <c r="G37" i="3" s="1"/>
  <c r="F12" i="3"/>
  <c r="L41" i="3"/>
  <c r="F41" i="3" s="1"/>
  <c r="E41" i="3" s="1"/>
  <c r="A41" i="3" s="1"/>
  <c r="G11" i="3"/>
  <c r="M51" i="3"/>
  <c r="G51" i="3" s="1"/>
  <c r="F26" i="3"/>
  <c r="M43" i="3"/>
  <c r="G43" i="3" s="1"/>
  <c r="F18" i="3"/>
  <c r="L47" i="3"/>
  <c r="F47" i="3" s="1"/>
  <c r="E47" i="3" s="1"/>
  <c r="A47" i="3" s="1"/>
  <c r="G17" i="3"/>
  <c r="G13" i="3"/>
  <c r="L11" i="3"/>
  <c r="F11" i="3" s="1"/>
  <c r="E11" i="3" s="1"/>
  <c r="L17" i="3"/>
  <c r="F17" i="3" s="1"/>
  <c r="L13" i="3"/>
  <c r="F13" i="3" s="1"/>
  <c r="A30" i="3"/>
  <c r="M50" i="3"/>
  <c r="G50" i="3" s="1"/>
  <c r="E50" i="3" s="1"/>
  <c r="A50" i="3" s="1"/>
  <c r="M48" i="3"/>
  <c r="G48" i="3" s="1"/>
  <c r="M46" i="3"/>
  <c r="G46" i="3" s="1"/>
  <c r="M44" i="3"/>
  <c r="G44" i="3" s="1"/>
  <c r="M40" i="3"/>
  <c r="G40" i="3" s="1"/>
  <c r="N11" i="3"/>
  <c r="H11" i="3" s="1"/>
  <c r="M19" i="3"/>
  <c r="M15" i="3"/>
  <c r="E27" i="3"/>
  <c r="A27" i="3" s="1"/>
  <c r="G24" i="3"/>
  <c r="G16" i="3"/>
  <c r="E56" i="3"/>
  <c r="A56" i="3" s="1"/>
  <c r="E54" i="3"/>
  <c r="A54" i="3" s="1"/>
  <c r="E52" i="3"/>
  <c r="A52" i="3" s="1"/>
  <c r="E29" i="3"/>
  <c r="A29" i="3" s="1"/>
  <c r="G26" i="3"/>
  <c r="G22" i="3"/>
  <c r="E55" i="3"/>
  <c r="A55" i="3" s="1"/>
  <c r="E53" i="3"/>
  <c r="A53" i="3" s="1"/>
  <c r="H62" i="1"/>
  <c r="H59" i="1"/>
  <c r="H54" i="1"/>
  <c r="H51" i="1"/>
  <c r="H48" i="1"/>
  <c r="H43" i="1"/>
  <c r="H40" i="1"/>
  <c r="H33" i="1"/>
  <c r="H30" i="1"/>
  <c r="H25" i="1"/>
  <c r="H19" i="1"/>
  <c r="H14" i="1"/>
  <c r="H9" i="1"/>
  <c r="H6" i="1"/>
  <c r="G59" i="1"/>
  <c r="G54" i="1"/>
  <c r="G51" i="1"/>
  <c r="G48" i="1"/>
  <c r="G40" i="1"/>
  <c r="G30" i="1"/>
  <c r="G19" i="1"/>
  <c r="G6" i="1"/>
  <c r="G74" i="1"/>
  <c r="G67" i="1"/>
  <c r="G62" i="1"/>
  <c r="G43" i="1"/>
  <c r="G33" i="1"/>
  <c r="G25" i="1"/>
  <c r="G14" i="1"/>
  <c r="G9" i="1"/>
  <c r="E46" i="3" l="1"/>
  <c r="A46" i="3" s="1"/>
  <c r="E17" i="3"/>
  <c r="A17" i="3" s="1"/>
  <c r="L37" i="3"/>
  <c r="F37" i="3" s="1"/>
  <c r="E45" i="3"/>
  <c r="A45" i="3" s="1"/>
  <c r="E13" i="3"/>
  <c r="A13" i="3" s="1"/>
  <c r="L39" i="3"/>
  <c r="F39" i="3" s="1"/>
  <c r="E39" i="3" s="1"/>
  <c r="A39" i="3" s="1"/>
  <c r="G18" i="3"/>
  <c r="E18" i="3" s="1"/>
  <c r="A18" i="3" s="1"/>
  <c r="A11" i="3"/>
  <c r="M38" i="3"/>
  <c r="G38" i="3" s="1"/>
  <c r="E48" i="3"/>
  <c r="A48" i="3" s="1"/>
  <c r="E51" i="3"/>
  <c r="A51" i="3" s="1"/>
  <c r="E26" i="3"/>
  <c r="A26" i="3" s="1"/>
  <c r="E22" i="3"/>
  <c r="A22" i="3" s="1"/>
  <c r="G20" i="3"/>
  <c r="E20" i="3" s="1"/>
  <c r="A20" i="3" s="1"/>
  <c r="M42" i="3"/>
  <c r="G42" i="3" s="1"/>
  <c r="E37" i="3"/>
  <c r="A37" i="3" s="1"/>
  <c r="E24" i="3"/>
  <c r="A24" i="3" s="1"/>
  <c r="L38" i="3"/>
  <c r="F38" i="3" s="1"/>
  <c r="E12" i="3"/>
  <c r="A12" i="3" s="1"/>
  <c r="L44" i="3"/>
  <c r="F44" i="3" s="1"/>
  <c r="E44" i="3" s="1"/>
  <c r="A44" i="3" s="1"/>
  <c r="G19" i="3"/>
  <c r="E19" i="3" s="1"/>
  <c r="A19" i="3" s="1"/>
  <c r="L42" i="3"/>
  <c r="F42" i="3" s="1"/>
  <c r="E16" i="3"/>
  <c r="A16" i="3" s="1"/>
  <c r="E14" i="3"/>
  <c r="A14" i="3" s="1"/>
  <c r="M36" i="3"/>
  <c r="G36" i="3" s="1"/>
  <c r="E43" i="3"/>
  <c r="A43" i="3" s="1"/>
  <c r="L36" i="3"/>
  <c r="F36" i="3" s="1"/>
  <c r="L40" i="3"/>
  <c r="F40" i="3" s="1"/>
  <c r="E40" i="3" s="1"/>
  <c r="A40" i="3" s="1"/>
  <c r="G15" i="3"/>
  <c r="E15" i="3" s="1"/>
  <c r="A15" i="3" s="1"/>
  <c r="E42" i="3" l="1"/>
  <c r="A42" i="3" s="1"/>
  <c r="E38" i="3"/>
  <c r="A38" i="3" s="1"/>
  <c r="E36" i="3"/>
  <c r="A36" i="3" s="1"/>
</calcChain>
</file>

<file path=xl/sharedStrings.xml><?xml version="1.0" encoding="utf-8"?>
<sst xmlns="http://schemas.openxmlformats.org/spreadsheetml/2006/main" count="318" uniqueCount="126">
  <si>
    <t xml:space="preserve">ELEC-E8102 Distributed and Intelligent Automation </t>
  </si>
  <si>
    <t>Systems</t>
  </si>
  <si>
    <t xml:space="preserve">ELEC-E8103  Modelling, Estimation and Dynamic </t>
  </si>
  <si>
    <t>ELEC-E810</t>
  </si>
  <si>
    <t>ELEC-E811</t>
  </si>
  <si>
    <t xml:space="preserve">ELEC-E8110 Automation Software Synthesis and </t>
  </si>
  <si>
    <t>Analysis</t>
  </si>
  <si>
    <t xml:space="preserve">ELEC-E8112  Electric and Hybrid Powertrains in </t>
  </si>
  <si>
    <t>Vehicles</t>
  </si>
  <si>
    <t>2015-2016</t>
  </si>
  <si>
    <t xml:space="preserve">ELEC-E8114  Manufacturing Automation Systems </t>
  </si>
  <si>
    <t>Modelling</t>
  </si>
  <si>
    <t xml:space="preserve">ELEC-E8119 Robotics: Manipulation, Decision Making </t>
  </si>
  <si>
    <t>and Learning</t>
  </si>
  <si>
    <t xml:space="preserve">ELEC-L8120 Postgraduate seminar in Automation, </t>
  </si>
  <si>
    <t>Systems and Control Engineering - Series A</t>
  </si>
  <si>
    <t xml:space="preserve">ELEC-L8121 Postgraduate seminar in Automation, </t>
  </si>
  <si>
    <t>Systems and Control Engineering - Series B</t>
  </si>
  <si>
    <t>ELEC-E812</t>
  </si>
  <si>
    <t xml:space="preserve">ELEC-E8104 Stochastics and Estimation </t>
  </si>
  <si>
    <t xml:space="preserve"> Arto Visala, Timo Oksanen</t>
  </si>
  <si>
    <t>ELEC-E8101 Digital and Optimal Control</t>
  </si>
  <si>
    <t>Kai Zenger, Arto Visala</t>
  </si>
  <si>
    <t>Jorma Selkäinaho, Panu Sainio</t>
  </si>
  <si>
    <t>ELEC-E8111 Autonomous Mobile Robots</t>
  </si>
  <si>
    <t>Arto Visala, Timo Oksanen</t>
  </si>
  <si>
    <t>ELEC-E8113 Information Systems in Industry</t>
  </si>
  <si>
    <t>Ilkka Seilonen, Valeriy Vyatkin</t>
  </si>
  <si>
    <t>Seppo Sierla, Valeriy Vyatkin</t>
  </si>
  <si>
    <t>ELEC-E8115 Micro and Nano Robotics</t>
  </si>
  <si>
    <t>Quan Zhou, Ville Kyrki</t>
  </si>
  <si>
    <t>ELEC-E8116 Model-Based Control Systems</t>
  </si>
  <si>
    <t xml:space="preserve">ELEC-E8117 Modelling and Control of Field Systems </t>
  </si>
  <si>
    <t>Robert Tenno, new Control Prof or Anouar Belahcen</t>
  </si>
  <si>
    <t>Ville Kyrki, Pekka Forsman</t>
  </si>
  <si>
    <t>ELEC-E8118 Robot Vision</t>
  </si>
  <si>
    <t>Valeriy Vyatkin, Cheng Pang</t>
  </si>
  <si>
    <t>CLEANED BY FORMULAS</t>
  </si>
  <si>
    <t>PASTE FROM PDF</t>
  </si>
  <si>
    <t>Valeriy Vyatkin</t>
  </si>
  <si>
    <t>Quan Zhou, Kai Zenger</t>
  </si>
  <si>
    <t>ELEC-E8102 Distributed and Intelligent Automation Systems</t>
  </si>
  <si>
    <t>ELEC-E8110 Automation Software Synthesis and Analysis</t>
  </si>
  <si>
    <t>ELEC-E8112  Electric and Hybrid Powertrains in Vehicles</t>
  </si>
  <si>
    <t>ELEC-E8114  Manufacturing Automation Systems Modelling</t>
  </si>
  <si>
    <t>ELEC-E8119 Robotics: Manipulation, Decision Making and Learning</t>
  </si>
  <si>
    <t>ELEC-L8120 Postgraduate seminar in Automation, Systems and Control Engineering - Series A</t>
  </si>
  <si>
    <t>ELEC-L8121 Postgraduate seminar in Automation, Systems and Control Engineering - Series B</t>
  </si>
  <si>
    <t>AS-courses 2015-2016</t>
  </si>
  <si>
    <t>copied from lpm list (pdf)</t>
  </si>
  <si>
    <t>Y1</t>
  </si>
  <si>
    <t>i-ii</t>
  </si>
  <si>
    <t>i</t>
  </si>
  <si>
    <t>ii</t>
  </si>
  <si>
    <t>iii-iv</t>
  </si>
  <si>
    <t>v</t>
  </si>
  <si>
    <t>iv</t>
  </si>
  <si>
    <t>iii</t>
  </si>
  <si>
    <t>Y2</t>
  </si>
  <si>
    <t>iv-v</t>
  </si>
  <si>
    <t>From wiki</t>
  </si>
  <si>
    <t>ELEC-E8103 Modelling, Estimation and Dynamic Systems</t>
  </si>
  <si>
    <t>FROM wiki:</t>
  </si>
  <si>
    <t>Ovaska</t>
  </si>
  <si>
    <t>Y1 I-II</t>
  </si>
  <si>
    <t>Whole AEE</t>
  </si>
  <si>
    <t>Sepponen</t>
  </si>
  <si>
    <t>Y1 III-V, Y2 I-II</t>
  </si>
  <si>
    <t>Oksanen</t>
  </si>
  <si>
    <t>Y2 I-II</t>
  </si>
  <si>
    <t>Whole AEE, 5 cr compulsory, to be combined with Product development?</t>
  </si>
  <si>
    <t>ELEC-E8001 Embedded real-time systems</t>
  </si>
  <si>
    <t xml:space="preserve">ELEC-E8002 Project work A - Theory  </t>
  </si>
  <si>
    <t xml:space="preserve">ELEC-E8003 Project work B - Practice </t>
  </si>
  <si>
    <t>(Product development)</t>
  </si>
  <si>
    <t>(Project Work)</t>
  </si>
  <si>
    <t>FROM lpm-pdf</t>
  </si>
  <si>
    <t>(Entä tennon pari kurssia wikissä?) EI PIDETÄ by Zenger</t>
  </si>
  <si>
    <t>VV update 2015-02-11</t>
  </si>
  <si>
    <t>(VV:guest lecturer Hans Hanisch from Halle)</t>
  </si>
  <si>
    <t>(Jorma:puhelmessa)</t>
  </si>
  <si>
    <t>RYHMÄ</t>
  </si>
  <si>
    <t>L</t>
  </si>
  <si>
    <t>KOODI</t>
  </si>
  <si>
    <t>KURSSI</t>
  </si>
  <si>
    <t>H01</t>
  </si>
  <si>
    <t>EVENT CODES</t>
  </si>
  <si>
    <t>course</t>
  </si>
  <si>
    <t>exer</t>
  </si>
  <si>
    <t>crsex</t>
  </si>
  <si>
    <t>Concatenated C+D</t>
  </si>
  <si>
    <t>H02</t>
  </si>
  <si>
    <t>% Courses and exercises (Concatenated B+C+D)</t>
  </si>
  <si>
    <t>% Courses have exercises</t>
  </si>
  <si>
    <t>% --- courses and exercises are supervised by teachers ----</t>
  </si>
  <si>
    <t>% --- Major's ----------</t>
  </si>
  <si>
    <t>elec-123</t>
  </si>
  <si>
    <t>% DATA for Course_scheduler_beta</t>
  </si>
  <si>
    <t>%2</t>
  </si>
  <si>
    <t>%3</t>
  </si>
  <si>
    <t>%4</t>
  </si>
  <si>
    <t>%5</t>
  </si>
  <si>
    <t>%6</t>
  </si>
  <si>
    <t>%7</t>
  </si>
  <si>
    <t>%8</t>
  </si>
  <si>
    <t>%9</t>
  </si>
  <si>
    <t>% -------------------------</t>
  </si>
  <si>
    <t>HARJOITUSRYHMÄT</t>
  </si>
  <si>
    <t>M-type</t>
  </si>
  <si>
    <t>maobl</t>
  </si>
  <si>
    <t>masel</t>
  </si>
  <si>
    <t>aee</t>
  </si>
  <si>
    <t>aee2</t>
  </si>
  <si>
    <t>Major</t>
  </si>
  <si>
    <t>Periods</t>
  </si>
  <si>
    <t>Teachercode</t>
  </si>
  <si>
    <t>Teachers</t>
  </si>
  <si>
    <t>M-pred</t>
  </si>
  <si>
    <t>major</t>
  </si>
  <si>
    <t>teacher</t>
  </si>
  <si>
    <t>evsuper</t>
  </si>
  <si>
    <t>% --- course teachers ----</t>
  </si>
  <si>
    <t>% --- cource may be oblicatory or selective in some major</t>
  </si>
  <si>
    <t>input for scheduler side&gt;</t>
  </si>
  <si>
    <t>&lt;parsing side</t>
  </si>
  <si>
    <t>iii-v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</si>
</sst>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0" fillId="2" borderId="10" xfId="0" applyFill="1" applyBorder="1"/>
    <xf numFmtId="0" fontId="0" fillId="0" borderId="12" xfId="0" applyBorder="1"/>
    <xf numFmtId="0" fontId="0" fillId="2" borderId="13" xfId="0" applyFill="1" applyBorder="1"/>
    <xf numFmtId="0" fontId="0" fillId="0" borderId="13" xfId="0" applyBorder="1"/>
    <xf numFmtId="0" fontId="0" fillId="0" borderId="14" xfId="0" applyBorder="1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15" xfId="0" applyBorder="1"/>
    <xf numFmtId="0" fontId="0" fillId="0" borderId="16" xfId="0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5"/>
  <sheetViews>
    <sheetView topLeftCell="C1" workbookViewId="0">
      <selection activeCell="G6" sqref="G6:I74"/>
    </sheetView>
  </sheetViews>
  <sheetFormatPr defaultRowHeight="14.4" x14ac:dyDescent="0.3"/>
  <cols>
    <col min="2" max="2" width="46.6640625" customWidth="1"/>
    <col min="4" max="4" width="3.44140625" customWidth="1"/>
    <col min="5" max="5" width="3" customWidth="1"/>
    <col min="7" max="7" width="57.6640625" customWidth="1"/>
    <col min="8" max="8" width="20" customWidth="1"/>
  </cols>
  <sheetData>
    <row r="3" spans="1:10" x14ac:dyDescent="0.3">
      <c r="B3" t="s">
        <v>38</v>
      </c>
      <c r="G3" t="s">
        <v>37</v>
      </c>
    </row>
    <row r="5" spans="1:10" x14ac:dyDescent="0.3">
      <c r="A5" t="s">
        <v>3</v>
      </c>
      <c r="B5" s="10"/>
      <c r="G5" s="1"/>
      <c r="H5" s="2"/>
      <c r="I5" s="2"/>
      <c r="J5" s="3"/>
    </row>
    <row r="6" spans="1:10" x14ac:dyDescent="0.3">
      <c r="B6" s="11" t="s">
        <v>21</v>
      </c>
      <c r="G6" s="4" t="str">
        <f>B6</f>
        <v>ELEC-E8101 Digital and Optimal Control</v>
      </c>
      <c r="H6" s="5" t="str">
        <f>B8</f>
        <v>Kai Zenger, Arto Visala</v>
      </c>
      <c r="I6" s="5" t="s">
        <v>9</v>
      </c>
      <c r="J6" s="6"/>
    </row>
    <row r="7" spans="1:10" x14ac:dyDescent="0.3">
      <c r="B7" s="11"/>
      <c r="G7" s="4"/>
      <c r="H7" s="5"/>
      <c r="I7" s="5"/>
      <c r="J7" s="6"/>
    </row>
    <row r="8" spans="1:10" x14ac:dyDescent="0.3">
      <c r="B8" s="11" t="s">
        <v>22</v>
      </c>
      <c r="G8" s="4"/>
      <c r="H8" s="5"/>
      <c r="I8" s="5"/>
      <c r="J8" s="6"/>
    </row>
    <row r="9" spans="1:10" x14ac:dyDescent="0.3">
      <c r="B9" s="11" t="s">
        <v>0</v>
      </c>
      <c r="G9" s="4" t="str">
        <f>CONCATENATE(B9,B10)</f>
        <v>ELEC-E8102 Distributed and Intelligent Automation Systems</v>
      </c>
      <c r="H9" s="5" t="str">
        <f>B11</f>
        <v>Valeriy Vyatkin, Cheng Pang</v>
      </c>
      <c r="I9" s="5"/>
      <c r="J9" s="6"/>
    </row>
    <row r="10" spans="1:10" x14ac:dyDescent="0.3">
      <c r="B10" s="11" t="s">
        <v>1</v>
      </c>
      <c r="G10" s="4"/>
      <c r="H10" s="5"/>
      <c r="I10" s="5"/>
      <c r="J10" s="6"/>
    </row>
    <row r="11" spans="1:10" x14ac:dyDescent="0.3">
      <c r="B11" s="11" t="s">
        <v>36</v>
      </c>
      <c r="G11" s="4"/>
      <c r="H11" s="5"/>
      <c r="I11" s="5"/>
      <c r="J11" s="6"/>
    </row>
    <row r="12" spans="1:10" x14ac:dyDescent="0.3">
      <c r="B12" s="11"/>
      <c r="G12" s="4"/>
      <c r="H12" s="5"/>
      <c r="I12" s="5"/>
      <c r="J12" s="6"/>
    </row>
    <row r="13" spans="1:10" x14ac:dyDescent="0.3">
      <c r="B13" s="11"/>
      <c r="G13" s="4"/>
      <c r="H13" s="5"/>
      <c r="I13" s="5"/>
      <c r="J13" s="6"/>
    </row>
    <row r="14" spans="1:10" x14ac:dyDescent="0.3">
      <c r="B14" s="11" t="s">
        <v>2</v>
      </c>
      <c r="G14" s="4" t="str">
        <f>CONCATENATE(B14,B15)</f>
        <v>ELEC-E8103  Modelling, Estimation and Dynamic Systems</v>
      </c>
      <c r="H14" s="5" t="str">
        <f>B16</f>
        <v>Quan Zhou, Kai Zenger</v>
      </c>
      <c r="I14" s="5"/>
      <c r="J14" s="6"/>
    </row>
    <row r="15" spans="1:10" x14ac:dyDescent="0.3">
      <c r="B15" s="11" t="s">
        <v>1</v>
      </c>
      <c r="G15" s="4"/>
      <c r="H15" s="5"/>
      <c r="I15" s="5"/>
      <c r="J15" s="6"/>
    </row>
    <row r="16" spans="1:10" x14ac:dyDescent="0.3">
      <c r="B16" s="11" t="s">
        <v>40</v>
      </c>
      <c r="G16" s="4"/>
      <c r="H16" s="5"/>
      <c r="I16" s="5"/>
      <c r="J16" s="6"/>
    </row>
    <row r="17" spans="1:10" x14ac:dyDescent="0.3">
      <c r="B17" s="11"/>
      <c r="G17" s="4"/>
      <c r="H17" s="5"/>
      <c r="I17" s="5"/>
      <c r="J17" s="6"/>
    </row>
    <row r="18" spans="1:10" x14ac:dyDescent="0.3">
      <c r="B18" s="11"/>
      <c r="G18" s="4"/>
      <c r="H18" s="5"/>
      <c r="I18" s="5"/>
      <c r="J18" s="6"/>
    </row>
    <row r="19" spans="1:10" x14ac:dyDescent="0.3">
      <c r="B19" s="11" t="s">
        <v>19</v>
      </c>
      <c r="G19" s="4" t="str">
        <f>B19</f>
        <v xml:space="preserve">ELEC-E8104 Stochastics and Estimation </v>
      </c>
      <c r="H19" s="5" t="str">
        <f>B21</f>
        <v xml:space="preserve"> Arto Visala, Timo Oksanen</v>
      </c>
      <c r="I19" s="5"/>
      <c r="J19" s="6"/>
    </row>
    <row r="20" spans="1:10" x14ac:dyDescent="0.3">
      <c r="B20" s="11"/>
      <c r="G20" s="4"/>
      <c r="H20" s="5"/>
      <c r="I20" s="5"/>
      <c r="J20" s="6"/>
    </row>
    <row r="21" spans="1:10" x14ac:dyDescent="0.3">
      <c r="B21" s="11" t="s">
        <v>20</v>
      </c>
      <c r="G21" s="4"/>
      <c r="H21" s="5"/>
      <c r="I21" s="5"/>
      <c r="J21" s="6"/>
    </row>
    <row r="22" spans="1:10" x14ac:dyDescent="0.3">
      <c r="A22" t="s">
        <v>4</v>
      </c>
      <c r="B22" s="11"/>
      <c r="G22" s="4"/>
      <c r="H22" s="5"/>
      <c r="I22" s="5"/>
      <c r="J22" s="6"/>
    </row>
    <row r="23" spans="1:10" x14ac:dyDescent="0.3">
      <c r="B23" s="11"/>
      <c r="G23" s="4"/>
      <c r="H23" s="5"/>
      <c r="I23" s="5"/>
      <c r="J23" s="6"/>
    </row>
    <row r="24" spans="1:10" x14ac:dyDescent="0.3">
      <c r="B24" s="11"/>
      <c r="G24" s="4"/>
      <c r="H24" s="5"/>
      <c r="I24" s="5"/>
      <c r="J24" s="6"/>
    </row>
    <row r="25" spans="1:10" x14ac:dyDescent="0.3">
      <c r="B25" s="11" t="s">
        <v>5</v>
      </c>
      <c r="G25" s="4" t="str">
        <f>CONCATENATE(B25,B26)</f>
        <v>ELEC-E8110 Automation Software Synthesis and Analysis</v>
      </c>
      <c r="H25" s="5" t="str">
        <f>B27</f>
        <v>Valeriy Vyatkin</v>
      </c>
      <c r="I25" s="5"/>
      <c r="J25" s="6"/>
    </row>
    <row r="26" spans="1:10" x14ac:dyDescent="0.3">
      <c r="B26" s="11" t="s">
        <v>6</v>
      </c>
      <c r="G26" s="4"/>
      <c r="H26" s="5"/>
      <c r="I26" s="5"/>
      <c r="J26" s="6"/>
    </row>
    <row r="27" spans="1:10" x14ac:dyDescent="0.3">
      <c r="B27" s="11" t="s">
        <v>39</v>
      </c>
      <c r="G27" s="4"/>
      <c r="H27" s="5"/>
      <c r="I27" s="5"/>
      <c r="J27" s="6"/>
    </row>
    <row r="28" spans="1:10" x14ac:dyDescent="0.3">
      <c r="B28" s="11"/>
      <c r="G28" s="4"/>
      <c r="H28" s="5"/>
      <c r="I28" s="5"/>
      <c r="J28" s="6"/>
    </row>
    <row r="29" spans="1:10" x14ac:dyDescent="0.3">
      <c r="B29" s="11"/>
      <c r="G29" s="4"/>
      <c r="H29" s="5"/>
      <c r="I29" s="5"/>
      <c r="J29" s="6"/>
    </row>
    <row r="30" spans="1:10" x14ac:dyDescent="0.3">
      <c r="B30" s="11" t="s">
        <v>24</v>
      </c>
      <c r="G30" s="4" t="str">
        <f>B30</f>
        <v>ELEC-E8111 Autonomous Mobile Robots</v>
      </c>
      <c r="H30" s="5" t="str">
        <f>B32</f>
        <v>Arto Visala, Timo Oksanen</v>
      </c>
      <c r="I30" s="5"/>
      <c r="J30" s="6"/>
    </row>
    <row r="31" spans="1:10" x14ac:dyDescent="0.3">
      <c r="B31" s="11"/>
      <c r="G31" s="4"/>
      <c r="H31" s="5"/>
      <c r="I31" s="5"/>
      <c r="J31" s="6"/>
    </row>
    <row r="32" spans="1:10" x14ac:dyDescent="0.3">
      <c r="B32" s="11" t="s">
        <v>25</v>
      </c>
      <c r="G32" s="4"/>
      <c r="H32" s="5"/>
      <c r="I32" s="5"/>
      <c r="J32" s="6"/>
    </row>
    <row r="33" spans="2:10" x14ac:dyDescent="0.3">
      <c r="B33" s="11" t="s">
        <v>7</v>
      </c>
      <c r="G33" s="4" t="str">
        <f>CONCATENATE(B33,B34)</f>
        <v>ELEC-E8112  Electric and Hybrid Powertrains in Vehicles</v>
      </c>
      <c r="H33" s="5" t="str">
        <f>B35</f>
        <v>Jorma Selkäinaho, Panu Sainio</v>
      </c>
      <c r="I33" s="5"/>
      <c r="J33" s="6"/>
    </row>
    <row r="34" spans="2:10" x14ac:dyDescent="0.3">
      <c r="B34" s="11" t="s">
        <v>8</v>
      </c>
      <c r="G34" s="4"/>
      <c r="H34" s="5"/>
      <c r="I34" s="5"/>
      <c r="J34" s="6"/>
    </row>
    <row r="35" spans="2:10" x14ac:dyDescent="0.3">
      <c r="B35" s="11" t="s">
        <v>23</v>
      </c>
      <c r="G35" s="4"/>
      <c r="H35" s="5"/>
      <c r="I35" s="5"/>
      <c r="J35" s="6"/>
    </row>
    <row r="36" spans="2:10" x14ac:dyDescent="0.3">
      <c r="B36" s="11"/>
      <c r="G36" s="4"/>
      <c r="H36" s="5"/>
      <c r="I36" s="5"/>
      <c r="J36" s="6"/>
    </row>
    <row r="37" spans="2:10" x14ac:dyDescent="0.3">
      <c r="B37" s="11"/>
      <c r="G37" s="4"/>
      <c r="H37" s="5"/>
      <c r="I37" s="5"/>
      <c r="J37" s="6"/>
    </row>
    <row r="38" spans="2:10" x14ac:dyDescent="0.3">
      <c r="B38" s="11"/>
      <c r="G38" s="4"/>
      <c r="H38" s="5"/>
      <c r="I38" s="5"/>
      <c r="J38" s="6"/>
    </row>
    <row r="39" spans="2:10" x14ac:dyDescent="0.3">
      <c r="B39" s="11"/>
      <c r="G39" s="4"/>
      <c r="H39" s="5"/>
      <c r="I39" s="5"/>
      <c r="J39" s="6"/>
    </row>
    <row r="40" spans="2:10" x14ac:dyDescent="0.3">
      <c r="B40" s="11" t="s">
        <v>26</v>
      </c>
      <c r="G40" s="4" t="str">
        <f>B40</f>
        <v>ELEC-E8113 Information Systems in Industry</v>
      </c>
      <c r="H40" s="5" t="str">
        <f>B42</f>
        <v>Ilkka Seilonen, Valeriy Vyatkin</v>
      </c>
      <c r="I40" s="5"/>
      <c r="J40" s="6"/>
    </row>
    <row r="41" spans="2:10" x14ac:dyDescent="0.3">
      <c r="B41" s="11"/>
      <c r="G41" s="4"/>
      <c r="H41" s="5"/>
      <c r="I41" s="5"/>
      <c r="J41" s="6"/>
    </row>
    <row r="42" spans="2:10" x14ac:dyDescent="0.3">
      <c r="B42" s="11" t="s">
        <v>27</v>
      </c>
      <c r="G42" s="4"/>
      <c r="H42" s="5"/>
      <c r="I42" s="5"/>
      <c r="J42" s="6"/>
    </row>
    <row r="43" spans="2:10" x14ac:dyDescent="0.3">
      <c r="B43" s="11" t="s">
        <v>10</v>
      </c>
      <c r="G43" s="4" t="str">
        <f>CONCATENATE(B43,B44)</f>
        <v>ELEC-E8114  Manufacturing Automation Systems Modelling</v>
      </c>
      <c r="H43" s="5" t="str">
        <f>B45</f>
        <v>Seppo Sierla, Valeriy Vyatkin</v>
      </c>
      <c r="I43" s="5"/>
      <c r="J43" s="6"/>
    </row>
    <row r="44" spans="2:10" x14ac:dyDescent="0.3">
      <c r="B44" s="11" t="s">
        <v>11</v>
      </c>
      <c r="G44" s="4"/>
      <c r="H44" s="5"/>
      <c r="I44" s="5"/>
      <c r="J44" s="6"/>
    </row>
    <row r="45" spans="2:10" x14ac:dyDescent="0.3">
      <c r="B45" s="11" t="s">
        <v>28</v>
      </c>
      <c r="G45" s="4"/>
      <c r="H45" s="5"/>
      <c r="I45" s="5"/>
      <c r="J45" s="6"/>
    </row>
    <row r="46" spans="2:10" x14ac:dyDescent="0.3">
      <c r="B46" s="11"/>
      <c r="G46" s="4"/>
      <c r="H46" s="5"/>
      <c r="I46" s="5"/>
      <c r="J46" s="6"/>
    </row>
    <row r="47" spans="2:10" x14ac:dyDescent="0.3">
      <c r="B47" s="11"/>
      <c r="G47" s="4"/>
      <c r="H47" s="5"/>
      <c r="I47" s="5"/>
      <c r="J47" s="6"/>
    </row>
    <row r="48" spans="2:10" x14ac:dyDescent="0.3">
      <c r="B48" s="11" t="s">
        <v>29</v>
      </c>
      <c r="G48" s="4" t="str">
        <f>B48</f>
        <v>ELEC-E8115 Micro and Nano Robotics</v>
      </c>
      <c r="H48" s="5" t="str">
        <f>B50</f>
        <v>Quan Zhou, Ville Kyrki</v>
      </c>
      <c r="I48" s="5"/>
      <c r="J48" s="6"/>
    </row>
    <row r="49" spans="2:10" x14ac:dyDescent="0.3">
      <c r="B49" s="11"/>
      <c r="G49" s="4"/>
      <c r="H49" s="5"/>
      <c r="I49" s="5"/>
      <c r="J49" s="6"/>
    </row>
    <row r="50" spans="2:10" x14ac:dyDescent="0.3">
      <c r="B50" s="11" t="s">
        <v>30</v>
      </c>
      <c r="G50" s="4"/>
      <c r="H50" s="5"/>
      <c r="I50" s="5"/>
      <c r="J50" s="6"/>
    </row>
    <row r="51" spans="2:10" x14ac:dyDescent="0.3">
      <c r="B51" s="11" t="s">
        <v>31</v>
      </c>
      <c r="G51" s="4" t="str">
        <f>B51</f>
        <v>ELEC-E8116 Model-Based Control Systems</v>
      </c>
      <c r="H51" s="5" t="str">
        <f>B53</f>
        <v>Kai Zenger, Arto Visala</v>
      </c>
      <c r="I51" s="5"/>
      <c r="J51" s="6"/>
    </row>
    <row r="52" spans="2:10" x14ac:dyDescent="0.3">
      <c r="B52" s="11"/>
      <c r="G52" s="4"/>
      <c r="H52" s="5"/>
      <c r="I52" s="5"/>
      <c r="J52" s="6"/>
    </row>
    <row r="53" spans="2:10" x14ac:dyDescent="0.3">
      <c r="B53" s="11" t="s">
        <v>22</v>
      </c>
      <c r="G53" s="4"/>
      <c r="H53" s="5"/>
      <c r="I53" s="5"/>
      <c r="J53" s="6"/>
    </row>
    <row r="54" spans="2:10" x14ac:dyDescent="0.3">
      <c r="B54" s="11" t="s">
        <v>32</v>
      </c>
      <c r="G54" s="4" t="str">
        <f>B54</f>
        <v xml:space="preserve">ELEC-E8117 Modelling and Control of Field Systems </v>
      </c>
      <c r="H54" s="5" t="str">
        <f>B56</f>
        <v>Robert Tenno, new Control Prof or Anouar Belahcen</v>
      </c>
      <c r="I54" s="5"/>
      <c r="J54" s="6"/>
    </row>
    <row r="55" spans="2:10" x14ac:dyDescent="0.3">
      <c r="B55" s="11"/>
      <c r="G55" s="4"/>
      <c r="H55" s="5"/>
      <c r="I55" s="5"/>
      <c r="J55" s="6"/>
    </row>
    <row r="56" spans="2:10" x14ac:dyDescent="0.3">
      <c r="B56" s="11" t="s">
        <v>33</v>
      </c>
      <c r="G56" s="4"/>
      <c r="H56" s="5"/>
      <c r="I56" s="5"/>
      <c r="J56" s="6"/>
    </row>
    <row r="57" spans="2:10" x14ac:dyDescent="0.3">
      <c r="B57" s="11"/>
      <c r="G57" s="4"/>
      <c r="H57" s="5"/>
      <c r="I57" s="5"/>
      <c r="J57" s="6"/>
    </row>
    <row r="58" spans="2:10" x14ac:dyDescent="0.3">
      <c r="B58" s="11"/>
      <c r="G58" s="4"/>
      <c r="H58" s="5"/>
      <c r="I58" s="5"/>
      <c r="J58" s="6"/>
    </row>
    <row r="59" spans="2:10" x14ac:dyDescent="0.3">
      <c r="B59" s="11" t="s">
        <v>35</v>
      </c>
      <c r="G59" s="4" t="str">
        <f>B59</f>
        <v>ELEC-E8118 Robot Vision</v>
      </c>
      <c r="H59" s="5" t="str">
        <f>B61</f>
        <v>Ville Kyrki, Pekka Forsman</v>
      </c>
      <c r="I59" s="5"/>
      <c r="J59" s="6"/>
    </row>
    <row r="60" spans="2:10" x14ac:dyDescent="0.3">
      <c r="B60" s="11"/>
      <c r="G60" s="4"/>
      <c r="H60" s="5"/>
      <c r="I60" s="5"/>
      <c r="J60" s="6"/>
    </row>
    <row r="61" spans="2:10" x14ac:dyDescent="0.3">
      <c r="B61" s="11" t="s">
        <v>34</v>
      </c>
      <c r="G61" s="4"/>
      <c r="H61" s="5"/>
      <c r="I61" s="5"/>
      <c r="J61" s="6"/>
    </row>
    <row r="62" spans="2:10" x14ac:dyDescent="0.3">
      <c r="B62" s="11" t="s">
        <v>12</v>
      </c>
      <c r="G62" s="4" t="str">
        <f>CONCATENATE(B62,B63)</f>
        <v>ELEC-E8119 Robotics: Manipulation, Decision Making and Learning</v>
      </c>
      <c r="H62" s="5" t="str">
        <f>B64</f>
        <v>Ville Kyrki, Pekka Forsman</v>
      </c>
      <c r="I62" s="5"/>
      <c r="J62" s="6"/>
    </row>
    <row r="63" spans="2:10" x14ac:dyDescent="0.3">
      <c r="B63" s="11" t="s">
        <v>13</v>
      </c>
      <c r="G63" s="4"/>
      <c r="H63" s="5"/>
      <c r="I63" s="5"/>
      <c r="J63" s="6"/>
    </row>
    <row r="64" spans="2:10" x14ac:dyDescent="0.3">
      <c r="B64" s="11" t="s">
        <v>34</v>
      </c>
      <c r="G64" s="4"/>
      <c r="H64" s="5"/>
      <c r="I64" s="5"/>
      <c r="J64" s="6"/>
    </row>
    <row r="65" spans="1:10" x14ac:dyDescent="0.3">
      <c r="B65" s="11"/>
      <c r="G65" s="4"/>
      <c r="H65" s="5"/>
      <c r="I65" s="5"/>
      <c r="J65" s="6"/>
    </row>
    <row r="66" spans="1:10" x14ac:dyDescent="0.3">
      <c r="A66" t="s">
        <v>18</v>
      </c>
      <c r="B66" s="11"/>
      <c r="G66" s="4"/>
      <c r="H66" s="5"/>
      <c r="I66" s="5"/>
      <c r="J66" s="6"/>
    </row>
    <row r="67" spans="1:10" x14ac:dyDescent="0.3">
      <c r="B67" s="11" t="s">
        <v>14</v>
      </c>
      <c r="G67" s="4" t="str">
        <f>CONCATENATE(B67,B68)</f>
        <v>ELEC-L8120 Postgraduate seminar in Automation, Systems and Control Engineering - Series A</v>
      </c>
      <c r="H67" s="5"/>
      <c r="I67" s="5"/>
      <c r="J67" s="6"/>
    </row>
    <row r="68" spans="1:10" x14ac:dyDescent="0.3">
      <c r="B68" s="11" t="s">
        <v>15</v>
      </c>
      <c r="G68" s="4"/>
      <c r="H68" s="5"/>
      <c r="I68" s="5"/>
      <c r="J68" s="6"/>
    </row>
    <row r="69" spans="1:10" x14ac:dyDescent="0.3">
      <c r="B69" s="11"/>
      <c r="G69" s="4"/>
      <c r="H69" s="5"/>
      <c r="I69" s="5"/>
      <c r="J69" s="6"/>
    </row>
    <row r="70" spans="1:10" x14ac:dyDescent="0.3">
      <c r="B70" s="11"/>
      <c r="G70" s="4"/>
      <c r="H70" s="5"/>
      <c r="I70" s="5"/>
      <c r="J70" s="6"/>
    </row>
    <row r="71" spans="1:10" x14ac:dyDescent="0.3">
      <c r="B71" s="11"/>
      <c r="G71" s="4"/>
      <c r="H71" s="5"/>
      <c r="I71" s="5"/>
      <c r="J71" s="6"/>
    </row>
    <row r="72" spans="1:10" x14ac:dyDescent="0.3">
      <c r="B72" s="11"/>
      <c r="G72" s="4"/>
      <c r="H72" s="5"/>
      <c r="I72" s="5"/>
      <c r="J72" s="6"/>
    </row>
    <row r="73" spans="1:10" x14ac:dyDescent="0.3">
      <c r="B73" s="11"/>
      <c r="G73" s="4"/>
      <c r="H73" s="5"/>
      <c r="I73" s="5"/>
      <c r="J73" s="6"/>
    </row>
    <row r="74" spans="1:10" x14ac:dyDescent="0.3">
      <c r="B74" s="11" t="s">
        <v>16</v>
      </c>
      <c r="G74" s="4" t="str">
        <f>CONCATENATE(B74,B75)</f>
        <v>ELEC-L8121 Postgraduate seminar in Automation, Systems and Control Engineering - Series B</v>
      </c>
      <c r="H74" s="5"/>
      <c r="I74" s="5"/>
      <c r="J74" s="6"/>
    </row>
    <row r="75" spans="1:10" x14ac:dyDescent="0.3">
      <c r="B75" s="11" t="s">
        <v>17</v>
      </c>
      <c r="G75" s="4"/>
      <c r="H75" s="5"/>
      <c r="I75" s="5"/>
      <c r="J75" s="6"/>
    </row>
    <row r="76" spans="1:10" x14ac:dyDescent="0.3">
      <c r="B76" s="12"/>
      <c r="G76" s="4"/>
      <c r="H76" s="5"/>
      <c r="I76" s="5"/>
      <c r="J76" s="6"/>
    </row>
    <row r="77" spans="1:10" x14ac:dyDescent="0.3">
      <c r="G77" s="4"/>
      <c r="H77" s="5"/>
      <c r="I77" s="5"/>
      <c r="J77" s="6"/>
    </row>
    <row r="78" spans="1:10" x14ac:dyDescent="0.3">
      <c r="G78" s="4"/>
      <c r="H78" s="5"/>
      <c r="I78" s="5"/>
      <c r="J78" s="6"/>
    </row>
    <row r="79" spans="1:10" x14ac:dyDescent="0.3">
      <c r="G79" s="4"/>
      <c r="H79" s="5"/>
      <c r="I79" s="5"/>
      <c r="J79" s="6"/>
    </row>
    <row r="80" spans="1:10" x14ac:dyDescent="0.3">
      <c r="G80" s="4"/>
      <c r="H80" s="5"/>
      <c r="I80" s="5"/>
      <c r="J80" s="6"/>
    </row>
    <row r="81" spans="7:10" x14ac:dyDescent="0.3">
      <c r="G81" s="4"/>
      <c r="H81" s="5"/>
      <c r="I81" s="5"/>
      <c r="J81" s="6"/>
    </row>
    <row r="82" spans="7:10" x14ac:dyDescent="0.3">
      <c r="G82" s="4"/>
      <c r="H82" s="5"/>
      <c r="I82" s="5"/>
      <c r="J82" s="6"/>
    </row>
    <row r="83" spans="7:10" x14ac:dyDescent="0.3">
      <c r="G83" s="4"/>
      <c r="H83" s="5"/>
      <c r="I83" s="5"/>
      <c r="J83" s="6"/>
    </row>
    <row r="84" spans="7:10" x14ac:dyDescent="0.3">
      <c r="G84" s="4"/>
      <c r="H84" s="5"/>
      <c r="I84" s="5"/>
      <c r="J84" s="6"/>
    </row>
    <row r="85" spans="7:10" x14ac:dyDescent="0.3">
      <c r="G85" s="7"/>
      <c r="H85" s="8"/>
      <c r="I85" s="8"/>
      <c r="J8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B6" sqref="B6:B21"/>
    </sheetView>
  </sheetViews>
  <sheetFormatPr defaultRowHeight="14.4" x14ac:dyDescent="0.3"/>
  <cols>
    <col min="2" max="2" width="77.109375" customWidth="1"/>
    <col min="3" max="3" width="28.109375" customWidth="1"/>
    <col min="4" max="4" width="11.33203125" customWidth="1"/>
  </cols>
  <sheetData>
    <row r="2" spans="1:8" ht="18" x14ac:dyDescent="0.35">
      <c r="B2" s="20" t="s">
        <v>48</v>
      </c>
    </row>
    <row r="3" spans="1:8" x14ac:dyDescent="0.3">
      <c r="A3" s="19">
        <v>42037</v>
      </c>
      <c r="B3" t="s">
        <v>49</v>
      </c>
    </row>
    <row r="4" spans="1:8" x14ac:dyDescent="0.3">
      <c r="F4" t="s">
        <v>60</v>
      </c>
      <c r="G4" t="s">
        <v>78</v>
      </c>
    </row>
    <row r="5" spans="1:8" ht="15" thickBot="1" x14ac:dyDescent="0.35"/>
    <row r="6" spans="1:8" x14ac:dyDescent="0.3">
      <c r="A6">
        <v>1</v>
      </c>
      <c r="B6" s="15" t="s">
        <v>21</v>
      </c>
      <c r="C6" t="s">
        <v>22</v>
      </c>
      <c r="D6" t="s">
        <v>9</v>
      </c>
      <c r="E6" t="s">
        <v>50</v>
      </c>
      <c r="F6" t="s">
        <v>51</v>
      </c>
    </row>
    <row r="7" spans="1:8" x14ac:dyDescent="0.3">
      <c r="A7">
        <v>2</v>
      </c>
      <c r="B7" s="16" t="s">
        <v>41</v>
      </c>
      <c r="C7" s="13" t="s">
        <v>36</v>
      </c>
      <c r="D7" t="s">
        <v>9</v>
      </c>
      <c r="E7" t="s">
        <v>50</v>
      </c>
      <c r="F7" t="s">
        <v>51</v>
      </c>
    </row>
    <row r="8" spans="1:8" x14ac:dyDescent="0.3">
      <c r="A8">
        <v>3</v>
      </c>
      <c r="B8" s="17" t="s">
        <v>61</v>
      </c>
      <c r="C8" t="s">
        <v>40</v>
      </c>
      <c r="D8" t="s">
        <v>9</v>
      </c>
      <c r="E8" t="s">
        <v>50</v>
      </c>
      <c r="F8" t="s">
        <v>52</v>
      </c>
    </row>
    <row r="9" spans="1:8" ht="15" thickBot="1" x14ac:dyDescent="0.35">
      <c r="A9">
        <v>4</v>
      </c>
      <c r="B9" s="18" t="s">
        <v>19</v>
      </c>
      <c r="C9" t="s">
        <v>20</v>
      </c>
      <c r="D9" t="s">
        <v>9</v>
      </c>
      <c r="E9" t="s">
        <v>50</v>
      </c>
      <c r="F9" t="s">
        <v>53</v>
      </c>
    </row>
    <row r="10" spans="1:8" x14ac:dyDescent="0.3">
      <c r="A10">
        <v>5</v>
      </c>
      <c r="B10" s="14" t="s">
        <v>42</v>
      </c>
      <c r="C10" s="13" t="s">
        <v>39</v>
      </c>
      <c r="D10" t="s">
        <v>9</v>
      </c>
      <c r="F10" s="21" t="s">
        <v>54</v>
      </c>
      <c r="G10" s="22" t="s">
        <v>59</v>
      </c>
      <c r="H10" t="s">
        <v>79</v>
      </c>
    </row>
    <row r="11" spans="1:8" x14ac:dyDescent="0.3">
      <c r="A11">
        <v>6</v>
      </c>
      <c r="B11" s="11" t="s">
        <v>24</v>
      </c>
      <c r="C11" t="s">
        <v>25</v>
      </c>
      <c r="D11" t="s">
        <v>9</v>
      </c>
      <c r="E11" t="s">
        <v>50</v>
      </c>
      <c r="F11" t="s">
        <v>56</v>
      </c>
    </row>
    <row r="12" spans="1:8" x14ac:dyDescent="0.3">
      <c r="A12">
        <v>7</v>
      </c>
      <c r="B12" s="11" t="s">
        <v>43</v>
      </c>
      <c r="C12" t="s">
        <v>23</v>
      </c>
      <c r="D12" t="s">
        <v>9</v>
      </c>
      <c r="G12" s="22" t="s">
        <v>57</v>
      </c>
      <c r="H12" t="s">
        <v>80</v>
      </c>
    </row>
    <row r="13" spans="1:8" x14ac:dyDescent="0.3">
      <c r="A13">
        <v>8</v>
      </c>
      <c r="B13" s="14" t="s">
        <v>26</v>
      </c>
      <c r="C13" s="13" t="s">
        <v>27</v>
      </c>
      <c r="D13" t="s">
        <v>9</v>
      </c>
      <c r="F13" t="s">
        <v>51</v>
      </c>
    </row>
    <row r="14" spans="1:8" x14ac:dyDescent="0.3">
      <c r="A14">
        <v>9</v>
      </c>
      <c r="B14" s="14" t="s">
        <v>44</v>
      </c>
      <c r="C14" s="13" t="s">
        <v>28</v>
      </c>
      <c r="D14" t="s">
        <v>9</v>
      </c>
      <c r="F14" t="s">
        <v>55</v>
      </c>
    </row>
    <row r="15" spans="1:8" x14ac:dyDescent="0.3">
      <c r="A15">
        <v>10</v>
      </c>
      <c r="B15" s="11" t="s">
        <v>29</v>
      </c>
      <c r="C15" t="s">
        <v>30</v>
      </c>
      <c r="D15" t="s">
        <v>9</v>
      </c>
      <c r="F15" t="s">
        <v>54</v>
      </c>
    </row>
    <row r="16" spans="1:8" x14ac:dyDescent="0.3">
      <c r="A16">
        <v>11</v>
      </c>
      <c r="B16" s="11" t="s">
        <v>31</v>
      </c>
      <c r="C16" t="s">
        <v>22</v>
      </c>
      <c r="D16" t="s">
        <v>9</v>
      </c>
      <c r="F16" t="s">
        <v>59</v>
      </c>
    </row>
    <row r="17" spans="1:7" x14ac:dyDescent="0.3">
      <c r="A17">
        <v>12</v>
      </c>
      <c r="B17" s="11" t="s">
        <v>32</v>
      </c>
      <c r="C17" t="s">
        <v>33</v>
      </c>
      <c r="D17" t="s">
        <v>9</v>
      </c>
      <c r="F17" t="s">
        <v>54</v>
      </c>
    </row>
    <row r="18" spans="1:7" x14ac:dyDescent="0.3">
      <c r="A18">
        <v>13</v>
      </c>
      <c r="B18" s="11" t="s">
        <v>35</v>
      </c>
      <c r="C18" t="s">
        <v>34</v>
      </c>
      <c r="D18" t="s">
        <v>9</v>
      </c>
      <c r="E18" t="s">
        <v>50</v>
      </c>
      <c r="F18" t="s">
        <v>57</v>
      </c>
    </row>
    <row r="19" spans="1:7" x14ac:dyDescent="0.3">
      <c r="A19">
        <v>14</v>
      </c>
      <c r="B19" s="12" t="s">
        <v>45</v>
      </c>
      <c r="C19" t="s">
        <v>34</v>
      </c>
      <c r="D19" t="s">
        <v>9</v>
      </c>
      <c r="E19" t="s">
        <v>58</v>
      </c>
      <c r="F19" t="s">
        <v>51</v>
      </c>
    </row>
    <row r="20" spans="1:7" x14ac:dyDescent="0.3">
      <c r="A20">
        <v>15</v>
      </c>
      <c r="B20" s="10" t="s">
        <v>46</v>
      </c>
      <c r="D20" t="s">
        <v>9</v>
      </c>
    </row>
    <row r="21" spans="1:7" x14ac:dyDescent="0.3">
      <c r="A21">
        <v>16</v>
      </c>
      <c r="B21" s="12" t="s">
        <v>47</v>
      </c>
      <c r="D21" t="s">
        <v>9</v>
      </c>
    </row>
    <row r="26" spans="1:7" x14ac:dyDescent="0.3">
      <c r="B26" s="8" t="s">
        <v>62</v>
      </c>
    </row>
    <row r="27" spans="1:7" x14ac:dyDescent="0.3">
      <c r="B27" t="s">
        <v>71</v>
      </c>
      <c r="C27" t="s">
        <v>63</v>
      </c>
      <c r="E27" t="s">
        <v>64</v>
      </c>
      <c r="G27" t="s">
        <v>65</v>
      </c>
    </row>
    <row r="28" spans="1:7" x14ac:dyDescent="0.3">
      <c r="B28" t="s">
        <v>74</v>
      </c>
      <c r="C28" t="s">
        <v>66</v>
      </c>
      <c r="E28" t="s">
        <v>67</v>
      </c>
      <c r="G28" t="s">
        <v>65</v>
      </c>
    </row>
    <row r="29" spans="1:7" x14ac:dyDescent="0.3">
      <c r="B29" t="s">
        <v>75</v>
      </c>
      <c r="C29" t="s">
        <v>68</v>
      </c>
      <c r="E29" t="s">
        <v>69</v>
      </c>
      <c r="G29" t="s">
        <v>70</v>
      </c>
    </row>
    <row r="30" spans="1:7" x14ac:dyDescent="0.3">
      <c r="B30" s="8" t="s">
        <v>76</v>
      </c>
    </row>
    <row r="31" spans="1:7" x14ac:dyDescent="0.3">
      <c r="B31" t="s">
        <v>72</v>
      </c>
    </row>
    <row r="32" spans="1:7" x14ac:dyDescent="0.3">
      <c r="B32" t="s">
        <v>73</v>
      </c>
    </row>
    <row r="34" spans="2:2" x14ac:dyDescent="0.3">
      <c r="B34" t="s">
        <v>77</v>
      </c>
    </row>
  </sheetData>
  <sortState ref="B6:D74">
    <sortCondition ref="B6:B74"/>
  </sortState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O8" workbookViewId="0">
      <selection activeCell="W13" sqref="W13"/>
    </sheetView>
  </sheetViews>
  <sheetFormatPr defaultRowHeight="14.4" x14ac:dyDescent="0.3"/>
  <cols>
    <col min="1" max="1" width="62.33203125" customWidth="1"/>
    <col min="2" max="2" width="13.109375" customWidth="1"/>
    <col min="3" max="3" width="14.5546875" customWidth="1"/>
    <col min="4" max="4" width="22.5546875" customWidth="1"/>
    <col min="5" max="5" width="62.33203125" customWidth="1"/>
    <col min="6" max="6" width="34" customWidth="1"/>
    <col min="7" max="7" width="22.21875" customWidth="1"/>
    <col min="8" max="8" width="17.109375" customWidth="1"/>
    <col min="12" max="12" width="26.44140625" customWidth="1"/>
    <col min="13" max="13" width="14" customWidth="1"/>
    <col min="14" max="14" width="11.21875" customWidth="1"/>
    <col min="16" max="16" width="12.5546875" customWidth="1"/>
    <col min="17" max="17" width="12.33203125" customWidth="1"/>
    <col min="18" max="18" width="39" customWidth="1"/>
    <col min="28" max="28" width="12" customWidth="1"/>
    <col min="29" max="29" width="9.88671875" customWidth="1"/>
  </cols>
  <sheetData>
    <row r="1" spans="1:29" x14ac:dyDescent="0.3">
      <c r="A1" t="s">
        <v>97</v>
      </c>
    </row>
    <row r="2" spans="1:29" x14ac:dyDescent="0.3">
      <c r="A2" t="s">
        <v>98</v>
      </c>
    </row>
    <row r="3" spans="1:29" x14ac:dyDescent="0.3">
      <c r="A3" t="s">
        <v>99</v>
      </c>
      <c r="D3" t="s">
        <v>123</v>
      </c>
      <c r="E3" s="4" t="s">
        <v>124</v>
      </c>
    </row>
    <row r="4" spans="1:29" x14ac:dyDescent="0.3">
      <c r="A4" t="s">
        <v>100</v>
      </c>
      <c r="E4" s="4"/>
      <c r="N4" t="str">
        <f>REPLACE(O4,FIND("-",O4),1,"_")</f>
        <v>elec_123</v>
      </c>
      <c r="O4" t="s">
        <v>96</v>
      </c>
    </row>
    <row r="5" spans="1:29" x14ac:dyDescent="0.3">
      <c r="A5" t="s">
        <v>101</v>
      </c>
      <c r="E5" s="4"/>
    </row>
    <row r="6" spans="1:29" x14ac:dyDescent="0.3">
      <c r="A6" t="s">
        <v>102</v>
      </c>
      <c r="E6" s="4"/>
    </row>
    <row r="7" spans="1:29" x14ac:dyDescent="0.3">
      <c r="A7" t="s">
        <v>103</v>
      </c>
      <c r="E7" s="4"/>
    </row>
    <row r="8" spans="1:29" x14ac:dyDescent="0.3">
      <c r="A8" t="s">
        <v>104</v>
      </c>
      <c r="E8" s="4"/>
    </row>
    <row r="9" spans="1:29" x14ac:dyDescent="0.3">
      <c r="A9" t="s">
        <v>105</v>
      </c>
      <c r="E9" s="4"/>
    </row>
    <row r="10" spans="1:29" x14ac:dyDescent="0.3">
      <c r="A10" t="s">
        <v>92</v>
      </c>
      <c r="B10" t="str">
        <f>P10</f>
        <v>KOODI</v>
      </c>
      <c r="C10" t="str">
        <f>IF(W10="","",W10)</f>
        <v>Periods</v>
      </c>
      <c r="E10" t="s">
        <v>90</v>
      </c>
      <c r="F10" t="s">
        <v>87</v>
      </c>
      <c r="G10" t="s">
        <v>88</v>
      </c>
      <c r="H10" t="s">
        <v>88</v>
      </c>
      <c r="L10" t="s">
        <v>86</v>
      </c>
      <c r="P10" t="s">
        <v>83</v>
      </c>
      <c r="R10" t="s">
        <v>84</v>
      </c>
      <c r="S10" t="s">
        <v>81</v>
      </c>
      <c r="T10" t="s">
        <v>107</v>
      </c>
      <c r="W10" t="s">
        <v>114</v>
      </c>
      <c r="Y10" t="s">
        <v>108</v>
      </c>
      <c r="Z10" t="s">
        <v>113</v>
      </c>
      <c r="AB10" t="s">
        <v>115</v>
      </c>
      <c r="AC10" t="s">
        <v>116</v>
      </c>
    </row>
    <row r="11" spans="1:29" x14ac:dyDescent="0.3">
      <c r="A11" t="str">
        <f>IF(AND(E11="",H11=""),"",IF(H11="",E11,CONCATENATE(E11," ",H11)))</f>
        <v>course(elec_e8101_l). exer(elec_e8101_h01). exer(elec_e8101_h02).</v>
      </c>
      <c r="B11" t="str">
        <f t="shared" ref="B11:B30" si="0">P11</f>
        <v>elec_e8101</v>
      </c>
      <c r="C11" t="str">
        <f>IF(W11="","",W11)</f>
        <v>iii-v</v>
      </c>
      <c r="E11" t="str">
        <f>IF(AND(F11="",G11=""),"",IF(G11="",F11,CONCATENATE(F11," ",G11)))</f>
        <v>course(elec_e8101_l). exer(elec_e8101_h01).</v>
      </c>
      <c r="F11" s="1" t="str">
        <f>IF(L11="","",CONCATENATE(F$10,"(",L11,")."))</f>
        <v>course(elec_e8101_l).</v>
      </c>
      <c r="G11" s="2" t="str">
        <f>IF(M11="","",CONCATENATE(G$10,"(",M11,")."))</f>
        <v>exer(elec_e8101_h01).</v>
      </c>
      <c r="H11" s="3" t="str">
        <f>IF(N11="","",CONCATENATE(H$10,"(",N11,")."))</f>
        <v>exer(elec_e8101_h02).</v>
      </c>
      <c r="L11" s="1" t="str">
        <f t="shared" ref="L11:L26" si="1">LOWER(IF(S11="","",CONCATENATE($P11,"_",S11)))</f>
        <v>elec_e8101_l</v>
      </c>
      <c r="M11" s="2" t="str">
        <f t="shared" ref="M11:M26" si="2">LOWER(IF(T11="","",CONCATENATE($P11,"_",T11)))</f>
        <v>elec_e8101_h01</v>
      </c>
      <c r="N11" s="3" t="str">
        <f t="shared" ref="N11:N26" si="3">LOWER(IF(U11="","",CONCATENATE($P11,"_",U11)))</f>
        <v>elec_e8101_h02</v>
      </c>
      <c r="O11">
        <v>1</v>
      </c>
      <c r="P11" s="1" t="str">
        <f>IF(Q11="","",REPLACE(Q11,FIND("-",Q11),1,"_"))</f>
        <v>elec_e8101</v>
      </c>
      <c r="Q11" s="2" t="str">
        <f>IF(R11="","",LOWER(LEFT(R11,FIND(" ",R11)-1)))</f>
        <v>elec-e8101</v>
      </c>
      <c r="R11" s="2" t="s">
        <v>21</v>
      </c>
      <c r="S11" s="2" t="s">
        <v>82</v>
      </c>
      <c r="T11" s="2" t="s">
        <v>85</v>
      </c>
      <c r="U11" s="3" t="s">
        <v>91</v>
      </c>
      <c r="W11" t="s">
        <v>125</v>
      </c>
      <c r="Y11" t="s">
        <v>109</v>
      </c>
      <c r="Z11" t="s">
        <v>111</v>
      </c>
      <c r="AB11" t="str">
        <f>LOWER(LEFT(AC11,3))</f>
        <v>kai</v>
      </c>
      <c r="AC11" t="s">
        <v>22</v>
      </c>
    </row>
    <row r="12" spans="1:29" x14ac:dyDescent="0.3">
      <c r="A12" t="str">
        <f t="shared" ref="A12:A30" si="4">IF(AND(E12="",H12=""),"",IF(H12="",E12,CONCATENATE(E12," ",H12)))</f>
        <v>course(elec_e8102_l). exer(elec_e8102_h01).</v>
      </c>
      <c r="B12" t="str">
        <f t="shared" si="0"/>
        <v>elec_e8102</v>
      </c>
      <c r="C12" t="str">
        <f t="shared" ref="C12:C30" si="5">IF(W12="","",W12)</f>
        <v>iii-v</v>
      </c>
      <c r="E12" t="str">
        <f t="shared" ref="E12:E30" si="6">IF(AND(F12="",G12=""),"",IF(G12="",F12,CONCATENATE(F12," ",G12)))</f>
        <v>course(elec_e8102_l). exer(elec_e8102_h01).</v>
      </c>
      <c r="F12" s="4" t="str">
        <f t="shared" ref="F12:F30" si="7">IF(L12="","",CONCATENATE(F$10,"(",L12,")."))</f>
        <v>course(elec_e8102_l).</v>
      </c>
      <c r="G12" s="5" t="str">
        <f t="shared" ref="G12:G30" si="8">IF(M12="","",CONCATENATE(G$10,"(",M12,")."))</f>
        <v>exer(elec_e8102_h01).</v>
      </c>
      <c r="H12" s="6" t="str">
        <f t="shared" ref="H12:H30" si="9">IF(N12="","",CONCATENATE(H$10,"(",N12,")."))</f>
        <v/>
      </c>
      <c r="L12" s="4" t="str">
        <f t="shared" si="1"/>
        <v>elec_e8102_l</v>
      </c>
      <c r="M12" s="5" t="str">
        <f t="shared" si="2"/>
        <v>elec_e8102_h01</v>
      </c>
      <c r="N12" s="6" t="str">
        <f t="shared" si="3"/>
        <v/>
      </c>
      <c r="O12">
        <v>2</v>
      </c>
      <c r="P12" s="4" t="str">
        <f t="shared" ref="P12:P30" si="10">IF(Q12="","",REPLACE(Q12,FIND("-",Q12),1,"_"))</f>
        <v>elec_e8102</v>
      </c>
      <c r="Q12" s="5" t="str">
        <f t="shared" ref="Q12:Q30" si="11">IF(R12="","",LOWER(LEFT(R12,FIND(" ",R12)-1)))</f>
        <v>elec-e8102</v>
      </c>
      <c r="R12" s="5" t="s">
        <v>41</v>
      </c>
      <c r="S12" s="5" t="s">
        <v>82</v>
      </c>
      <c r="T12" s="5" t="s">
        <v>85</v>
      </c>
      <c r="U12" s="6"/>
      <c r="W12" t="s">
        <v>125</v>
      </c>
      <c r="Y12" t="s">
        <v>109</v>
      </c>
      <c r="Z12" t="s">
        <v>111</v>
      </c>
      <c r="AB12" t="str">
        <f t="shared" ref="AB12:AB30" si="12">LOWER(LEFT(AC12,3))</f>
        <v>val</v>
      </c>
      <c r="AC12" t="s">
        <v>36</v>
      </c>
    </row>
    <row r="13" spans="1:29" x14ac:dyDescent="0.3">
      <c r="A13" t="str">
        <f t="shared" si="4"/>
        <v>course(elec_e8103_l). exer(elec_e8103_h01).</v>
      </c>
      <c r="B13" t="str">
        <f t="shared" si="0"/>
        <v>elec_e8103</v>
      </c>
      <c r="C13" t="str">
        <f t="shared" si="5"/>
        <v>iii</v>
      </c>
      <c r="E13" t="str">
        <f t="shared" si="6"/>
        <v>course(elec_e8103_l). exer(elec_e8103_h01).</v>
      </c>
      <c r="F13" s="4" t="str">
        <f t="shared" si="7"/>
        <v>course(elec_e8103_l).</v>
      </c>
      <c r="G13" s="5" t="str">
        <f t="shared" si="8"/>
        <v>exer(elec_e8103_h01).</v>
      </c>
      <c r="H13" s="6" t="str">
        <f t="shared" si="9"/>
        <v/>
      </c>
      <c r="L13" s="4" t="str">
        <f t="shared" si="1"/>
        <v>elec_e8103_l</v>
      </c>
      <c r="M13" s="5" t="str">
        <f t="shared" si="2"/>
        <v>elec_e8103_h01</v>
      </c>
      <c r="N13" s="6" t="str">
        <f t="shared" si="3"/>
        <v/>
      </c>
      <c r="O13">
        <v>3</v>
      </c>
      <c r="P13" s="4" t="str">
        <f t="shared" si="10"/>
        <v>elec_e8103</v>
      </c>
      <c r="Q13" s="5" t="str">
        <f t="shared" si="11"/>
        <v>elec-e8103</v>
      </c>
      <c r="R13" s="5" t="s">
        <v>61</v>
      </c>
      <c r="S13" s="5" t="s">
        <v>82</v>
      </c>
      <c r="T13" s="5" t="s">
        <v>85</v>
      </c>
      <c r="U13" s="6"/>
      <c r="W13" t="s">
        <v>57</v>
      </c>
      <c r="Y13" t="s">
        <v>109</v>
      </c>
      <c r="Z13" t="s">
        <v>111</v>
      </c>
      <c r="AB13" t="str">
        <f t="shared" si="12"/>
        <v>qua</v>
      </c>
      <c r="AC13" t="s">
        <v>40</v>
      </c>
    </row>
    <row r="14" spans="1:29" x14ac:dyDescent="0.3">
      <c r="A14" t="str">
        <f t="shared" si="4"/>
        <v>course(elec_e8104_l). exer(elec_e8104_h01).</v>
      </c>
      <c r="B14" t="str">
        <f t="shared" si="0"/>
        <v>elec_e8104</v>
      </c>
      <c r="C14" t="str">
        <f t="shared" si="5"/>
        <v>iii</v>
      </c>
      <c r="E14" t="str">
        <f t="shared" si="6"/>
        <v>course(elec_e8104_l). exer(elec_e8104_h01).</v>
      </c>
      <c r="F14" s="4" t="str">
        <f t="shared" si="7"/>
        <v>course(elec_e8104_l).</v>
      </c>
      <c r="G14" s="5" t="str">
        <f t="shared" si="8"/>
        <v>exer(elec_e8104_h01).</v>
      </c>
      <c r="H14" s="6" t="str">
        <f t="shared" si="9"/>
        <v/>
      </c>
      <c r="L14" s="4" t="str">
        <f t="shared" si="1"/>
        <v>elec_e8104_l</v>
      </c>
      <c r="M14" s="5" t="str">
        <f t="shared" si="2"/>
        <v>elec_e8104_h01</v>
      </c>
      <c r="N14" s="6" t="str">
        <f t="shared" si="3"/>
        <v/>
      </c>
      <c r="O14">
        <v>4</v>
      </c>
      <c r="P14" s="4" t="str">
        <f t="shared" si="10"/>
        <v>elec_e8104</v>
      </c>
      <c r="Q14" s="5" t="str">
        <f t="shared" si="11"/>
        <v>elec-e8104</v>
      </c>
      <c r="R14" s="5" t="s">
        <v>19</v>
      </c>
      <c r="S14" s="5" t="s">
        <v>82</v>
      </c>
      <c r="T14" s="5" t="s">
        <v>85</v>
      </c>
      <c r="U14" s="6"/>
      <c r="W14" t="s">
        <v>57</v>
      </c>
      <c r="Y14" t="s">
        <v>109</v>
      </c>
      <c r="Z14" t="s">
        <v>111</v>
      </c>
      <c r="AB14" t="str">
        <f t="shared" si="12"/>
        <v>art</v>
      </c>
      <c r="AC14" t="s">
        <v>25</v>
      </c>
    </row>
    <row r="15" spans="1:29" x14ac:dyDescent="0.3">
      <c r="A15" t="str">
        <f t="shared" si="4"/>
        <v>course(elec_e8110_l). exer(elec_e8110_h01).</v>
      </c>
      <c r="B15" t="str">
        <f t="shared" si="0"/>
        <v>elec_e8110</v>
      </c>
      <c r="C15" t="str">
        <f t="shared" si="5"/>
        <v>iii</v>
      </c>
      <c r="E15" t="str">
        <f t="shared" si="6"/>
        <v>course(elec_e8110_l). exer(elec_e8110_h01).</v>
      </c>
      <c r="F15" s="4" t="str">
        <f t="shared" si="7"/>
        <v>course(elec_e8110_l).</v>
      </c>
      <c r="G15" s="5" t="str">
        <f t="shared" si="8"/>
        <v>exer(elec_e8110_h01).</v>
      </c>
      <c r="H15" s="6" t="str">
        <f t="shared" si="9"/>
        <v/>
      </c>
      <c r="L15" s="4" t="str">
        <f t="shared" si="1"/>
        <v>elec_e8110_l</v>
      </c>
      <c r="M15" s="5" t="str">
        <f t="shared" si="2"/>
        <v>elec_e8110_h01</v>
      </c>
      <c r="N15" s="6" t="str">
        <f t="shared" si="3"/>
        <v/>
      </c>
      <c r="O15">
        <v>5</v>
      </c>
      <c r="P15" s="4" t="str">
        <f t="shared" si="10"/>
        <v>elec_e8110</v>
      </c>
      <c r="Q15" s="5" t="str">
        <f t="shared" si="11"/>
        <v>elec-e8110</v>
      </c>
      <c r="R15" s="5" t="s">
        <v>42</v>
      </c>
      <c r="S15" s="5" t="s">
        <v>82</v>
      </c>
      <c r="T15" s="5" t="s">
        <v>85</v>
      </c>
      <c r="U15" s="6"/>
      <c r="W15" t="s">
        <v>57</v>
      </c>
      <c r="Y15" t="s">
        <v>109</v>
      </c>
      <c r="Z15" t="s">
        <v>111</v>
      </c>
      <c r="AB15" t="str">
        <f t="shared" si="12"/>
        <v>val</v>
      </c>
      <c r="AC15" t="s">
        <v>39</v>
      </c>
    </row>
    <row r="16" spans="1:29" x14ac:dyDescent="0.3">
      <c r="A16" t="str">
        <f t="shared" si="4"/>
        <v>course(elec_e8111_l). exer(elec_e8111_h01).</v>
      </c>
      <c r="B16" t="str">
        <f t="shared" si="0"/>
        <v>elec_e8111</v>
      </c>
      <c r="C16" t="str">
        <f t="shared" si="5"/>
        <v>iii</v>
      </c>
      <c r="E16" t="str">
        <f t="shared" si="6"/>
        <v>course(elec_e8111_l). exer(elec_e8111_h01).</v>
      </c>
      <c r="F16" s="4" t="str">
        <f t="shared" si="7"/>
        <v>course(elec_e8111_l).</v>
      </c>
      <c r="G16" s="5" t="str">
        <f t="shared" si="8"/>
        <v>exer(elec_e8111_h01).</v>
      </c>
      <c r="H16" s="6" t="str">
        <f t="shared" si="9"/>
        <v/>
      </c>
      <c r="L16" s="4" t="str">
        <f t="shared" si="1"/>
        <v>elec_e8111_l</v>
      </c>
      <c r="M16" s="5" t="str">
        <f t="shared" si="2"/>
        <v>elec_e8111_h01</v>
      </c>
      <c r="N16" s="6" t="str">
        <f t="shared" si="3"/>
        <v/>
      </c>
      <c r="O16">
        <v>6</v>
      </c>
      <c r="P16" s="4" t="str">
        <f t="shared" si="10"/>
        <v>elec_e8111</v>
      </c>
      <c r="Q16" s="5" t="str">
        <f t="shared" si="11"/>
        <v>elec-e8111</v>
      </c>
      <c r="R16" s="5" t="s">
        <v>24</v>
      </c>
      <c r="S16" s="5" t="s">
        <v>82</v>
      </c>
      <c r="T16" s="5" t="s">
        <v>85</v>
      </c>
      <c r="U16" s="6"/>
      <c r="W16" t="s">
        <v>57</v>
      </c>
      <c r="Y16" t="s">
        <v>110</v>
      </c>
      <c r="Z16" t="s">
        <v>111</v>
      </c>
      <c r="AB16" t="str">
        <f t="shared" si="12"/>
        <v>art</v>
      </c>
      <c r="AC16" t="s">
        <v>25</v>
      </c>
    </row>
    <row r="17" spans="1:29" x14ac:dyDescent="0.3">
      <c r="A17" t="str">
        <f t="shared" si="4"/>
        <v>course(elec_e8112_l). exer(elec_e8112_h01).</v>
      </c>
      <c r="B17" t="str">
        <f t="shared" si="0"/>
        <v>elec_e8112</v>
      </c>
      <c r="C17" t="str">
        <f t="shared" si="5"/>
        <v>iv</v>
      </c>
      <c r="E17" t="str">
        <f t="shared" si="6"/>
        <v>course(elec_e8112_l). exer(elec_e8112_h01).</v>
      </c>
      <c r="F17" s="4" t="str">
        <f t="shared" si="7"/>
        <v>course(elec_e8112_l).</v>
      </c>
      <c r="G17" s="5" t="str">
        <f t="shared" si="8"/>
        <v>exer(elec_e8112_h01).</v>
      </c>
      <c r="H17" s="6" t="str">
        <f t="shared" si="9"/>
        <v/>
      </c>
      <c r="L17" s="4" t="str">
        <f t="shared" si="1"/>
        <v>elec_e8112_l</v>
      </c>
      <c r="M17" s="5" t="str">
        <f t="shared" si="2"/>
        <v>elec_e8112_h01</v>
      </c>
      <c r="N17" s="6" t="str">
        <f t="shared" si="3"/>
        <v/>
      </c>
      <c r="O17">
        <v>7</v>
      </c>
      <c r="P17" s="4" t="str">
        <f t="shared" si="10"/>
        <v>elec_e8112</v>
      </c>
      <c r="Q17" s="5" t="str">
        <f t="shared" si="11"/>
        <v>elec-e8112</v>
      </c>
      <c r="R17" s="5" t="s">
        <v>43</v>
      </c>
      <c r="S17" s="5" t="s">
        <v>82</v>
      </c>
      <c r="T17" s="5" t="s">
        <v>85</v>
      </c>
      <c r="U17" s="6"/>
      <c r="W17" t="s">
        <v>56</v>
      </c>
      <c r="Y17" t="s">
        <v>110</v>
      </c>
      <c r="Z17" t="s">
        <v>111</v>
      </c>
      <c r="AB17" t="str">
        <f t="shared" si="12"/>
        <v>jor</v>
      </c>
      <c r="AC17" t="s">
        <v>23</v>
      </c>
    </row>
    <row r="18" spans="1:29" x14ac:dyDescent="0.3">
      <c r="A18" t="str">
        <f t="shared" si="4"/>
        <v>course(elec_e8113_l). exer(elec_e8113_h01).</v>
      </c>
      <c r="B18" t="str">
        <f t="shared" si="0"/>
        <v>elec_e8113</v>
      </c>
      <c r="C18" t="str">
        <f t="shared" si="5"/>
        <v>iv</v>
      </c>
      <c r="E18" t="str">
        <f t="shared" si="6"/>
        <v>course(elec_e8113_l). exer(elec_e8113_h01).</v>
      </c>
      <c r="F18" s="4" t="str">
        <f t="shared" si="7"/>
        <v>course(elec_e8113_l).</v>
      </c>
      <c r="G18" s="5" t="str">
        <f t="shared" si="8"/>
        <v>exer(elec_e8113_h01).</v>
      </c>
      <c r="H18" s="6" t="str">
        <f t="shared" si="9"/>
        <v/>
      </c>
      <c r="L18" s="4" t="str">
        <f t="shared" si="1"/>
        <v>elec_e8113_l</v>
      </c>
      <c r="M18" s="5" t="str">
        <f t="shared" si="2"/>
        <v>elec_e8113_h01</v>
      </c>
      <c r="N18" s="6" t="str">
        <f t="shared" si="3"/>
        <v/>
      </c>
      <c r="O18">
        <v>8</v>
      </c>
      <c r="P18" s="4" t="str">
        <f t="shared" si="10"/>
        <v>elec_e8113</v>
      </c>
      <c r="Q18" s="5" t="str">
        <f t="shared" si="11"/>
        <v>elec-e8113</v>
      </c>
      <c r="R18" s="5" t="s">
        <v>26</v>
      </c>
      <c r="S18" s="5" t="s">
        <v>82</v>
      </c>
      <c r="T18" s="5" t="s">
        <v>85</v>
      </c>
      <c r="U18" s="6"/>
      <c r="W18" t="s">
        <v>56</v>
      </c>
      <c r="Y18" t="s">
        <v>110</v>
      </c>
      <c r="Z18" t="s">
        <v>111</v>
      </c>
      <c r="AB18" t="str">
        <f t="shared" si="12"/>
        <v>ilk</v>
      </c>
      <c r="AC18" t="s">
        <v>27</v>
      </c>
    </row>
    <row r="19" spans="1:29" x14ac:dyDescent="0.3">
      <c r="A19" t="str">
        <f t="shared" si="4"/>
        <v>course(elec_e8114_l). exer(elec_e8114_h01).</v>
      </c>
      <c r="B19" t="str">
        <f t="shared" si="0"/>
        <v>elec_e8114</v>
      </c>
      <c r="C19" t="str">
        <f t="shared" si="5"/>
        <v>iv</v>
      </c>
      <c r="E19" t="str">
        <f t="shared" si="6"/>
        <v>course(elec_e8114_l). exer(elec_e8114_h01).</v>
      </c>
      <c r="F19" s="4" t="str">
        <f t="shared" si="7"/>
        <v>course(elec_e8114_l).</v>
      </c>
      <c r="G19" s="5" t="str">
        <f t="shared" si="8"/>
        <v>exer(elec_e8114_h01).</v>
      </c>
      <c r="H19" s="6" t="str">
        <f t="shared" si="9"/>
        <v/>
      </c>
      <c r="L19" s="4" t="str">
        <f t="shared" si="1"/>
        <v>elec_e8114_l</v>
      </c>
      <c r="M19" s="5" t="str">
        <f t="shared" si="2"/>
        <v>elec_e8114_h01</v>
      </c>
      <c r="N19" s="6" t="str">
        <f t="shared" si="3"/>
        <v/>
      </c>
      <c r="O19">
        <v>9</v>
      </c>
      <c r="P19" s="4" t="str">
        <f t="shared" si="10"/>
        <v>elec_e8114</v>
      </c>
      <c r="Q19" s="5" t="str">
        <f t="shared" si="11"/>
        <v>elec-e8114</v>
      </c>
      <c r="R19" s="5" t="s">
        <v>44</v>
      </c>
      <c r="S19" s="5" t="s">
        <v>82</v>
      </c>
      <c r="T19" s="5" t="s">
        <v>85</v>
      </c>
      <c r="U19" s="6"/>
      <c r="W19" t="s">
        <v>56</v>
      </c>
      <c r="Y19" t="s">
        <v>110</v>
      </c>
      <c r="Z19" t="s">
        <v>111</v>
      </c>
      <c r="AB19" t="str">
        <f t="shared" si="12"/>
        <v>sep</v>
      </c>
      <c r="AC19" t="s">
        <v>28</v>
      </c>
    </row>
    <row r="20" spans="1:29" x14ac:dyDescent="0.3">
      <c r="A20" t="str">
        <f t="shared" si="4"/>
        <v>course(elec_e8115_l). exer(elec_e8115_h01).</v>
      </c>
      <c r="B20" t="str">
        <f t="shared" si="0"/>
        <v>elec_e8115</v>
      </c>
      <c r="C20" t="str">
        <f t="shared" si="5"/>
        <v>iv</v>
      </c>
      <c r="E20" t="str">
        <f t="shared" si="6"/>
        <v>course(elec_e8115_l). exer(elec_e8115_h01).</v>
      </c>
      <c r="F20" s="4" t="str">
        <f t="shared" si="7"/>
        <v>course(elec_e8115_l).</v>
      </c>
      <c r="G20" s="5" t="str">
        <f t="shared" si="8"/>
        <v>exer(elec_e8115_h01).</v>
      </c>
      <c r="H20" s="6" t="str">
        <f t="shared" si="9"/>
        <v/>
      </c>
      <c r="L20" s="4" t="str">
        <f t="shared" si="1"/>
        <v>elec_e8115_l</v>
      </c>
      <c r="M20" s="5" t="str">
        <f t="shared" si="2"/>
        <v>elec_e8115_h01</v>
      </c>
      <c r="N20" s="6" t="str">
        <f t="shared" si="3"/>
        <v/>
      </c>
      <c r="O20">
        <v>10</v>
      </c>
      <c r="P20" s="4" t="str">
        <f t="shared" si="10"/>
        <v>elec_e8115</v>
      </c>
      <c r="Q20" s="5" t="str">
        <f t="shared" si="11"/>
        <v>elec-e8115</v>
      </c>
      <c r="R20" s="5" t="s">
        <v>29</v>
      </c>
      <c r="S20" s="5" t="s">
        <v>82</v>
      </c>
      <c r="T20" s="5" t="s">
        <v>85</v>
      </c>
      <c r="U20" s="6"/>
      <c r="W20" t="s">
        <v>56</v>
      </c>
      <c r="Y20" t="s">
        <v>110</v>
      </c>
      <c r="Z20" t="s">
        <v>111</v>
      </c>
      <c r="AB20" t="str">
        <f t="shared" si="12"/>
        <v>qua</v>
      </c>
      <c r="AC20" t="s">
        <v>30</v>
      </c>
    </row>
    <row r="21" spans="1:29" x14ac:dyDescent="0.3">
      <c r="A21" t="str">
        <f t="shared" si="4"/>
        <v>course(elec_e8116_l).</v>
      </c>
      <c r="B21" t="str">
        <f t="shared" si="0"/>
        <v>elec_e8116</v>
      </c>
      <c r="C21" t="str">
        <f t="shared" si="5"/>
        <v>iv</v>
      </c>
      <c r="E21" t="str">
        <f t="shared" si="6"/>
        <v>course(elec_e8116_l).</v>
      </c>
      <c r="F21" s="4" t="str">
        <f t="shared" si="7"/>
        <v>course(elec_e8116_l).</v>
      </c>
      <c r="G21" s="5" t="str">
        <f t="shared" si="8"/>
        <v/>
      </c>
      <c r="H21" s="6" t="str">
        <f t="shared" si="9"/>
        <v/>
      </c>
      <c r="L21" s="4" t="str">
        <f t="shared" si="1"/>
        <v>elec_e8116_l</v>
      </c>
      <c r="M21" s="5" t="str">
        <f t="shared" si="2"/>
        <v/>
      </c>
      <c r="N21" s="6" t="str">
        <f t="shared" si="3"/>
        <v/>
      </c>
      <c r="O21">
        <v>11</v>
      </c>
      <c r="P21" s="4" t="str">
        <f t="shared" si="10"/>
        <v>elec_e8116</v>
      </c>
      <c r="Q21" s="5" t="str">
        <f t="shared" si="11"/>
        <v>elec-e8116</v>
      </c>
      <c r="R21" s="5" t="s">
        <v>31</v>
      </c>
      <c r="S21" s="5" t="s">
        <v>82</v>
      </c>
      <c r="T21" s="5"/>
      <c r="U21" s="6"/>
      <c r="W21" t="s">
        <v>56</v>
      </c>
      <c r="Y21" t="s">
        <v>109</v>
      </c>
      <c r="Z21" t="s">
        <v>112</v>
      </c>
      <c r="AB21" t="str">
        <f t="shared" si="12"/>
        <v>kai</v>
      </c>
      <c r="AC21" t="s">
        <v>22</v>
      </c>
    </row>
    <row r="22" spans="1:29" x14ac:dyDescent="0.3">
      <c r="A22" t="str">
        <f t="shared" si="4"/>
        <v>course(elec_e8117_l).</v>
      </c>
      <c r="B22" t="str">
        <f t="shared" si="0"/>
        <v>elec_e8117</v>
      </c>
      <c r="C22" t="str">
        <f t="shared" si="5"/>
        <v>iv</v>
      </c>
      <c r="E22" t="str">
        <f t="shared" si="6"/>
        <v>course(elec_e8117_l).</v>
      </c>
      <c r="F22" s="4" t="str">
        <f t="shared" si="7"/>
        <v>course(elec_e8117_l).</v>
      </c>
      <c r="G22" s="5" t="str">
        <f t="shared" si="8"/>
        <v/>
      </c>
      <c r="H22" s="6" t="str">
        <f t="shared" si="9"/>
        <v/>
      </c>
      <c r="L22" s="4" t="str">
        <f t="shared" si="1"/>
        <v>elec_e8117_l</v>
      </c>
      <c r="M22" s="5" t="str">
        <f t="shared" si="2"/>
        <v/>
      </c>
      <c r="N22" s="6" t="str">
        <f t="shared" si="3"/>
        <v/>
      </c>
      <c r="O22">
        <v>12</v>
      </c>
      <c r="P22" s="4" t="str">
        <f t="shared" si="10"/>
        <v>elec_e8117</v>
      </c>
      <c r="Q22" s="5" t="str">
        <f t="shared" si="11"/>
        <v>elec-e8117</v>
      </c>
      <c r="R22" s="5" t="s">
        <v>32</v>
      </c>
      <c r="S22" s="5" t="s">
        <v>82</v>
      </c>
      <c r="T22" s="5"/>
      <c r="U22" s="6"/>
      <c r="W22" t="s">
        <v>56</v>
      </c>
      <c r="Y22" t="s">
        <v>109</v>
      </c>
      <c r="Z22" t="s">
        <v>112</v>
      </c>
      <c r="AB22" t="str">
        <f t="shared" si="12"/>
        <v>rob</v>
      </c>
      <c r="AC22" t="s">
        <v>33</v>
      </c>
    </row>
    <row r="23" spans="1:29" x14ac:dyDescent="0.3">
      <c r="A23" t="str">
        <f t="shared" si="4"/>
        <v>course(elec_e8118_l).</v>
      </c>
      <c r="B23" t="str">
        <f t="shared" si="0"/>
        <v>elec_e8118</v>
      </c>
      <c r="C23" t="str">
        <f t="shared" si="5"/>
        <v>v</v>
      </c>
      <c r="E23" t="str">
        <f t="shared" si="6"/>
        <v>course(elec_e8118_l).</v>
      </c>
      <c r="F23" s="4" t="str">
        <f t="shared" si="7"/>
        <v>course(elec_e8118_l).</v>
      </c>
      <c r="G23" s="5" t="str">
        <f t="shared" si="8"/>
        <v/>
      </c>
      <c r="H23" s="6" t="str">
        <f t="shared" si="9"/>
        <v/>
      </c>
      <c r="L23" s="4" t="str">
        <f t="shared" si="1"/>
        <v>elec_e8118_l</v>
      </c>
      <c r="M23" s="5" t="str">
        <f t="shared" si="2"/>
        <v/>
      </c>
      <c r="N23" s="6" t="str">
        <f t="shared" si="3"/>
        <v/>
      </c>
      <c r="O23">
        <v>13</v>
      </c>
      <c r="P23" s="4" t="str">
        <f t="shared" si="10"/>
        <v>elec_e8118</v>
      </c>
      <c r="Q23" s="5" t="str">
        <f t="shared" si="11"/>
        <v>elec-e8118</v>
      </c>
      <c r="R23" s="5" t="s">
        <v>35</v>
      </c>
      <c r="S23" s="5" t="s">
        <v>82</v>
      </c>
      <c r="T23" s="5"/>
      <c r="U23" s="6"/>
      <c r="W23" t="s">
        <v>55</v>
      </c>
      <c r="Y23" t="s">
        <v>109</v>
      </c>
      <c r="Z23" t="s">
        <v>112</v>
      </c>
      <c r="AB23" t="str">
        <f t="shared" si="12"/>
        <v>vil</v>
      </c>
      <c r="AC23" t="s">
        <v>34</v>
      </c>
    </row>
    <row r="24" spans="1:29" x14ac:dyDescent="0.3">
      <c r="A24" t="str">
        <f t="shared" si="4"/>
        <v>course(elec_e8119_l).</v>
      </c>
      <c r="B24" t="str">
        <f t="shared" si="0"/>
        <v>elec_e8119</v>
      </c>
      <c r="C24" t="str">
        <f t="shared" si="5"/>
        <v>v</v>
      </c>
      <c r="E24" t="str">
        <f t="shared" si="6"/>
        <v>course(elec_e8119_l).</v>
      </c>
      <c r="F24" s="4" t="str">
        <f t="shared" si="7"/>
        <v>course(elec_e8119_l).</v>
      </c>
      <c r="G24" s="5" t="str">
        <f t="shared" si="8"/>
        <v/>
      </c>
      <c r="H24" s="6" t="str">
        <f t="shared" si="9"/>
        <v/>
      </c>
      <c r="L24" s="4" t="str">
        <f t="shared" si="1"/>
        <v>elec_e8119_l</v>
      </c>
      <c r="M24" s="5" t="str">
        <f t="shared" si="2"/>
        <v/>
      </c>
      <c r="N24" s="6" t="str">
        <f t="shared" si="3"/>
        <v/>
      </c>
      <c r="O24">
        <v>14</v>
      </c>
      <c r="P24" s="4" t="str">
        <f t="shared" si="10"/>
        <v>elec_e8119</v>
      </c>
      <c r="Q24" s="5" t="str">
        <f t="shared" si="11"/>
        <v>elec-e8119</v>
      </c>
      <c r="R24" s="5" t="s">
        <v>45</v>
      </c>
      <c r="S24" s="5" t="s">
        <v>82</v>
      </c>
      <c r="T24" s="5"/>
      <c r="U24" s="6"/>
      <c r="W24" t="s">
        <v>55</v>
      </c>
      <c r="Y24" t="s">
        <v>110</v>
      </c>
      <c r="Z24" t="s">
        <v>112</v>
      </c>
      <c r="AB24" t="str">
        <f t="shared" si="12"/>
        <v>vil</v>
      </c>
      <c r="AC24" t="s">
        <v>34</v>
      </c>
    </row>
    <row r="25" spans="1:29" x14ac:dyDescent="0.3">
      <c r="A25" t="str">
        <f t="shared" si="4"/>
        <v>course(elec_l8120_l).</v>
      </c>
      <c r="B25" t="str">
        <f t="shared" si="0"/>
        <v>elec_l8120</v>
      </c>
      <c r="C25" t="str">
        <f t="shared" si="5"/>
        <v>v</v>
      </c>
      <c r="E25" t="str">
        <f t="shared" si="6"/>
        <v>course(elec_l8120_l).</v>
      </c>
      <c r="F25" s="4" t="str">
        <f t="shared" si="7"/>
        <v>course(elec_l8120_l).</v>
      </c>
      <c r="G25" s="5" t="str">
        <f t="shared" si="8"/>
        <v/>
      </c>
      <c r="H25" s="6" t="str">
        <f t="shared" si="9"/>
        <v/>
      </c>
      <c r="L25" s="4" t="str">
        <f t="shared" si="1"/>
        <v>elec_l8120_l</v>
      </c>
      <c r="M25" s="5" t="str">
        <f t="shared" si="2"/>
        <v/>
      </c>
      <c r="N25" s="6" t="str">
        <f t="shared" si="3"/>
        <v/>
      </c>
      <c r="O25">
        <v>15</v>
      </c>
      <c r="P25" s="4" t="str">
        <f t="shared" si="10"/>
        <v>elec_l8120</v>
      </c>
      <c r="Q25" s="5" t="str">
        <f t="shared" si="11"/>
        <v>elec-l8120</v>
      </c>
      <c r="R25" s="5" t="s">
        <v>46</v>
      </c>
      <c r="S25" s="5" t="s">
        <v>82</v>
      </c>
      <c r="T25" s="5"/>
      <c r="U25" s="6"/>
      <c r="W25" t="s">
        <v>55</v>
      </c>
      <c r="Y25" t="s">
        <v>110</v>
      </c>
      <c r="Z25" t="s">
        <v>112</v>
      </c>
      <c r="AB25" t="str">
        <f t="shared" si="12"/>
        <v/>
      </c>
    </row>
    <row r="26" spans="1:29" x14ac:dyDescent="0.3">
      <c r="A26" t="str">
        <f t="shared" si="4"/>
        <v>course(elec_l8121_l).</v>
      </c>
      <c r="B26" t="str">
        <f t="shared" si="0"/>
        <v>elec_l8121</v>
      </c>
      <c r="C26" t="str">
        <f t="shared" si="5"/>
        <v>v</v>
      </c>
      <c r="E26" t="str">
        <f t="shared" si="6"/>
        <v>course(elec_l8121_l).</v>
      </c>
      <c r="F26" s="4" t="str">
        <f t="shared" si="7"/>
        <v>course(elec_l8121_l).</v>
      </c>
      <c r="G26" s="5" t="str">
        <f t="shared" si="8"/>
        <v/>
      </c>
      <c r="H26" s="6" t="str">
        <f t="shared" si="9"/>
        <v/>
      </c>
      <c r="L26" s="4" t="str">
        <f t="shared" si="1"/>
        <v>elec_l8121_l</v>
      </c>
      <c r="M26" s="5" t="str">
        <f t="shared" si="2"/>
        <v/>
      </c>
      <c r="N26" s="6" t="str">
        <f t="shared" si="3"/>
        <v/>
      </c>
      <c r="O26">
        <v>16</v>
      </c>
      <c r="P26" s="4" t="str">
        <f t="shared" si="10"/>
        <v>elec_l8121</v>
      </c>
      <c r="Q26" s="5" t="str">
        <f t="shared" si="11"/>
        <v>elec-l8121</v>
      </c>
      <c r="R26" s="5" t="s">
        <v>47</v>
      </c>
      <c r="S26" s="5" t="s">
        <v>82</v>
      </c>
      <c r="T26" s="5"/>
      <c r="U26" s="6"/>
      <c r="W26" t="s">
        <v>55</v>
      </c>
      <c r="Y26" t="s">
        <v>110</v>
      </c>
      <c r="Z26" t="s">
        <v>112</v>
      </c>
      <c r="AB26" t="str">
        <f t="shared" si="12"/>
        <v/>
      </c>
    </row>
    <row r="27" spans="1:29" x14ac:dyDescent="0.3">
      <c r="A27" t="str">
        <f t="shared" si="4"/>
        <v/>
      </c>
      <c r="B27" t="str">
        <f t="shared" si="0"/>
        <v/>
      </c>
      <c r="C27" t="str">
        <f t="shared" si="5"/>
        <v/>
      </c>
      <c r="E27" t="str">
        <f t="shared" si="6"/>
        <v/>
      </c>
      <c r="F27" s="4" t="str">
        <f t="shared" si="7"/>
        <v/>
      </c>
      <c r="G27" s="5" t="str">
        <f t="shared" si="8"/>
        <v/>
      </c>
      <c r="H27" s="6" t="str">
        <f t="shared" si="9"/>
        <v/>
      </c>
      <c r="L27" s="4"/>
      <c r="M27" s="5"/>
      <c r="N27" s="6"/>
      <c r="O27">
        <v>17</v>
      </c>
      <c r="P27" s="4" t="str">
        <f t="shared" si="10"/>
        <v/>
      </c>
      <c r="Q27" s="5" t="str">
        <f t="shared" si="11"/>
        <v/>
      </c>
      <c r="R27" s="5"/>
      <c r="S27" s="5"/>
      <c r="T27" s="5"/>
      <c r="U27" s="6"/>
      <c r="AB27" t="str">
        <f t="shared" si="12"/>
        <v/>
      </c>
    </row>
    <row r="28" spans="1:29" x14ac:dyDescent="0.3">
      <c r="A28" t="str">
        <f t="shared" si="4"/>
        <v/>
      </c>
      <c r="B28" t="str">
        <f t="shared" si="0"/>
        <v/>
      </c>
      <c r="C28" t="str">
        <f t="shared" si="5"/>
        <v/>
      </c>
      <c r="E28" t="str">
        <f t="shared" si="6"/>
        <v/>
      </c>
      <c r="F28" s="4" t="str">
        <f t="shared" si="7"/>
        <v/>
      </c>
      <c r="G28" s="5" t="str">
        <f t="shared" si="8"/>
        <v/>
      </c>
      <c r="H28" s="6" t="str">
        <f t="shared" si="9"/>
        <v/>
      </c>
      <c r="L28" s="4"/>
      <c r="M28" s="5"/>
      <c r="N28" s="6"/>
      <c r="O28">
        <v>18</v>
      </c>
      <c r="P28" s="4" t="str">
        <f t="shared" si="10"/>
        <v/>
      </c>
      <c r="Q28" s="5" t="str">
        <f t="shared" si="11"/>
        <v/>
      </c>
      <c r="R28" s="5"/>
      <c r="S28" s="5"/>
      <c r="T28" s="5"/>
      <c r="U28" s="6"/>
      <c r="AB28" t="str">
        <f t="shared" si="12"/>
        <v/>
      </c>
    </row>
    <row r="29" spans="1:29" x14ac:dyDescent="0.3">
      <c r="A29" t="str">
        <f t="shared" si="4"/>
        <v/>
      </c>
      <c r="B29" t="str">
        <f t="shared" si="0"/>
        <v/>
      </c>
      <c r="C29" t="str">
        <f t="shared" si="5"/>
        <v/>
      </c>
      <c r="E29" t="str">
        <f t="shared" si="6"/>
        <v/>
      </c>
      <c r="F29" s="4" t="str">
        <f t="shared" si="7"/>
        <v/>
      </c>
      <c r="G29" s="5" t="str">
        <f t="shared" si="8"/>
        <v/>
      </c>
      <c r="H29" s="6" t="str">
        <f t="shared" si="9"/>
        <v/>
      </c>
      <c r="L29" s="4"/>
      <c r="M29" s="5"/>
      <c r="N29" s="6"/>
      <c r="O29">
        <v>19</v>
      </c>
      <c r="P29" s="4" t="str">
        <f t="shared" si="10"/>
        <v/>
      </c>
      <c r="Q29" s="5" t="str">
        <f t="shared" si="11"/>
        <v/>
      </c>
      <c r="R29" s="5"/>
      <c r="S29" s="5"/>
      <c r="T29" s="5"/>
      <c r="U29" s="6"/>
      <c r="AB29" t="str">
        <f t="shared" si="12"/>
        <v/>
      </c>
    </row>
    <row r="30" spans="1:29" x14ac:dyDescent="0.3">
      <c r="A30" t="str">
        <f t="shared" si="4"/>
        <v/>
      </c>
      <c r="B30" s="8" t="str">
        <f t="shared" si="0"/>
        <v/>
      </c>
      <c r="C30" s="8" t="str">
        <f t="shared" si="5"/>
        <v/>
      </c>
      <c r="E30" s="9" t="str">
        <f t="shared" si="6"/>
        <v/>
      </c>
      <c r="F30" s="7" t="str">
        <f t="shared" si="7"/>
        <v/>
      </c>
      <c r="G30" s="8" t="str">
        <f t="shared" si="8"/>
        <v/>
      </c>
      <c r="H30" s="9" t="str">
        <f t="shared" si="9"/>
        <v/>
      </c>
      <c r="L30" s="7"/>
      <c r="M30" s="8"/>
      <c r="N30" s="9"/>
      <c r="O30">
        <v>20</v>
      </c>
      <c r="P30" s="7" t="str">
        <f t="shared" si="10"/>
        <v/>
      </c>
      <c r="Q30" s="8" t="str">
        <f t="shared" si="11"/>
        <v/>
      </c>
      <c r="R30" s="8"/>
      <c r="S30" s="8"/>
      <c r="T30" s="8"/>
      <c r="U30" s="9"/>
      <c r="W30" s="8"/>
      <c r="X30" s="8"/>
      <c r="Y30" s="8"/>
      <c r="Z30" s="8"/>
      <c r="AB30" t="str">
        <f t="shared" si="12"/>
        <v/>
      </c>
    </row>
    <row r="35" spans="1:13" x14ac:dyDescent="0.3">
      <c r="A35" t="s">
        <v>93</v>
      </c>
      <c r="F35" t="s">
        <v>89</v>
      </c>
      <c r="L35" t="s">
        <v>89</v>
      </c>
    </row>
    <row r="36" spans="1:13" x14ac:dyDescent="0.3">
      <c r="A36" t="str">
        <f>E36</f>
        <v>crsex(elec_e8101_l, elec_e8101_h01). crsex(elec_e8101_l, elec_e8101_h02).</v>
      </c>
      <c r="E36" t="str">
        <f>IF(AND(F36="",G36=""),"",IF(G36="",F36,CONCATENATE(F36," ",G36)))</f>
        <v>crsex(elec_e8101_l, elec_e8101_h01). crsex(elec_e8101_l, elec_e8101_h02).</v>
      </c>
      <c r="F36" s="1" t="str">
        <f>IF(L36="","",CONCATENATE($F$35,"(",L36,")."))</f>
        <v>crsex(elec_e8101_l, elec_e8101_h01).</v>
      </c>
      <c r="G36" s="3" t="str">
        <f>IF(M36="","",CONCATENATE($F$35,"(",M36,")."))</f>
        <v>crsex(elec_e8101_l, elec_e8101_h02).</v>
      </c>
      <c r="L36" s="1" t="str">
        <f t="shared" ref="L36:M56" si="13">IF(OR(M11="",$L11=""),"",CONCATENATE($L11,", ",M11))</f>
        <v>elec_e8101_l, elec_e8101_h01</v>
      </c>
      <c r="M36" s="3" t="str">
        <f t="shared" si="13"/>
        <v>elec_e8101_l, elec_e8101_h02</v>
      </c>
    </row>
    <row r="37" spans="1:13" x14ac:dyDescent="0.3">
      <c r="A37" t="str">
        <f t="shared" ref="A37:A56" si="14">E37</f>
        <v>crsex(elec_e8102_l, elec_e8102_h01).</v>
      </c>
      <c r="E37" t="str">
        <f t="shared" ref="E37:E56" si="15">IF(AND(F37="",G37=""),"",IF(G37="",F37,CONCATENATE(F37," ",G37)))</f>
        <v>crsex(elec_e8102_l, elec_e8102_h01).</v>
      </c>
      <c r="F37" s="4" t="str">
        <f t="shared" ref="F37:F56" si="16">IF(L37="","",CONCATENATE($F$35,"(",L37,")."))</f>
        <v>crsex(elec_e8102_l, elec_e8102_h01).</v>
      </c>
      <c r="G37" s="6" t="str">
        <f t="shared" ref="G37:G56" si="17">IF(M37="","",CONCATENATE($F$35,"(",M37,")."))</f>
        <v/>
      </c>
      <c r="L37" s="4" t="str">
        <f t="shared" si="13"/>
        <v>elec_e8102_l, elec_e8102_h01</v>
      </c>
      <c r="M37" s="6" t="str">
        <f t="shared" si="13"/>
        <v/>
      </c>
    </row>
    <row r="38" spans="1:13" x14ac:dyDescent="0.3">
      <c r="A38" t="str">
        <f t="shared" si="14"/>
        <v>crsex(elec_e8103_l, elec_e8103_h01).</v>
      </c>
      <c r="E38" t="str">
        <f t="shared" si="15"/>
        <v>crsex(elec_e8103_l, elec_e8103_h01).</v>
      </c>
      <c r="F38" s="4" t="str">
        <f t="shared" si="16"/>
        <v>crsex(elec_e8103_l, elec_e8103_h01).</v>
      </c>
      <c r="G38" s="6" t="str">
        <f t="shared" si="17"/>
        <v/>
      </c>
      <c r="L38" s="4" t="str">
        <f t="shared" si="13"/>
        <v>elec_e8103_l, elec_e8103_h01</v>
      </c>
      <c r="M38" s="6" t="str">
        <f t="shared" si="13"/>
        <v/>
      </c>
    </row>
    <row r="39" spans="1:13" x14ac:dyDescent="0.3">
      <c r="A39" t="str">
        <f t="shared" si="14"/>
        <v>crsex(elec_e8104_l, elec_e8104_h01).</v>
      </c>
      <c r="E39" t="str">
        <f t="shared" si="15"/>
        <v>crsex(elec_e8104_l, elec_e8104_h01).</v>
      </c>
      <c r="F39" s="4" t="str">
        <f t="shared" si="16"/>
        <v>crsex(elec_e8104_l, elec_e8104_h01).</v>
      </c>
      <c r="G39" s="6" t="str">
        <f t="shared" si="17"/>
        <v/>
      </c>
      <c r="L39" s="4" t="str">
        <f t="shared" si="13"/>
        <v>elec_e8104_l, elec_e8104_h01</v>
      </c>
      <c r="M39" s="6" t="str">
        <f t="shared" si="13"/>
        <v/>
      </c>
    </row>
    <row r="40" spans="1:13" x14ac:dyDescent="0.3">
      <c r="A40" t="str">
        <f t="shared" si="14"/>
        <v>crsex(elec_e8110_l, elec_e8110_h01).</v>
      </c>
      <c r="E40" t="str">
        <f t="shared" si="15"/>
        <v>crsex(elec_e8110_l, elec_e8110_h01).</v>
      </c>
      <c r="F40" s="4" t="str">
        <f t="shared" si="16"/>
        <v>crsex(elec_e8110_l, elec_e8110_h01).</v>
      </c>
      <c r="G40" s="6" t="str">
        <f t="shared" si="17"/>
        <v/>
      </c>
      <c r="L40" s="4" t="str">
        <f t="shared" si="13"/>
        <v>elec_e8110_l, elec_e8110_h01</v>
      </c>
      <c r="M40" s="6" t="str">
        <f t="shared" si="13"/>
        <v/>
      </c>
    </row>
    <row r="41" spans="1:13" x14ac:dyDescent="0.3">
      <c r="A41" t="str">
        <f t="shared" si="14"/>
        <v>crsex(elec_e8111_l, elec_e8111_h01).</v>
      </c>
      <c r="E41" t="str">
        <f t="shared" si="15"/>
        <v>crsex(elec_e8111_l, elec_e8111_h01).</v>
      </c>
      <c r="F41" s="4" t="str">
        <f t="shared" si="16"/>
        <v>crsex(elec_e8111_l, elec_e8111_h01).</v>
      </c>
      <c r="G41" s="6" t="str">
        <f t="shared" si="17"/>
        <v/>
      </c>
      <c r="L41" s="4" t="str">
        <f t="shared" si="13"/>
        <v>elec_e8111_l, elec_e8111_h01</v>
      </c>
      <c r="M41" s="6" t="str">
        <f t="shared" si="13"/>
        <v/>
      </c>
    </row>
    <row r="42" spans="1:13" x14ac:dyDescent="0.3">
      <c r="A42" t="str">
        <f t="shared" si="14"/>
        <v>crsex(elec_e8112_l, elec_e8112_h01).</v>
      </c>
      <c r="E42" t="str">
        <f t="shared" si="15"/>
        <v>crsex(elec_e8112_l, elec_e8112_h01).</v>
      </c>
      <c r="F42" s="4" t="str">
        <f t="shared" si="16"/>
        <v>crsex(elec_e8112_l, elec_e8112_h01).</v>
      </c>
      <c r="G42" s="6" t="str">
        <f t="shared" si="17"/>
        <v/>
      </c>
      <c r="L42" s="4" t="str">
        <f t="shared" si="13"/>
        <v>elec_e8112_l, elec_e8112_h01</v>
      </c>
      <c r="M42" s="6" t="str">
        <f t="shared" si="13"/>
        <v/>
      </c>
    </row>
    <row r="43" spans="1:13" x14ac:dyDescent="0.3">
      <c r="A43" t="str">
        <f t="shared" si="14"/>
        <v>crsex(elec_e8113_l, elec_e8113_h01).</v>
      </c>
      <c r="E43" t="str">
        <f t="shared" si="15"/>
        <v>crsex(elec_e8113_l, elec_e8113_h01).</v>
      </c>
      <c r="F43" s="4" t="str">
        <f t="shared" si="16"/>
        <v>crsex(elec_e8113_l, elec_e8113_h01).</v>
      </c>
      <c r="G43" s="6" t="str">
        <f t="shared" si="17"/>
        <v/>
      </c>
      <c r="L43" s="4" t="str">
        <f t="shared" si="13"/>
        <v>elec_e8113_l, elec_e8113_h01</v>
      </c>
      <c r="M43" s="6" t="str">
        <f t="shared" si="13"/>
        <v/>
      </c>
    </row>
    <row r="44" spans="1:13" x14ac:dyDescent="0.3">
      <c r="A44" t="str">
        <f t="shared" si="14"/>
        <v>crsex(elec_e8114_l, elec_e8114_h01).</v>
      </c>
      <c r="E44" t="str">
        <f t="shared" si="15"/>
        <v>crsex(elec_e8114_l, elec_e8114_h01).</v>
      </c>
      <c r="F44" s="4" t="str">
        <f t="shared" si="16"/>
        <v>crsex(elec_e8114_l, elec_e8114_h01).</v>
      </c>
      <c r="G44" s="6" t="str">
        <f t="shared" si="17"/>
        <v/>
      </c>
      <c r="L44" s="4" t="str">
        <f t="shared" si="13"/>
        <v>elec_e8114_l, elec_e8114_h01</v>
      </c>
      <c r="M44" s="6" t="str">
        <f t="shared" si="13"/>
        <v/>
      </c>
    </row>
    <row r="45" spans="1:13" x14ac:dyDescent="0.3">
      <c r="A45" t="str">
        <f t="shared" si="14"/>
        <v>crsex(elec_e8115_l, elec_e8115_h01).</v>
      </c>
      <c r="E45" t="str">
        <f t="shared" si="15"/>
        <v>crsex(elec_e8115_l, elec_e8115_h01).</v>
      </c>
      <c r="F45" s="4" t="str">
        <f t="shared" si="16"/>
        <v>crsex(elec_e8115_l, elec_e8115_h01).</v>
      </c>
      <c r="G45" s="6" t="str">
        <f t="shared" si="17"/>
        <v/>
      </c>
      <c r="L45" s="4" t="str">
        <f t="shared" si="13"/>
        <v>elec_e8115_l, elec_e8115_h01</v>
      </c>
      <c r="M45" s="6" t="str">
        <f t="shared" si="13"/>
        <v/>
      </c>
    </row>
    <row r="46" spans="1:13" x14ac:dyDescent="0.3">
      <c r="A46" t="str">
        <f t="shared" si="14"/>
        <v/>
      </c>
      <c r="E46" t="str">
        <f t="shared" si="15"/>
        <v/>
      </c>
      <c r="F46" s="4" t="str">
        <f t="shared" si="16"/>
        <v/>
      </c>
      <c r="G46" s="6" t="str">
        <f t="shared" si="17"/>
        <v/>
      </c>
      <c r="L46" s="4" t="str">
        <f t="shared" si="13"/>
        <v/>
      </c>
      <c r="M46" s="6" t="str">
        <f t="shared" si="13"/>
        <v/>
      </c>
    </row>
    <row r="47" spans="1:13" x14ac:dyDescent="0.3">
      <c r="A47" t="str">
        <f t="shared" si="14"/>
        <v/>
      </c>
      <c r="E47" t="str">
        <f t="shared" si="15"/>
        <v/>
      </c>
      <c r="F47" s="4" t="str">
        <f t="shared" si="16"/>
        <v/>
      </c>
      <c r="G47" s="6" t="str">
        <f t="shared" si="17"/>
        <v/>
      </c>
      <c r="L47" s="4" t="str">
        <f t="shared" si="13"/>
        <v/>
      </c>
      <c r="M47" s="6" t="str">
        <f t="shared" si="13"/>
        <v/>
      </c>
    </row>
    <row r="48" spans="1:13" x14ac:dyDescent="0.3">
      <c r="A48" t="str">
        <f t="shared" si="14"/>
        <v/>
      </c>
      <c r="E48" t="str">
        <f t="shared" si="15"/>
        <v/>
      </c>
      <c r="F48" s="4" t="str">
        <f t="shared" si="16"/>
        <v/>
      </c>
      <c r="G48" s="6" t="str">
        <f t="shared" si="17"/>
        <v/>
      </c>
      <c r="L48" s="4" t="str">
        <f t="shared" si="13"/>
        <v/>
      </c>
      <c r="M48" s="6" t="str">
        <f t="shared" si="13"/>
        <v/>
      </c>
    </row>
    <row r="49" spans="1:13" x14ac:dyDescent="0.3">
      <c r="A49" t="str">
        <f t="shared" si="14"/>
        <v/>
      </c>
      <c r="E49" t="str">
        <f t="shared" si="15"/>
        <v/>
      </c>
      <c r="F49" s="4" t="str">
        <f t="shared" si="16"/>
        <v/>
      </c>
      <c r="G49" s="6" t="str">
        <f t="shared" si="17"/>
        <v/>
      </c>
      <c r="L49" s="4" t="str">
        <f t="shared" si="13"/>
        <v/>
      </c>
      <c r="M49" s="6" t="str">
        <f t="shared" si="13"/>
        <v/>
      </c>
    </row>
    <row r="50" spans="1:13" x14ac:dyDescent="0.3">
      <c r="A50" t="str">
        <f t="shared" si="14"/>
        <v/>
      </c>
      <c r="E50" t="str">
        <f t="shared" si="15"/>
        <v/>
      </c>
      <c r="F50" s="4" t="str">
        <f t="shared" si="16"/>
        <v/>
      </c>
      <c r="G50" s="6" t="str">
        <f t="shared" si="17"/>
        <v/>
      </c>
      <c r="L50" s="4" t="str">
        <f t="shared" si="13"/>
        <v/>
      </c>
      <c r="M50" s="6" t="str">
        <f t="shared" si="13"/>
        <v/>
      </c>
    </row>
    <row r="51" spans="1:13" x14ac:dyDescent="0.3">
      <c r="A51" t="str">
        <f t="shared" si="14"/>
        <v/>
      </c>
      <c r="E51" t="str">
        <f t="shared" si="15"/>
        <v/>
      </c>
      <c r="F51" s="4" t="str">
        <f t="shared" si="16"/>
        <v/>
      </c>
      <c r="G51" s="6" t="str">
        <f t="shared" si="17"/>
        <v/>
      </c>
      <c r="L51" s="4" t="str">
        <f t="shared" si="13"/>
        <v/>
      </c>
      <c r="M51" s="6" t="str">
        <f t="shared" si="13"/>
        <v/>
      </c>
    </row>
    <row r="52" spans="1:13" x14ac:dyDescent="0.3">
      <c r="A52" t="str">
        <f t="shared" si="14"/>
        <v/>
      </c>
      <c r="E52" t="str">
        <f t="shared" si="15"/>
        <v/>
      </c>
      <c r="F52" s="4" t="str">
        <f t="shared" si="16"/>
        <v/>
      </c>
      <c r="G52" s="6" t="str">
        <f t="shared" si="17"/>
        <v/>
      </c>
      <c r="L52" s="4" t="str">
        <f t="shared" si="13"/>
        <v/>
      </c>
      <c r="M52" s="6" t="str">
        <f t="shared" si="13"/>
        <v/>
      </c>
    </row>
    <row r="53" spans="1:13" x14ac:dyDescent="0.3">
      <c r="A53" t="str">
        <f t="shared" si="14"/>
        <v/>
      </c>
      <c r="E53" t="str">
        <f t="shared" si="15"/>
        <v/>
      </c>
      <c r="F53" s="4" t="str">
        <f t="shared" si="16"/>
        <v/>
      </c>
      <c r="G53" s="6" t="str">
        <f t="shared" si="17"/>
        <v/>
      </c>
      <c r="L53" s="4" t="str">
        <f t="shared" si="13"/>
        <v/>
      </c>
      <c r="M53" s="6" t="str">
        <f t="shared" si="13"/>
        <v/>
      </c>
    </row>
    <row r="54" spans="1:13" x14ac:dyDescent="0.3">
      <c r="A54" t="str">
        <f t="shared" si="14"/>
        <v/>
      </c>
      <c r="E54" t="str">
        <f t="shared" si="15"/>
        <v/>
      </c>
      <c r="F54" s="4" t="str">
        <f t="shared" si="16"/>
        <v/>
      </c>
      <c r="G54" s="6" t="str">
        <f t="shared" si="17"/>
        <v/>
      </c>
      <c r="L54" s="4" t="str">
        <f t="shared" si="13"/>
        <v/>
      </c>
      <c r="M54" s="6" t="str">
        <f t="shared" si="13"/>
        <v/>
      </c>
    </row>
    <row r="55" spans="1:13" x14ac:dyDescent="0.3">
      <c r="A55" t="str">
        <f t="shared" si="14"/>
        <v/>
      </c>
      <c r="E55" t="str">
        <f t="shared" si="15"/>
        <v/>
      </c>
      <c r="F55" s="4" t="str">
        <f t="shared" si="16"/>
        <v/>
      </c>
      <c r="G55" s="6" t="str">
        <f t="shared" si="17"/>
        <v/>
      </c>
      <c r="L55" s="4" t="str">
        <f t="shared" si="13"/>
        <v/>
      </c>
      <c r="M55" s="6" t="str">
        <f t="shared" si="13"/>
        <v/>
      </c>
    </row>
    <row r="56" spans="1:13" x14ac:dyDescent="0.3">
      <c r="A56" t="str">
        <f t="shared" si="14"/>
        <v/>
      </c>
      <c r="E56" t="str">
        <f t="shared" si="15"/>
        <v/>
      </c>
      <c r="F56" s="7" t="str">
        <f t="shared" si="16"/>
        <v/>
      </c>
      <c r="G56" s="9" t="str">
        <f t="shared" si="17"/>
        <v/>
      </c>
      <c r="L56" s="7" t="str">
        <f t="shared" si="13"/>
        <v/>
      </c>
      <c r="M56" s="9" t="str">
        <f t="shared" si="13"/>
        <v/>
      </c>
    </row>
    <row r="57" spans="1:13" x14ac:dyDescent="0.3">
      <c r="A57" t="s">
        <v>106</v>
      </c>
      <c r="F57" s="5"/>
    </row>
    <row r="58" spans="1:13" x14ac:dyDescent="0.3">
      <c r="F58" s="5"/>
    </row>
  </sheetData>
  <pageMargins left="0.7" right="0.7" top="0.75" bottom="0.75" header="0.3" footer="0.3"/>
  <ignoredErrors>
    <ignoredError sqref="A2:A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49"/>
  <sheetViews>
    <sheetView topLeftCell="A7" workbookViewId="0">
      <selection activeCell="M16" sqref="M16"/>
    </sheetView>
  </sheetViews>
  <sheetFormatPr defaultRowHeight="14.4" x14ac:dyDescent="0.3"/>
  <cols>
    <col min="1" max="1" width="13.33203125" customWidth="1"/>
    <col min="9" max="9" width="13.33203125" customWidth="1"/>
  </cols>
  <sheetData>
    <row r="10" spans="1:9" x14ac:dyDescent="0.3">
      <c r="A10" t="s">
        <v>121</v>
      </c>
      <c r="H10" s="23" t="s">
        <v>119</v>
      </c>
      <c r="I10" s="24" t="str">
        <f>IF(Courses!AB10="","",Courses!AB10)</f>
        <v>Teachercode</v>
      </c>
    </row>
    <row r="11" spans="1:9" x14ac:dyDescent="0.3">
      <c r="A11" t="str">
        <f t="shared" ref="A11:A23" si="0">IF(AND(H11&lt;&gt;"",I11&lt;&gt;""),CONCATENATE(H11,"(",I11,")."),"")</f>
        <v>teacher(kai).</v>
      </c>
      <c r="H11" s="1" t="s">
        <v>119</v>
      </c>
      <c r="I11" s="3" t="str">
        <f>IF(Courses!AB11="","",Courses!AB11)</f>
        <v>kai</v>
      </c>
    </row>
    <row r="12" spans="1:9" x14ac:dyDescent="0.3">
      <c r="A12" t="str">
        <f t="shared" si="0"/>
        <v>teacher(val).</v>
      </c>
      <c r="H12" s="4" t="s">
        <v>119</v>
      </c>
      <c r="I12" s="6" t="str">
        <f>IF(Courses!AB12="","",Courses!AB12)</f>
        <v>val</v>
      </c>
    </row>
    <row r="13" spans="1:9" x14ac:dyDescent="0.3">
      <c r="A13" t="str">
        <f t="shared" si="0"/>
        <v>teacher(qua).</v>
      </c>
      <c r="H13" s="4" t="s">
        <v>119</v>
      </c>
      <c r="I13" s="6" t="str">
        <f>IF(Courses!AB13="","",Courses!AB13)</f>
        <v>qua</v>
      </c>
    </row>
    <row r="14" spans="1:9" x14ac:dyDescent="0.3">
      <c r="A14" t="str">
        <f t="shared" si="0"/>
        <v>teacher(art).</v>
      </c>
      <c r="H14" s="4" t="s">
        <v>119</v>
      </c>
      <c r="I14" s="6" t="str">
        <f>IF(Courses!AB14="","",Courses!AB14)</f>
        <v>art</v>
      </c>
    </row>
    <row r="15" spans="1:9" x14ac:dyDescent="0.3">
      <c r="A15" t="str">
        <f t="shared" si="0"/>
        <v>teacher(val).</v>
      </c>
      <c r="H15" s="4" t="s">
        <v>119</v>
      </c>
      <c r="I15" s="6" t="str">
        <f>IF(Courses!AB15="","",Courses!AB15)</f>
        <v>val</v>
      </c>
    </row>
    <row r="16" spans="1:9" x14ac:dyDescent="0.3">
      <c r="A16" t="str">
        <f t="shared" si="0"/>
        <v>teacher(art).</v>
      </c>
      <c r="H16" s="4" t="s">
        <v>119</v>
      </c>
      <c r="I16" s="6" t="str">
        <f>IF(Courses!AB16="","",Courses!AB16)</f>
        <v>art</v>
      </c>
    </row>
    <row r="17" spans="1:10" x14ac:dyDescent="0.3">
      <c r="A17" t="str">
        <f t="shared" si="0"/>
        <v>teacher(jor).</v>
      </c>
      <c r="H17" s="4" t="s">
        <v>119</v>
      </c>
      <c r="I17" s="6" t="str">
        <f>IF(Courses!AB17="","",Courses!AB17)</f>
        <v>jor</v>
      </c>
    </row>
    <row r="18" spans="1:10" x14ac:dyDescent="0.3">
      <c r="A18" t="str">
        <f t="shared" si="0"/>
        <v>teacher(ilk).</v>
      </c>
      <c r="H18" s="4" t="s">
        <v>119</v>
      </c>
      <c r="I18" s="6" t="str">
        <f>IF(Courses!AB18="","",Courses!AB18)</f>
        <v>ilk</v>
      </c>
    </row>
    <row r="19" spans="1:10" x14ac:dyDescent="0.3">
      <c r="A19" t="str">
        <f t="shared" si="0"/>
        <v>teacher(sep).</v>
      </c>
      <c r="H19" s="4" t="s">
        <v>119</v>
      </c>
      <c r="I19" s="6" t="str">
        <f>IF(Courses!AB19="","",Courses!AB19)</f>
        <v>sep</v>
      </c>
    </row>
    <row r="20" spans="1:10" x14ac:dyDescent="0.3">
      <c r="A20" t="str">
        <f t="shared" si="0"/>
        <v>teacher(qua).</v>
      </c>
      <c r="H20" s="4" t="s">
        <v>119</v>
      </c>
      <c r="I20" s="6" t="str">
        <f>IF(Courses!AB20="","",Courses!AB20)</f>
        <v>qua</v>
      </c>
    </row>
    <row r="21" spans="1:10" x14ac:dyDescent="0.3">
      <c r="A21" t="str">
        <f t="shared" si="0"/>
        <v>teacher(kai).</v>
      </c>
      <c r="H21" s="4" t="s">
        <v>119</v>
      </c>
      <c r="I21" s="6" t="str">
        <f>IF(Courses!AB21="","",Courses!AB21)</f>
        <v>kai</v>
      </c>
    </row>
    <row r="22" spans="1:10" x14ac:dyDescent="0.3">
      <c r="A22" t="str">
        <f t="shared" si="0"/>
        <v>teacher(rob).</v>
      </c>
      <c r="H22" s="4" t="s">
        <v>119</v>
      </c>
      <c r="I22" s="6" t="str">
        <f>IF(Courses!AB22="","",Courses!AB22)</f>
        <v>rob</v>
      </c>
    </row>
    <row r="23" spans="1:10" x14ac:dyDescent="0.3">
      <c r="A23" t="str">
        <f t="shared" si="0"/>
        <v>teacher(vil).</v>
      </c>
      <c r="H23" s="4" t="s">
        <v>119</v>
      </c>
      <c r="I23" s="6" t="str">
        <f>IF(Courses!AB23="","",Courses!AB23)</f>
        <v>vil</v>
      </c>
    </row>
    <row r="24" spans="1:10" x14ac:dyDescent="0.3">
      <c r="A24" t="str">
        <f t="shared" ref="A24:A29" si="1">IF(AND(H24&lt;&gt;"",I24&lt;&gt;""),CONCATENATE(H24,"(",I24,")."),"")</f>
        <v>teacher(vil).</v>
      </c>
      <c r="H24" s="4" t="s">
        <v>119</v>
      </c>
      <c r="I24" s="6" t="str">
        <f>IF(Courses!AB24="","",Courses!AB24)</f>
        <v>vil</v>
      </c>
    </row>
    <row r="25" spans="1:10" x14ac:dyDescent="0.3">
      <c r="A25" t="str">
        <f t="shared" si="1"/>
        <v/>
      </c>
      <c r="H25" s="4"/>
      <c r="I25" s="6" t="str">
        <f>IF(Courses!AB25="","",Courses!AB25)</f>
        <v/>
      </c>
    </row>
    <row r="26" spans="1:10" x14ac:dyDescent="0.3">
      <c r="A26" t="str">
        <f t="shared" si="1"/>
        <v/>
      </c>
      <c r="H26" s="4"/>
      <c r="I26" s="6" t="str">
        <f>IF(Courses!AB26="","",Courses!AB26)</f>
        <v/>
      </c>
    </row>
    <row r="27" spans="1:10" x14ac:dyDescent="0.3">
      <c r="A27" t="str">
        <f t="shared" si="1"/>
        <v/>
      </c>
      <c r="H27" s="4"/>
      <c r="I27" s="6" t="str">
        <f>IF(Courses!AB27="","",Courses!AB27)</f>
        <v/>
      </c>
    </row>
    <row r="28" spans="1:10" x14ac:dyDescent="0.3">
      <c r="A28" t="str">
        <f t="shared" si="1"/>
        <v/>
      </c>
      <c r="H28" s="4"/>
      <c r="I28" s="6" t="str">
        <f>IF(Courses!AB28="","",Courses!AB28)</f>
        <v/>
      </c>
    </row>
    <row r="29" spans="1:10" x14ac:dyDescent="0.3">
      <c r="A29" t="str">
        <f t="shared" si="1"/>
        <v/>
      </c>
      <c r="H29" s="4"/>
      <c r="I29" s="6" t="str">
        <f>IF(Courses!AB29="","",Courses!AB29)</f>
        <v/>
      </c>
    </row>
    <row r="30" spans="1:10" x14ac:dyDescent="0.3">
      <c r="A30" t="s">
        <v>94</v>
      </c>
      <c r="H30" s="5" t="str">
        <f>IF(Courses!Y10="","",Courses!Y10)</f>
        <v>M-type</v>
      </c>
      <c r="I30" s="5" t="str">
        <f>IF(Courses!L10="","",Courses!L10)</f>
        <v>EVENT CODES</v>
      </c>
      <c r="J30" s="5" t="str">
        <f>IF(Courses!Z10="","",Courses!Z10)</f>
        <v>Major</v>
      </c>
    </row>
    <row r="31" spans="1:10" x14ac:dyDescent="0.3">
      <c r="A31" t="str">
        <f>IF(AND(H31&lt;&gt;"",I31&lt;&gt;"",J31&lt;&gt;""),CONCATENATE(H31,"(",I31,", ",J31,")."),"")</f>
        <v>evsuper(elec_e8101_l, kai).</v>
      </c>
      <c r="H31" s="1" t="s">
        <v>120</v>
      </c>
      <c r="I31" s="2" t="str">
        <f>IF(Courses!L11="","",Courses!L11)</f>
        <v>elec_e8101_l</v>
      </c>
      <c r="J31" s="3" t="str">
        <f>IF(Courses!AB11="","",Courses!AB11)</f>
        <v>kai</v>
      </c>
    </row>
    <row r="32" spans="1:10" x14ac:dyDescent="0.3">
      <c r="A32" t="str">
        <f t="shared" ref="A32:A49" si="2">IF(AND(H32&lt;&gt;"",I32&lt;&gt;"",J32&lt;&gt;""),CONCATENATE(H32,"(",I32,", ",J32,")."),"")</f>
        <v>evsuper(elec_e8102_l, val).</v>
      </c>
      <c r="H32" s="4" t="s">
        <v>120</v>
      </c>
      <c r="I32" s="5" t="str">
        <f>IF(Courses!L12="","",Courses!L12)</f>
        <v>elec_e8102_l</v>
      </c>
      <c r="J32" s="6" t="str">
        <f>IF(Courses!AB12="","",Courses!AB12)</f>
        <v>val</v>
      </c>
    </row>
    <row r="33" spans="1:10" x14ac:dyDescent="0.3">
      <c r="A33" t="str">
        <f t="shared" si="2"/>
        <v>evsuper(elec_e8103_l, qua).</v>
      </c>
      <c r="H33" s="4" t="s">
        <v>120</v>
      </c>
      <c r="I33" s="5" t="str">
        <f>IF(Courses!L13="","",Courses!L13)</f>
        <v>elec_e8103_l</v>
      </c>
      <c r="J33" s="6" t="str">
        <f>IF(Courses!AB13="","",Courses!AB13)</f>
        <v>qua</v>
      </c>
    </row>
    <row r="34" spans="1:10" x14ac:dyDescent="0.3">
      <c r="A34" t="str">
        <f t="shared" si="2"/>
        <v>evsuper(elec_e8104_l, art).</v>
      </c>
      <c r="H34" s="4" t="s">
        <v>120</v>
      </c>
      <c r="I34" s="5" t="str">
        <f>IF(Courses!L14="","",Courses!L14)</f>
        <v>elec_e8104_l</v>
      </c>
      <c r="J34" s="6" t="str">
        <f>IF(Courses!AB14="","",Courses!AB14)</f>
        <v>art</v>
      </c>
    </row>
    <row r="35" spans="1:10" x14ac:dyDescent="0.3">
      <c r="A35" t="str">
        <f t="shared" si="2"/>
        <v>evsuper(elec_e8110_l, val).</v>
      </c>
      <c r="H35" s="4" t="s">
        <v>120</v>
      </c>
      <c r="I35" s="5" t="str">
        <f>IF(Courses!L15="","",Courses!L15)</f>
        <v>elec_e8110_l</v>
      </c>
      <c r="J35" s="6" t="str">
        <f>IF(Courses!AB15="","",Courses!AB15)</f>
        <v>val</v>
      </c>
    </row>
    <row r="36" spans="1:10" x14ac:dyDescent="0.3">
      <c r="A36" t="str">
        <f t="shared" si="2"/>
        <v>evsuper(elec_e8111_l, art).</v>
      </c>
      <c r="H36" s="4" t="s">
        <v>120</v>
      </c>
      <c r="I36" s="5" t="str">
        <f>IF(Courses!L16="","",Courses!L16)</f>
        <v>elec_e8111_l</v>
      </c>
      <c r="J36" s="6" t="str">
        <f>IF(Courses!AB16="","",Courses!AB16)</f>
        <v>art</v>
      </c>
    </row>
    <row r="37" spans="1:10" x14ac:dyDescent="0.3">
      <c r="A37" t="str">
        <f t="shared" si="2"/>
        <v>evsuper(elec_e8112_l, jor).</v>
      </c>
      <c r="H37" s="4" t="s">
        <v>120</v>
      </c>
      <c r="I37" s="5" t="str">
        <f>IF(Courses!L17="","",Courses!L17)</f>
        <v>elec_e8112_l</v>
      </c>
      <c r="J37" s="6" t="str">
        <f>IF(Courses!AB17="","",Courses!AB17)</f>
        <v>jor</v>
      </c>
    </row>
    <row r="38" spans="1:10" x14ac:dyDescent="0.3">
      <c r="A38" t="str">
        <f t="shared" si="2"/>
        <v>evsuper(elec_e8113_l, ilk).</v>
      </c>
      <c r="H38" s="4" t="s">
        <v>120</v>
      </c>
      <c r="I38" s="5" t="str">
        <f>IF(Courses!L18="","",Courses!L18)</f>
        <v>elec_e8113_l</v>
      </c>
      <c r="J38" s="6" t="str">
        <f>IF(Courses!AB18="","",Courses!AB18)</f>
        <v>ilk</v>
      </c>
    </row>
    <row r="39" spans="1:10" x14ac:dyDescent="0.3">
      <c r="A39" t="str">
        <f t="shared" si="2"/>
        <v>evsuper(elec_e8114_l, sep).</v>
      </c>
      <c r="H39" s="4" t="s">
        <v>120</v>
      </c>
      <c r="I39" s="5" t="str">
        <f>IF(Courses!L19="","",Courses!L19)</f>
        <v>elec_e8114_l</v>
      </c>
      <c r="J39" s="6" t="str">
        <f>IF(Courses!AB19="","",Courses!AB19)</f>
        <v>sep</v>
      </c>
    </row>
    <row r="40" spans="1:10" x14ac:dyDescent="0.3">
      <c r="A40" t="str">
        <f t="shared" si="2"/>
        <v>evsuper(elec_e8115_l, qua).</v>
      </c>
      <c r="H40" s="4" t="s">
        <v>120</v>
      </c>
      <c r="I40" s="5" t="str">
        <f>IF(Courses!L20="","",Courses!L20)</f>
        <v>elec_e8115_l</v>
      </c>
      <c r="J40" s="6" t="str">
        <f>IF(Courses!AB20="","",Courses!AB20)</f>
        <v>qua</v>
      </c>
    </row>
    <row r="41" spans="1:10" x14ac:dyDescent="0.3">
      <c r="A41" t="str">
        <f t="shared" si="2"/>
        <v>evsuper(elec_e8116_l, kai).</v>
      </c>
      <c r="H41" s="4" t="s">
        <v>120</v>
      </c>
      <c r="I41" s="5" t="str">
        <f>IF(Courses!L21="","",Courses!L21)</f>
        <v>elec_e8116_l</v>
      </c>
      <c r="J41" s="6" t="str">
        <f>IF(Courses!AB21="","",Courses!AB21)</f>
        <v>kai</v>
      </c>
    </row>
    <row r="42" spans="1:10" x14ac:dyDescent="0.3">
      <c r="A42" t="str">
        <f t="shared" si="2"/>
        <v>evsuper(elec_e8117_l, rob).</v>
      </c>
      <c r="H42" s="4" t="s">
        <v>120</v>
      </c>
      <c r="I42" s="5" t="str">
        <f>IF(Courses!L22="","",Courses!L22)</f>
        <v>elec_e8117_l</v>
      </c>
      <c r="J42" s="6" t="str">
        <f>IF(Courses!AB22="","",Courses!AB22)</f>
        <v>rob</v>
      </c>
    </row>
    <row r="43" spans="1:10" x14ac:dyDescent="0.3">
      <c r="A43" t="str">
        <f t="shared" si="2"/>
        <v>evsuper(elec_e8118_l, vil).</v>
      </c>
      <c r="H43" s="4" t="s">
        <v>120</v>
      </c>
      <c r="I43" s="5" t="str">
        <f>IF(Courses!L23="","",Courses!L23)</f>
        <v>elec_e8118_l</v>
      </c>
      <c r="J43" s="6" t="str">
        <f>IF(Courses!AB23="","",Courses!AB23)</f>
        <v>vil</v>
      </c>
    </row>
    <row r="44" spans="1:10" x14ac:dyDescent="0.3">
      <c r="A44" t="str">
        <f t="shared" si="2"/>
        <v>evsuper(elec_e8119_l, vil).</v>
      </c>
      <c r="H44" s="4" t="s">
        <v>120</v>
      </c>
      <c r="I44" s="5" t="str">
        <f>IF(Courses!L24="","",Courses!L24)</f>
        <v>elec_e8119_l</v>
      </c>
      <c r="J44" s="6" t="str">
        <f>IF(Courses!AB24="","",Courses!AB24)</f>
        <v>vil</v>
      </c>
    </row>
    <row r="45" spans="1:10" x14ac:dyDescent="0.3">
      <c r="A45" t="str">
        <f t="shared" si="2"/>
        <v/>
      </c>
      <c r="H45" s="4" t="s">
        <v>120</v>
      </c>
      <c r="I45" s="5" t="str">
        <f>IF(Courses!L25="","",Courses!L25)</f>
        <v>elec_l8120_l</v>
      </c>
      <c r="J45" s="6" t="str">
        <f>IF(Courses!AB25="","",Courses!AB25)</f>
        <v/>
      </c>
    </row>
    <row r="46" spans="1:10" x14ac:dyDescent="0.3">
      <c r="A46" t="str">
        <f t="shared" si="2"/>
        <v/>
      </c>
      <c r="H46" s="4" t="s">
        <v>120</v>
      </c>
      <c r="I46" s="5" t="str">
        <f>IF(Courses!L26="","",Courses!L26)</f>
        <v>elec_l8121_l</v>
      </c>
      <c r="J46" s="6" t="str">
        <f>IF(Courses!AB26="","",Courses!AB26)</f>
        <v/>
      </c>
    </row>
    <row r="47" spans="1:10" x14ac:dyDescent="0.3">
      <c r="A47" t="str">
        <f t="shared" si="2"/>
        <v/>
      </c>
      <c r="H47" s="4" t="s">
        <v>120</v>
      </c>
      <c r="I47" s="5" t="str">
        <f>IF(Courses!L27="","",Courses!L27)</f>
        <v/>
      </c>
      <c r="J47" s="6" t="str">
        <f>IF(Courses!AB27="","",Courses!AB27)</f>
        <v/>
      </c>
    </row>
    <row r="48" spans="1:10" x14ac:dyDescent="0.3">
      <c r="A48" t="str">
        <f t="shared" si="2"/>
        <v/>
      </c>
      <c r="H48" s="4" t="s">
        <v>120</v>
      </c>
      <c r="I48" s="5" t="str">
        <f>IF(Courses!L28="","",Courses!L28)</f>
        <v/>
      </c>
      <c r="J48" s="6" t="str">
        <f>IF(Courses!AB28="","",Courses!AB28)</f>
        <v/>
      </c>
    </row>
    <row r="49" spans="1:10" x14ac:dyDescent="0.3">
      <c r="A49" t="str">
        <f t="shared" si="2"/>
        <v/>
      </c>
      <c r="H49" s="7" t="s">
        <v>120</v>
      </c>
      <c r="I49" s="8" t="str">
        <f>IF(Courses!L29="","",Courses!L29)</f>
        <v/>
      </c>
      <c r="J49" s="9" t="str">
        <f>IF(Courses!AB29="","",Courses!AB29)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49"/>
  <sheetViews>
    <sheetView topLeftCell="A34" workbookViewId="0">
      <selection activeCell="N37" sqref="N37"/>
    </sheetView>
  </sheetViews>
  <sheetFormatPr defaultRowHeight="14.4" x14ac:dyDescent="0.3"/>
  <cols>
    <col min="9" max="9" width="16.109375" customWidth="1"/>
  </cols>
  <sheetData>
    <row r="10" spans="1:9" x14ac:dyDescent="0.3">
      <c r="A10" t="s">
        <v>95</v>
      </c>
      <c r="H10" t="s">
        <v>117</v>
      </c>
      <c r="I10" t="s">
        <v>113</v>
      </c>
    </row>
    <row r="11" spans="1:9" x14ac:dyDescent="0.3">
      <c r="A11" t="str">
        <f t="shared" ref="A11:A15" si="0">IF(AND(H11&lt;&gt;"",I11&lt;&gt;""),CONCATENATE(H11,"(",I11,")."),"")</f>
        <v>major(aee).</v>
      </c>
      <c r="H11" s="1" t="s">
        <v>118</v>
      </c>
      <c r="I11" s="25" t="s">
        <v>111</v>
      </c>
    </row>
    <row r="12" spans="1:9" x14ac:dyDescent="0.3">
      <c r="A12" t="str">
        <f t="shared" si="0"/>
        <v>major(aee2).</v>
      </c>
      <c r="H12" s="4" t="s">
        <v>118</v>
      </c>
      <c r="I12" s="26" t="s">
        <v>112</v>
      </c>
    </row>
    <row r="13" spans="1:9" x14ac:dyDescent="0.3">
      <c r="A13" t="str">
        <f t="shared" si="0"/>
        <v/>
      </c>
      <c r="H13" s="4" t="s">
        <v>118</v>
      </c>
      <c r="I13" s="26"/>
    </row>
    <row r="14" spans="1:9" x14ac:dyDescent="0.3">
      <c r="A14" t="str">
        <f t="shared" si="0"/>
        <v/>
      </c>
      <c r="H14" s="4" t="s">
        <v>118</v>
      </c>
      <c r="I14" s="26"/>
    </row>
    <row r="15" spans="1:9" x14ac:dyDescent="0.3">
      <c r="A15" t="str">
        <f t="shared" si="0"/>
        <v/>
      </c>
      <c r="H15" s="7" t="s">
        <v>118</v>
      </c>
      <c r="I15" s="27"/>
    </row>
    <row r="30" spans="1:10" x14ac:dyDescent="0.3">
      <c r="A30" t="s">
        <v>122</v>
      </c>
      <c r="H30" s="5" t="str">
        <f>IF(Courses!Y10="","",Courses!Y10)</f>
        <v>M-type</v>
      </c>
      <c r="I30" s="5" t="str">
        <f>IF(Courses!L10="","",Courses!L10)</f>
        <v>EVENT CODES</v>
      </c>
      <c r="J30" s="5" t="str">
        <f>IF(Courses!Z10="","",Courses!Z10)</f>
        <v>Major</v>
      </c>
    </row>
    <row r="31" spans="1:10" x14ac:dyDescent="0.3">
      <c r="A31" t="str">
        <f>IF(AND(H31&lt;&gt;"",I31&lt;&gt;"",J31&lt;&gt;""),CONCATENATE(H31,"(",I31,", ",J31,")."),"")</f>
        <v>maobl(elec_e8101_l, aee).</v>
      </c>
      <c r="H31" s="1" t="str">
        <f>IF(Courses!Y11="","",Courses!Y11)</f>
        <v>maobl</v>
      </c>
      <c r="I31" s="2" t="str">
        <f>IF(Courses!L11="","",Courses!L11)</f>
        <v>elec_e8101_l</v>
      </c>
      <c r="J31" s="3" t="str">
        <f>IF(Courses!Z11="","",Courses!Z11)</f>
        <v>aee</v>
      </c>
    </row>
    <row r="32" spans="1:10" x14ac:dyDescent="0.3">
      <c r="A32" t="str">
        <f t="shared" ref="A32:A49" si="1">IF(AND(H32&lt;&gt;"",I32&lt;&gt;"",J32&lt;&gt;""),CONCATENATE(H32,"(",I32,", ",J32,")."),"")</f>
        <v>maobl(elec_e8102_l, aee).</v>
      </c>
      <c r="H32" s="4" t="str">
        <f>IF(Courses!Y12="","",Courses!Y12)</f>
        <v>maobl</v>
      </c>
      <c r="I32" s="5" t="str">
        <f>IF(Courses!L12="","",Courses!L12)</f>
        <v>elec_e8102_l</v>
      </c>
      <c r="J32" s="6" t="str">
        <f>IF(Courses!Z12="","",Courses!Z12)</f>
        <v>aee</v>
      </c>
    </row>
    <row r="33" spans="1:10" x14ac:dyDescent="0.3">
      <c r="A33" t="str">
        <f t="shared" si="1"/>
        <v>maobl(elec_e8103_l, aee).</v>
      </c>
      <c r="H33" s="4" t="str">
        <f>IF(Courses!Y13="","",Courses!Y13)</f>
        <v>maobl</v>
      </c>
      <c r="I33" s="5" t="str">
        <f>IF(Courses!L13="","",Courses!L13)</f>
        <v>elec_e8103_l</v>
      </c>
      <c r="J33" s="6" t="str">
        <f>IF(Courses!Z13="","",Courses!Z13)</f>
        <v>aee</v>
      </c>
    </row>
    <row r="34" spans="1:10" x14ac:dyDescent="0.3">
      <c r="A34" t="str">
        <f t="shared" si="1"/>
        <v>maobl(elec_e8104_l, aee).</v>
      </c>
      <c r="H34" s="4" t="str">
        <f>IF(Courses!Y14="","",Courses!Y14)</f>
        <v>maobl</v>
      </c>
      <c r="I34" s="5" t="str">
        <f>IF(Courses!L14="","",Courses!L14)</f>
        <v>elec_e8104_l</v>
      </c>
      <c r="J34" s="6" t="str">
        <f>IF(Courses!Z14="","",Courses!Z14)</f>
        <v>aee</v>
      </c>
    </row>
    <row r="35" spans="1:10" x14ac:dyDescent="0.3">
      <c r="A35" t="str">
        <f t="shared" si="1"/>
        <v>maobl(elec_e8110_l, aee).</v>
      </c>
      <c r="H35" s="4" t="str">
        <f>IF(Courses!Y15="","",Courses!Y15)</f>
        <v>maobl</v>
      </c>
      <c r="I35" s="5" t="str">
        <f>IF(Courses!L15="","",Courses!L15)</f>
        <v>elec_e8110_l</v>
      </c>
      <c r="J35" s="6" t="str">
        <f>IF(Courses!Z15="","",Courses!Z15)</f>
        <v>aee</v>
      </c>
    </row>
    <row r="36" spans="1:10" x14ac:dyDescent="0.3">
      <c r="A36" t="str">
        <f t="shared" si="1"/>
        <v>masel(elec_e8111_l, aee).</v>
      </c>
      <c r="H36" s="4" t="str">
        <f>IF(Courses!Y16="","",Courses!Y16)</f>
        <v>masel</v>
      </c>
      <c r="I36" s="5" t="str">
        <f>IF(Courses!L16="","",Courses!L16)</f>
        <v>elec_e8111_l</v>
      </c>
      <c r="J36" s="6" t="str">
        <f>IF(Courses!Z16="","",Courses!Z16)</f>
        <v>aee</v>
      </c>
    </row>
    <row r="37" spans="1:10" x14ac:dyDescent="0.3">
      <c r="A37" t="str">
        <f t="shared" si="1"/>
        <v>masel(elec_e8112_l, aee).</v>
      </c>
      <c r="H37" s="4" t="str">
        <f>IF(Courses!Y17="","",Courses!Y17)</f>
        <v>masel</v>
      </c>
      <c r="I37" s="5" t="str">
        <f>IF(Courses!L17="","",Courses!L17)</f>
        <v>elec_e8112_l</v>
      </c>
      <c r="J37" s="6" t="str">
        <f>IF(Courses!Z17="","",Courses!Z17)</f>
        <v>aee</v>
      </c>
    </row>
    <row r="38" spans="1:10" x14ac:dyDescent="0.3">
      <c r="A38" t="str">
        <f t="shared" si="1"/>
        <v>masel(elec_e8113_l, aee).</v>
      </c>
      <c r="H38" s="4" t="str">
        <f>IF(Courses!Y18="","",Courses!Y18)</f>
        <v>masel</v>
      </c>
      <c r="I38" s="5" t="str">
        <f>IF(Courses!L18="","",Courses!L18)</f>
        <v>elec_e8113_l</v>
      </c>
      <c r="J38" s="6" t="str">
        <f>IF(Courses!Z18="","",Courses!Z18)</f>
        <v>aee</v>
      </c>
    </row>
    <row r="39" spans="1:10" x14ac:dyDescent="0.3">
      <c r="A39" t="str">
        <f t="shared" si="1"/>
        <v>masel(elec_e8114_l, aee).</v>
      </c>
      <c r="H39" s="4" t="str">
        <f>IF(Courses!Y19="","",Courses!Y19)</f>
        <v>masel</v>
      </c>
      <c r="I39" s="5" t="str">
        <f>IF(Courses!L19="","",Courses!L19)</f>
        <v>elec_e8114_l</v>
      </c>
      <c r="J39" s="6" t="str">
        <f>IF(Courses!Z19="","",Courses!Z19)</f>
        <v>aee</v>
      </c>
    </row>
    <row r="40" spans="1:10" x14ac:dyDescent="0.3">
      <c r="A40" t="str">
        <f t="shared" si="1"/>
        <v>masel(elec_e8115_l, aee).</v>
      </c>
      <c r="H40" s="4" t="str">
        <f>IF(Courses!Y20="","",Courses!Y20)</f>
        <v>masel</v>
      </c>
      <c r="I40" s="5" t="str">
        <f>IF(Courses!L20="","",Courses!L20)</f>
        <v>elec_e8115_l</v>
      </c>
      <c r="J40" s="6" t="str">
        <f>IF(Courses!Z20="","",Courses!Z20)</f>
        <v>aee</v>
      </c>
    </row>
    <row r="41" spans="1:10" x14ac:dyDescent="0.3">
      <c r="A41" t="str">
        <f t="shared" si="1"/>
        <v>maobl(elec_e8116_l, aee2).</v>
      </c>
      <c r="H41" s="4" t="str">
        <f>IF(Courses!Y21="","",Courses!Y21)</f>
        <v>maobl</v>
      </c>
      <c r="I41" s="5" t="str">
        <f>IF(Courses!L21="","",Courses!L21)</f>
        <v>elec_e8116_l</v>
      </c>
      <c r="J41" s="6" t="str">
        <f>IF(Courses!Z21="","",Courses!Z21)</f>
        <v>aee2</v>
      </c>
    </row>
    <row r="42" spans="1:10" x14ac:dyDescent="0.3">
      <c r="A42" t="str">
        <f t="shared" si="1"/>
        <v>maobl(elec_e8117_l, aee2).</v>
      </c>
      <c r="H42" s="4" t="str">
        <f>IF(Courses!Y22="","",Courses!Y22)</f>
        <v>maobl</v>
      </c>
      <c r="I42" s="5" t="str">
        <f>IF(Courses!L22="","",Courses!L22)</f>
        <v>elec_e8117_l</v>
      </c>
      <c r="J42" s="6" t="str">
        <f>IF(Courses!Z22="","",Courses!Z22)</f>
        <v>aee2</v>
      </c>
    </row>
    <row r="43" spans="1:10" x14ac:dyDescent="0.3">
      <c r="A43" t="str">
        <f t="shared" si="1"/>
        <v>maobl(elec_e8118_l, aee2).</v>
      </c>
      <c r="H43" s="4" t="str">
        <f>IF(Courses!Y23="","",Courses!Y23)</f>
        <v>maobl</v>
      </c>
      <c r="I43" s="5" t="str">
        <f>IF(Courses!L23="","",Courses!L23)</f>
        <v>elec_e8118_l</v>
      </c>
      <c r="J43" s="6" t="str">
        <f>IF(Courses!Z23="","",Courses!Z23)</f>
        <v>aee2</v>
      </c>
    </row>
    <row r="44" spans="1:10" x14ac:dyDescent="0.3">
      <c r="A44" t="str">
        <f t="shared" si="1"/>
        <v>masel(elec_e8119_l, aee2).</v>
      </c>
      <c r="H44" s="4" t="str">
        <f>IF(Courses!Y24="","",Courses!Y24)</f>
        <v>masel</v>
      </c>
      <c r="I44" s="5" t="str">
        <f>IF(Courses!L24="","",Courses!L24)</f>
        <v>elec_e8119_l</v>
      </c>
      <c r="J44" s="6" t="str">
        <f>IF(Courses!Z24="","",Courses!Z24)</f>
        <v>aee2</v>
      </c>
    </row>
    <row r="45" spans="1:10" x14ac:dyDescent="0.3">
      <c r="A45" t="str">
        <f t="shared" si="1"/>
        <v>masel(elec_l8120_l, aee2).</v>
      </c>
      <c r="H45" s="4" t="str">
        <f>IF(Courses!Y25="","",Courses!Y25)</f>
        <v>masel</v>
      </c>
      <c r="I45" s="5" t="str">
        <f>IF(Courses!L25="","",Courses!L25)</f>
        <v>elec_l8120_l</v>
      </c>
      <c r="J45" s="6" t="str">
        <f>IF(Courses!Z25="","",Courses!Z25)</f>
        <v>aee2</v>
      </c>
    </row>
    <row r="46" spans="1:10" x14ac:dyDescent="0.3">
      <c r="A46" t="str">
        <f t="shared" si="1"/>
        <v>masel(elec_l8121_l, aee2).</v>
      </c>
      <c r="H46" s="4" t="str">
        <f>IF(Courses!Y26="","",Courses!Y26)</f>
        <v>masel</v>
      </c>
      <c r="I46" s="5" t="str">
        <f>IF(Courses!L26="","",Courses!L26)</f>
        <v>elec_l8121_l</v>
      </c>
      <c r="J46" s="6" t="str">
        <f>IF(Courses!Z26="","",Courses!Z26)</f>
        <v>aee2</v>
      </c>
    </row>
    <row r="47" spans="1:10" x14ac:dyDescent="0.3">
      <c r="A47" t="str">
        <f t="shared" si="1"/>
        <v/>
      </c>
      <c r="H47" s="4" t="str">
        <f>IF(Courses!Y27="","",Courses!Y27)</f>
        <v/>
      </c>
      <c r="I47" s="5" t="str">
        <f>IF(Courses!L27="","",Courses!L27)</f>
        <v/>
      </c>
      <c r="J47" s="6" t="str">
        <f>IF(Courses!Z27="","",Courses!Z27)</f>
        <v/>
      </c>
    </row>
    <row r="48" spans="1:10" x14ac:dyDescent="0.3">
      <c r="A48" t="str">
        <f t="shared" si="1"/>
        <v/>
      </c>
      <c r="H48" s="4" t="str">
        <f>IF(Courses!Y28="","",Courses!Y28)</f>
        <v/>
      </c>
      <c r="I48" s="5" t="str">
        <f>IF(Courses!L28="","",Courses!L28)</f>
        <v/>
      </c>
      <c r="J48" s="6" t="str">
        <f>IF(Courses!Z28="","",Courses!Z28)</f>
        <v/>
      </c>
    </row>
    <row r="49" spans="1:10" x14ac:dyDescent="0.3">
      <c r="A49" t="str">
        <f t="shared" si="1"/>
        <v/>
      </c>
      <c r="H49" s="7" t="str">
        <f>IF(Courses!Y29="","",Courses!Y29)</f>
        <v/>
      </c>
      <c r="I49" s="8" t="str">
        <f>IF(Courses!L29="","",Courses!L29)</f>
        <v/>
      </c>
      <c r="J49" s="9" t="str">
        <f>IF(Courses!Z29="","",Courses!Z29)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pdf-copy</vt:lpstr>
      <vt:lpstr>Extracted</vt:lpstr>
      <vt:lpstr>Courses</vt:lpstr>
      <vt:lpstr>Teachers</vt:lpstr>
      <vt:lpstr>Majors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2015-03-01T10:56:52Z</dcterms:modified>
</cp:coreProperties>
</file>