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AAE38E28-7CF0-4671-A4C8-497A915BA7B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I8" i="1"/>
  <c r="I7" i="1"/>
  <c r="M7" i="1"/>
  <c r="M6" i="1"/>
  <c r="M5" i="1"/>
  <c r="J5" i="1"/>
  <c r="I5" i="1"/>
  <c r="M4" i="1"/>
  <c r="J4" i="1"/>
  <c r="I4" i="1"/>
  <c r="M3" i="1"/>
  <c r="J3" i="1"/>
  <c r="I3" i="1"/>
  <c r="M2" i="1"/>
  <c r="J2" i="1"/>
  <c r="I2" i="1"/>
  <c r="E3" i="1"/>
  <c r="F2" i="1"/>
</calcChain>
</file>

<file path=xl/sharedStrings.xml><?xml version="1.0" encoding="utf-8"?>
<sst xmlns="http://schemas.openxmlformats.org/spreadsheetml/2006/main" count="86" uniqueCount="32">
  <si>
    <t xml:space="preserve">Producto </t>
  </si>
  <si>
    <t>Pan Lactal</t>
  </si>
  <si>
    <t xml:space="preserve">Galletas </t>
  </si>
  <si>
    <t>Pan rallado</t>
  </si>
  <si>
    <t>Budín marmolado</t>
  </si>
  <si>
    <t>Pan de pebete</t>
  </si>
  <si>
    <t xml:space="preserve">Prepizza </t>
  </si>
  <si>
    <t xml:space="preserve">Fecha </t>
  </si>
  <si>
    <t xml:space="preserve">Candad </t>
  </si>
  <si>
    <t xml:space="preserve">Precio </t>
  </si>
  <si>
    <t xml:space="preserve">Medio de pago </t>
  </si>
  <si>
    <t xml:space="preserve">Total a pagar </t>
  </si>
  <si>
    <t>Precio</t>
  </si>
  <si>
    <t>EFECTIVO</t>
  </si>
  <si>
    <t>MERCADOPAGO</t>
  </si>
  <si>
    <t>TRANSFERENCIA</t>
  </si>
  <si>
    <t>TARJETA DE DÉBITO</t>
  </si>
  <si>
    <t>TARJETA DE CRÉDITO</t>
  </si>
  <si>
    <t>Medio de pago</t>
  </si>
  <si>
    <t>Descuento</t>
  </si>
  <si>
    <t>Incremento</t>
  </si>
  <si>
    <t>MP / CRÉDITO</t>
  </si>
  <si>
    <t>Cantidad de ventas</t>
  </si>
  <si>
    <t>Recaudación total</t>
  </si>
  <si>
    <t>Producto</t>
  </si>
  <si>
    <t>MERCADO PAGO</t>
  </si>
  <si>
    <t>Pan lactal</t>
  </si>
  <si>
    <t>Galletas</t>
  </si>
  <si>
    <t>TARJETA DE DEBITO</t>
  </si>
  <si>
    <t>Prepizzas</t>
  </si>
  <si>
    <t>Precio promedio</t>
  </si>
  <si>
    <t>Total recaudado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</si>
</sst>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$-2C0A]\ #,##0.00"/>
    <numFmt numFmtId="169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8" fontId="1" fillId="2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9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AppData\Local\Microsoft\Windows\INetCache\IE\PYYAOL85\Ejercicios-nivelaci&#243;n%5b1%5d.xlsx" TargetMode="External"/><Relationship Id="rId1" Type="http://schemas.openxmlformats.org/officeDocument/2006/relationships/externalLinkPath" Target="file:///C:\Users\Alan\AppData\Local\Microsoft\Windows\INetCache\IE\PYYAOL85\Ejercicios-nivelaci&#243;n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-1"/>
      <sheetName val="EJERCICIO-2"/>
      <sheetName val="EJERCICIO-3"/>
      <sheetName val="EJERCICIO-4"/>
      <sheetName val="EJERCICIO-5"/>
      <sheetName val="EJERCICIO-6"/>
      <sheetName val="EJERCICIO-7"/>
      <sheetName val="EJERCICIO-8"/>
      <sheetName val="EJERCICIO-9"/>
      <sheetName val="EJERCICIO-10"/>
      <sheetName val="EJERCICIO-11"/>
      <sheetName val="RESUMEN-EJERCICIO-11"/>
      <sheetName val="EJERCICIO-12"/>
      <sheetName val="Resumen-ejercicio12"/>
      <sheetName val="EJERCICIO-13"/>
      <sheetName val="EJERCICIO-14"/>
      <sheetName val="Datos-ejercicio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I2" t="str">
            <v>MP / CRÉDITO</v>
          </cell>
          <cell r="L2" t="str">
            <v>Pan lactal</v>
          </cell>
          <cell r="M2">
            <v>1800</v>
          </cell>
        </row>
        <row r="3">
          <cell r="I3" t="str">
            <v>EFECTIVO</v>
          </cell>
          <cell r="L3" t="str">
            <v>Galletas</v>
          </cell>
          <cell r="M3">
            <v>600</v>
          </cell>
        </row>
        <row r="4">
          <cell r="L4" t="str">
            <v>Pan rallado</v>
          </cell>
          <cell r="M4">
            <v>850</v>
          </cell>
        </row>
        <row r="5">
          <cell r="L5" t="str">
            <v>Budín marmolado</v>
          </cell>
          <cell r="M5">
            <v>1300</v>
          </cell>
        </row>
        <row r="6">
          <cell r="L6" t="str">
            <v>Pan de pebete</v>
          </cell>
          <cell r="M6">
            <v>150</v>
          </cell>
        </row>
        <row r="7">
          <cell r="L7" t="str">
            <v>Prepizzas</v>
          </cell>
          <cell r="M7">
            <v>900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2" width="16.7109375" bestFit="1" customWidth="1"/>
    <col min="3" max="3" width="8" bestFit="1" customWidth="1"/>
    <col min="4" max="4" width="19.7109375" style="5" customWidth="1"/>
    <col min="5" max="5" width="19.28515625" bestFit="1" customWidth="1"/>
    <col min="6" max="6" width="12.140625" bestFit="1" customWidth="1"/>
    <col min="8" max="8" width="19.28515625" bestFit="1" customWidth="1"/>
    <col min="9" max="9" width="12" customWidth="1"/>
    <col min="10" max="10" width="13.42578125" customWidth="1"/>
    <col min="12" max="12" width="16.7109375" bestFit="1" customWidth="1"/>
    <col min="13" max="13" width="13.5703125" customWidth="1"/>
  </cols>
  <sheetData>
    <row r="1" spans="1:13" ht="45" x14ac:dyDescent="0.25">
      <c r="A1" s="1" t="s">
        <v>0</v>
      </c>
      <c r="B1" s="1" t="s">
        <v>12</v>
      </c>
      <c r="D1" s="10" t="s">
        <v>18</v>
      </c>
      <c r="E1" s="1" t="s">
        <v>19</v>
      </c>
      <c r="F1" s="1" t="s">
        <v>20</v>
      </c>
      <c r="H1" s="1" t="s">
        <v>18</v>
      </c>
      <c r="I1" s="1" t="s">
        <v>22</v>
      </c>
      <c r="J1" s="1" t="s">
        <v>23</v>
      </c>
      <c r="L1" s="1" t="s">
        <v>24</v>
      </c>
      <c r="M1" s="1" t="s">
        <v>23</v>
      </c>
    </row>
    <row r="2" spans="1:13" x14ac:dyDescent="0.25">
      <c r="A2" s="2" t="s">
        <v>1</v>
      </c>
      <c r="B2" s="8">
        <v>1800</v>
      </c>
      <c r="D2" s="3" t="s">
        <v>21</v>
      </c>
      <c r="E2" s="3">
        <v>0</v>
      </c>
      <c r="F2" s="3">
        <f>(0.05+1)</f>
        <v>1.05</v>
      </c>
      <c r="H2" s="11" t="s">
        <v>25</v>
      </c>
      <c r="I2" s="2">
        <f>COUNTIF('[1]EJERCICIO-12'!L2:L51,"MERCADO PAGO")</f>
        <v>0</v>
      </c>
      <c r="J2" s="12">
        <f>SUMIF('[1]EJERCICIO-12'!L2:L51,"MERCADO PAGO",'[1]EJERCICIO-12'!M2:M51)</f>
        <v>0</v>
      </c>
      <c r="L2" s="2" t="s">
        <v>26</v>
      </c>
      <c r="M2" s="12">
        <f>SUMIF('[1]EJERCICIO-12'!I2:I51,"Pan lactal",'[1]EJERCICIO-12'!M2:M51)</f>
        <v>0</v>
      </c>
    </row>
    <row r="3" spans="1:13" x14ac:dyDescent="0.25">
      <c r="A3" s="2" t="s">
        <v>2</v>
      </c>
      <c r="B3" s="8">
        <v>600</v>
      </c>
      <c r="D3" s="3" t="s">
        <v>13</v>
      </c>
      <c r="E3" s="3">
        <f>(100-10)/100</f>
        <v>0.9</v>
      </c>
      <c r="F3" s="3">
        <v>0</v>
      </c>
      <c r="H3" s="11" t="s">
        <v>17</v>
      </c>
      <c r="I3" s="2">
        <f>COUNTIF('[1]EJERCICIO-12'!L2:L51,"TARJETA DE CRÉDITO")</f>
        <v>0</v>
      </c>
      <c r="J3" s="12">
        <f>SUMIF('[1]EJERCICIO-12'!L2:L51,"TARJETA DE CRÉDITO",'[1]EJERCICIO-12'!M2:M51)</f>
        <v>0</v>
      </c>
      <c r="L3" s="2" t="s">
        <v>27</v>
      </c>
      <c r="M3" s="12">
        <f>SUMIF('[1]EJERCICIO-12'!I2:I51,"Galletas",'[1]EJERCICIO-12'!M2:M51)</f>
        <v>0</v>
      </c>
    </row>
    <row r="4" spans="1:13" x14ac:dyDescent="0.25">
      <c r="A4" s="2" t="s">
        <v>3</v>
      </c>
      <c r="B4" s="8">
        <v>850</v>
      </c>
      <c r="H4" s="11" t="s">
        <v>28</v>
      </c>
      <c r="I4" s="2">
        <f>COUNTIF('[1]EJERCICIO-12'!L2:L51,"TARJETA DE DEBITO")</f>
        <v>0</v>
      </c>
      <c r="J4" s="12">
        <f>SUMIF('[1]EJERCICIO-12'!L2:L51,"TARJETA DE DEBITO",'[1]EJERCICIO-12'!M2:M51)</f>
        <v>0</v>
      </c>
      <c r="L4" s="2" t="s">
        <v>3</v>
      </c>
      <c r="M4" s="12">
        <f>SUMIF('[1]EJERCICIO-12'!I2:I51,"Pan rallado",'[1]EJERCICIO-12'!M2:M51)</f>
        <v>0</v>
      </c>
    </row>
    <row r="5" spans="1:13" x14ac:dyDescent="0.25">
      <c r="A5" s="2" t="s">
        <v>4</v>
      </c>
      <c r="B5" s="8">
        <v>1300</v>
      </c>
      <c r="H5" s="11" t="s">
        <v>13</v>
      </c>
      <c r="I5" s="2">
        <f>COUNTIF('[1]EJERCICIO-12'!L2:L51,"EFECTIVO")</f>
        <v>0</v>
      </c>
      <c r="J5" s="12">
        <f>SUMIF('[1]EJERCICIO-12'!L2:L51,"EFECTIVO",'[1]EJERCICIO-12'!M2:M51)</f>
        <v>0</v>
      </c>
      <c r="L5" s="2" t="s">
        <v>4</v>
      </c>
      <c r="M5" s="12">
        <f>SUMIF('[1]EJERCICIO-12'!I2:I51,"Budín marmolado",'[1]EJERCICIO-12'!M2:M51)</f>
        <v>0</v>
      </c>
    </row>
    <row r="6" spans="1:13" x14ac:dyDescent="0.25">
      <c r="A6" s="2" t="s">
        <v>5</v>
      </c>
      <c r="B6" s="8">
        <v>150</v>
      </c>
      <c r="L6" s="2" t="s">
        <v>5</v>
      </c>
      <c r="M6" s="12">
        <f>SUMIF('[1]EJERCICIO-12'!I2:I51,"Pan de pebete",'[1]EJERCICIO-12'!M2:M51)</f>
        <v>0</v>
      </c>
    </row>
    <row r="7" spans="1:13" x14ac:dyDescent="0.25">
      <c r="A7" s="2" t="s">
        <v>6</v>
      </c>
      <c r="B7" s="8">
        <v>900</v>
      </c>
      <c r="H7" s="13" t="s">
        <v>30</v>
      </c>
      <c r="I7" s="12" t="e">
        <f>AVERAGE('[1]EJERCICIO-12'!T2:T7)</f>
        <v>#DIV/0!</v>
      </c>
      <c r="L7" s="2" t="s">
        <v>29</v>
      </c>
      <c r="M7" s="12">
        <f>SUMIF('[1]EJERCICIO-12'!I2:I51,"Prepizzas",'[1]EJERCICIO-12'!M2:M51)</f>
        <v>0</v>
      </c>
    </row>
    <row r="8" spans="1:13" x14ac:dyDescent="0.25">
      <c r="H8" s="13" t="s">
        <v>31</v>
      </c>
      <c r="I8" s="12">
        <f>SUM('[1]EJERCICIO-12'!M2:M51)</f>
        <v>5600</v>
      </c>
    </row>
    <row r="9" spans="1:13" x14ac:dyDescent="0.25">
      <c r="A9" s="1" t="s">
        <v>7</v>
      </c>
      <c r="B9" s="1" t="s">
        <v>0</v>
      </c>
      <c r="C9" s="1" t="s">
        <v>8</v>
      </c>
      <c r="D9" s="6" t="s">
        <v>9</v>
      </c>
      <c r="E9" s="1" t="s">
        <v>10</v>
      </c>
      <c r="F9" s="1" t="s">
        <v>11</v>
      </c>
    </row>
    <row r="10" spans="1:13" x14ac:dyDescent="0.25">
      <c r="A10" s="4">
        <v>45567</v>
      </c>
      <c r="B10" s="2" t="s">
        <v>1</v>
      </c>
      <c r="C10" s="3">
        <v>25</v>
      </c>
      <c r="D10" s="7" t="e">
        <f>INDEX($B$2:$B$7, MATCH(B2, $A$2:$A$7, 0))</f>
        <v>#N/A</v>
      </c>
      <c r="E10" s="3" t="s">
        <v>14</v>
      </c>
      <c r="F10" s="3"/>
    </row>
    <row r="11" spans="1:13" x14ac:dyDescent="0.25">
      <c r="A11" s="4">
        <v>45572</v>
      </c>
      <c r="B11" s="2" t="s">
        <v>2</v>
      </c>
      <c r="C11" s="3">
        <v>30</v>
      </c>
      <c r="D11" s="7">
        <f t="shared" ref="D11:D22" si="0">VLOOKUP(A3,$A$2:$B$7,2,FALSE)</f>
        <v>600</v>
      </c>
      <c r="E11" s="3" t="s">
        <v>13</v>
      </c>
      <c r="F11" s="3"/>
    </row>
    <row r="12" spans="1:13" x14ac:dyDescent="0.25">
      <c r="A12" s="4">
        <v>45577</v>
      </c>
      <c r="B12" s="2" t="s">
        <v>3</v>
      </c>
      <c r="C12" s="3">
        <v>15</v>
      </c>
      <c r="D12" s="7">
        <f t="shared" si="0"/>
        <v>850</v>
      </c>
      <c r="E12" s="3" t="s">
        <v>15</v>
      </c>
      <c r="F12" s="3"/>
    </row>
    <row r="13" spans="1:13" x14ac:dyDescent="0.25">
      <c r="A13" s="4">
        <v>45580</v>
      </c>
      <c r="B13" s="2" t="s">
        <v>4</v>
      </c>
      <c r="C13" s="3">
        <v>40</v>
      </c>
      <c r="D13" s="7">
        <f t="shared" si="0"/>
        <v>1300</v>
      </c>
      <c r="E13" s="3" t="s">
        <v>16</v>
      </c>
      <c r="F13" s="3"/>
    </row>
    <row r="14" spans="1:13" x14ac:dyDescent="0.25">
      <c r="A14" s="4">
        <v>45587</v>
      </c>
      <c r="B14" s="2" t="s">
        <v>5</v>
      </c>
      <c r="C14" s="3">
        <v>32</v>
      </c>
      <c r="D14" s="7">
        <f t="shared" si="0"/>
        <v>150</v>
      </c>
      <c r="E14" s="3" t="s">
        <v>17</v>
      </c>
      <c r="F14" s="3"/>
    </row>
    <row r="15" spans="1:13" x14ac:dyDescent="0.25">
      <c r="A15" s="4">
        <v>45593</v>
      </c>
      <c r="B15" s="2" t="s">
        <v>6</v>
      </c>
      <c r="C15" s="3">
        <v>45</v>
      </c>
      <c r="D15" s="7">
        <f t="shared" si="0"/>
        <v>900</v>
      </c>
      <c r="E15" s="3" t="s">
        <v>15</v>
      </c>
      <c r="F15" s="3"/>
    </row>
    <row r="16" spans="1:13" x14ac:dyDescent="0.25">
      <c r="A16" s="14">
        <v>45551</v>
      </c>
      <c r="B16" s="2" t="s">
        <v>26</v>
      </c>
      <c r="C16" s="15">
        <v>4</v>
      </c>
      <c r="D16" s="7">
        <f>VLOOKUP(A2,$A$2:$B$7,2,FALSE)</f>
        <v>1800</v>
      </c>
      <c r="E16" s="9" t="s">
        <v>25</v>
      </c>
      <c r="F16" s="3"/>
    </row>
    <row r="17" spans="1:6" x14ac:dyDescent="0.25">
      <c r="A17" s="14">
        <v>45552</v>
      </c>
      <c r="B17" s="2" t="s">
        <v>27</v>
      </c>
      <c r="C17" s="15">
        <v>2</v>
      </c>
      <c r="D17" s="7" t="e">
        <f t="shared" si="0"/>
        <v>#N/A</v>
      </c>
      <c r="E17" s="9" t="s">
        <v>25</v>
      </c>
      <c r="F17" s="2"/>
    </row>
    <row r="18" spans="1:6" x14ac:dyDescent="0.25">
      <c r="A18" s="14">
        <v>45553</v>
      </c>
      <c r="B18" s="2" t="s">
        <v>29</v>
      </c>
      <c r="C18" s="15">
        <v>1</v>
      </c>
      <c r="D18" s="7" t="e">
        <f t="shared" si="0"/>
        <v>#N/A</v>
      </c>
      <c r="E18" s="9" t="s">
        <v>13</v>
      </c>
      <c r="F18" s="2"/>
    </row>
    <row r="19" spans="1:6" x14ac:dyDescent="0.25">
      <c r="A19" s="14">
        <v>45554</v>
      </c>
      <c r="B19" s="2" t="s">
        <v>4</v>
      </c>
      <c r="C19" s="15">
        <v>6</v>
      </c>
      <c r="D19" s="7" t="e">
        <f t="shared" si="0"/>
        <v>#N/A</v>
      </c>
      <c r="E19" s="9" t="s">
        <v>17</v>
      </c>
      <c r="F19" s="2"/>
    </row>
    <row r="20" spans="1:6" x14ac:dyDescent="0.25">
      <c r="A20" s="14">
        <v>45555</v>
      </c>
      <c r="B20" s="2" t="s">
        <v>5</v>
      </c>
      <c r="C20" s="15">
        <v>20</v>
      </c>
      <c r="D20" s="7" t="e">
        <f t="shared" si="0"/>
        <v>#N/A</v>
      </c>
      <c r="E20" s="9" t="s">
        <v>17</v>
      </c>
      <c r="F20" s="2"/>
    </row>
    <row r="21" spans="1:6" x14ac:dyDescent="0.25">
      <c r="A21" s="14">
        <v>45556</v>
      </c>
      <c r="B21" s="2" t="s">
        <v>3</v>
      </c>
      <c r="C21" s="15">
        <v>8</v>
      </c>
      <c r="D21" s="7" t="e">
        <f t="shared" si="0"/>
        <v>#N/A</v>
      </c>
      <c r="E21" s="9" t="s">
        <v>25</v>
      </c>
      <c r="F21" s="2"/>
    </row>
    <row r="22" spans="1:6" x14ac:dyDescent="0.25">
      <c r="A22" s="14">
        <v>45557</v>
      </c>
      <c r="B22" s="2" t="s">
        <v>27</v>
      </c>
      <c r="C22" s="15">
        <v>12</v>
      </c>
      <c r="D22" s="7" t="e">
        <f t="shared" si="0"/>
        <v>#N/A</v>
      </c>
      <c r="E22" s="9" t="s">
        <v>28</v>
      </c>
      <c r="F22" s="2"/>
    </row>
    <row r="23" spans="1:6" x14ac:dyDescent="0.25">
      <c r="A23" s="14">
        <v>45558</v>
      </c>
      <c r="B23" s="2" t="s">
        <v>29</v>
      </c>
      <c r="C23" s="15">
        <v>4</v>
      </c>
      <c r="D23" s="7" t="e">
        <f t="shared" ref="D21:D34" si="1">VLOOKUP($A9,$A$2:$B$7,2,FALSE)</f>
        <v>#N/A</v>
      </c>
      <c r="E23" s="9" t="s">
        <v>25</v>
      </c>
      <c r="F23" s="2"/>
    </row>
    <row r="24" spans="1:6" x14ac:dyDescent="0.25">
      <c r="A24" s="14">
        <v>45559</v>
      </c>
      <c r="B24" s="2" t="s">
        <v>26</v>
      </c>
      <c r="C24" s="15">
        <v>1</v>
      </c>
      <c r="D24" s="7" t="e">
        <f t="shared" si="1"/>
        <v>#N/A</v>
      </c>
      <c r="E24" s="9" t="s">
        <v>25</v>
      </c>
      <c r="F24" s="2"/>
    </row>
    <row r="25" spans="1:6" x14ac:dyDescent="0.25">
      <c r="A25" s="14">
        <v>45560</v>
      </c>
      <c r="B25" s="2" t="s">
        <v>4</v>
      </c>
      <c r="C25" s="15">
        <v>2</v>
      </c>
      <c r="D25" s="7" t="e">
        <f t="shared" si="1"/>
        <v>#N/A</v>
      </c>
      <c r="E25" s="9" t="s">
        <v>13</v>
      </c>
      <c r="F25" s="2"/>
    </row>
    <row r="26" spans="1:6" x14ac:dyDescent="0.25">
      <c r="A26" s="14">
        <v>45561</v>
      </c>
      <c r="B26" s="2" t="s">
        <v>4</v>
      </c>
      <c r="C26" s="15">
        <v>1</v>
      </c>
      <c r="D26" s="7" t="e">
        <f t="shared" si="1"/>
        <v>#N/A</v>
      </c>
      <c r="E26" s="9" t="s">
        <v>13</v>
      </c>
      <c r="F26" s="2"/>
    </row>
    <row r="27" spans="1:6" x14ac:dyDescent="0.25">
      <c r="A27" s="14">
        <v>45562</v>
      </c>
      <c r="B27" s="2" t="s">
        <v>27</v>
      </c>
      <c r="C27" s="15">
        <v>1</v>
      </c>
      <c r="D27" s="7" t="e">
        <f t="shared" si="1"/>
        <v>#N/A</v>
      </c>
      <c r="E27" s="9" t="s">
        <v>13</v>
      </c>
      <c r="F27" s="2"/>
    </row>
    <row r="28" spans="1:6" x14ac:dyDescent="0.25">
      <c r="A28" s="14">
        <v>45563</v>
      </c>
      <c r="B28" s="2" t="s">
        <v>29</v>
      </c>
      <c r="C28" s="15">
        <v>10</v>
      </c>
      <c r="D28" s="7" t="e">
        <f t="shared" si="1"/>
        <v>#N/A</v>
      </c>
      <c r="E28" s="9" t="s">
        <v>25</v>
      </c>
      <c r="F28" s="2"/>
    </row>
    <row r="29" spans="1:6" x14ac:dyDescent="0.25">
      <c r="A29" s="14">
        <v>45564</v>
      </c>
      <c r="B29" s="2" t="s">
        <v>26</v>
      </c>
      <c r="C29" s="15">
        <v>2</v>
      </c>
      <c r="D29" s="7" t="e">
        <f t="shared" si="1"/>
        <v>#N/A</v>
      </c>
      <c r="E29" s="9" t="s">
        <v>28</v>
      </c>
      <c r="F29" s="2"/>
    </row>
    <row r="30" spans="1:6" x14ac:dyDescent="0.25">
      <c r="A30" s="14">
        <v>45565</v>
      </c>
      <c r="B30" s="2" t="s">
        <v>3</v>
      </c>
      <c r="C30" s="15">
        <v>1</v>
      </c>
      <c r="D30" s="7" t="e">
        <f t="shared" si="1"/>
        <v>#N/A</v>
      </c>
      <c r="E30" s="9" t="s">
        <v>25</v>
      </c>
      <c r="F30" s="2"/>
    </row>
    <row r="31" spans="1:6" x14ac:dyDescent="0.25">
      <c r="A31" s="14">
        <v>45566</v>
      </c>
      <c r="B31" s="2" t="s">
        <v>5</v>
      </c>
      <c r="C31" s="15">
        <v>10</v>
      </c>
      <c r="D31" s="7" t="e">
        <f t="shared" si="1"/>
        <v>#N/A</v>
      </c>
      <c r="E31" s="9" t="s">
        <v>13</v>
      </c>
      <c r="F31" s="2"/>
    </row>
    <row r="32" spans="1:6" x14ac:dyDescent="0.25">
      <c r="A32" s="14">
        <v>45567</v>
      </c>
      <c r="B32" s="2" t="s">
        <v>26</v>
      </c>
      <c r="C32" s="15">
        <v>1</v>
      </c>
      <c r="D32" s="7" t="e">
        <f t="shared" si="1"/>
        <v>#N/A</v>
      </c>
      <c r="E32" s="9" t="s">
        <v>28</v>
      </c>
      <c r="F32" s="2"/>
    </row>
    <row r="33" spans="1:6" x14ac:dyDescent="0.25">
      <c r="A33" s="14">
        <v>45568</v>
      </c>
      <c r="B33" s="2" t="s">
        <v>27</v>
      </c>
      <c r="C33" s="15">
        <v>1</v>
      </c>
      <c r="D33" s="7" t="e">
        <f t="shared" si="1"/>
        <v>#N/A</v>
      </c>
      <c r="E33" s="9" t="s">
        <v>13</v>
      </c>
      <c r="F33" s="2"/>
    </row>
    <row r="34" spans="1:6" x14ac:dyDescent="0.25">
      <c r="A34" s="14">
        <v>45569</v>
      </c>
      <c r="B34" s="2" t="s">
        <v>29</v>
      </c>
      <c r="C34" s="15">
        <v>20</v>
      </c>
      <c r="D34" s="7" t="e">
        <f t="shared" si="1"/>
        <v>#N/A</v>
      </c>
      <c r="E34" s="9" t="s">
        <v>13</v>
      </c>
      <c r="F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2024-10-09T19:33:33Z</dcterms:modified>
</cp:coreProperties>
</file>