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lem\OneDrive\Escritorio\LISTAS DE PRECIOS\"/>
    </mc:Choice>
  </mc:AlternateContent>
  <xr:revisionPtr revIDLastSave="0" documentId="13_ncr:1_{74C24344-9622-4038-90C3-F1A925EBC071}" xr6:coauthVersionLast="47" xr6:coauthVersionMax="47" xr10:uidLastSave="{00000000-0000-0000-0000-000000000000}"/>
  <bookViews>
    <workbookView xWindow="-120" yWindow="-120" windowWidth="20730" windowHeight="11160" tabRatio="500" activeTab="3" xr2:uid="{00000000-000D-0000-FFFF-FFFF00000000}"/>
  </bookViews>
  <sheets>
    <sheet name="Hoja1" sheetId="1" r:id="rId1"/>
    <sheet name="OREJA_AFUERA" sheetId="2" r:id="rId2"/>
    <sheet name="OREJA_ADENTRO" sheetId="3" r:id="rId3"/>
    <sheet name="PRECIOS JUNTAS" sheetId="4" r:id="rId4"/>
    <sheet name="Hoja5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4" l="1"/>
  <c r="H19" i="4"/>
  <c r="G19" i="4"/>
  <c r="G17" i="4"/>
  <c r="G15" i="4"/>
  <c r="G16" i="4"/>
  <c r="K16" i="4"/>
  <c r="J16" i="4"/>
  <c r="K19" i="4"/>
  <c r="J19" i="4"/>
  <c r="K17" i="4"/>
  <c r="J17" i="4"/>
  <c r="K22" i="4"/>
  <c r="J22" i="4"/>
  <c r="G22" i="4"/>
  <c r="G5" i="4"/>
  <c r="G6" i="4"/>
  <c r="G7" i="4"/>
  <c r="K14" i="4"/>
  <c r="K15" i="4"/>
  <c r="K18" i="4"/>
  <c r="K20" i="4"/>
  <c r="H20" i="4" s="1"/>
  <c r="K5" i="4"/>
  <c r="K6" i="4"/>
  <c r="K7" i="4"/>
  <c r="J5" i="4"/>
  <c r="J6" i="4"/>
  <c r="J7" i="4"/>
  <c r="J14" i="4"/>
  <c r="J15" i="4"/>
  <c r="J18" i="4"/>
  <c r="J20" i="4"/>
  <c r="G14" i="4"/>
  <c r="G18" i="4"/>
  <c r="G20" i="4"/>
  <c r="K21" i="4"/>
  <c r="J21" i="4"/>
  <c r="G21" i="4"/>
  <c r="K13" i="4"/>
  <c r="J13" i="4"/>
  <c r="G13" i="4"/>
  <c r="K12" i="4"/>
  <c r="J12" i="4"/>
  <c r="G12" i="4"/>
  <c r="K11" i="4"/>
  <c r="J11" i="4"/>
  <c r="G11" i="4"/>
  <c r="K10" i="4"/>
  <c r="J10" i="4"/>
  <c r="G10" i="4"/>
  <c r="K9" i="4"/>
  <c r="J9" i="4"/>
  <c r="G9" i="4"/>
  <c r="K8" i="4"/>
  <c r="J8" i="4"/>
  <c r="G8" i="4"/>
  <c r="K4" i="4"/>
  <c r="J4" i="4"/>
  <c r="G4" i="4"/>
  <c r="K3" i="4"/>
  <c r="J3" i="4"/>
  <c r="G3" i="4"/>
  <c r="K2" i="4"/>
  <c r="J2" i="4"/>
  <c r="G2" i="4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H7" i="4" l="1"/>
  <c r="H6" i="4"/>
  <c r="H15" i="4"/>
  <c r="H17" i="4"/>
  <c r="H14" i="4"/>
  <c r="H18" i="4"/>
  <c r="H5" i="4"/>
  <c r="H22" i="4"/>
  <c r="H4" i="4"/>
  <c r="H11" i="4"/>
  <c r="H3" i="4"/>
  <c r="H10" i="4"/>
  <c r="H2" i="4"/>
  <c r="H9" i="4"/>
  <c r="H13" i="4"/>
  <c r="H8" i="4"/>
  <c r="H12" i="4"/>
  <c r="H21" i="4"/>
</calcChain>
</file>

<file path=xl/sharedStrings.xml><?xml version="1.0" encoding="utf-8"?>
<sst xmlns="http://schemas.openxmlformats.org/spreadsheetml/2006/main" count="361" uniqueCount="327">
  <si>
    <t>MATERIAL</t>
  </si>
  <si>
    <t>MEDIDA</t>
  </si>
  <si>
    <t>PRECIO $</t>
  </si>
  <si>
    <t>PAPEL ADAMITE</t>
  </si>
  <si>
    <t>0,4MM</t>
  </si>
  <si>
    <t>$890,00</t>
  </si>
  <si>
    <t>0,8MM</t>
  </si>
  <si>
    <t>$980,00</t>
  </si>
  <si>
    <t>1,6MM</t>
  </si>
  <si>
    <t>$1150,00</t>
  </si>
  <si>
    <t>GOMA EN PLANCHA</t>
  </si>
  <si>
    <t>3MM</t>
  </si>
  <si>
    <t>FIBRA COMPRIMIDA</t>
  </si>
  <si>
    <t>0,3MM</t>
  </si>
  <si>
    <t>$1915,00</t>
  </si>
  <si>
    <t>$2800,00</t>
  </si>
  <si>
    <t>$3500,00</t>
  </si>
  <si>
    <t>$3900,00</t>
  </si>
  <si>
    <t>2,5MM</t>
  </si>
  <si>
    <t>$</t>
  </si>
  <si>
    <t>50CM X 50CM</t>
  </si>
  <si>
    <t>$3800,00</t>
  </si>
  <si>
    <t>EMP. ENGR/GRAF</t>
  </si>
  <si>
    <t>XKG</t>
  </si>
  <si>
    <t>$2500,00</t>
  </si>
  <si>
    <t>CINTA CERÁMICA</t>
  </si>
  <si>
    <t>1MTS X 50MM</t>
  </si>
  <si>
    <t>$320,00</t>
  </si>
  <si>
    <t>1MTS X 100MM</t>
  </si>
  <si>
    <t>$380,00</t>
  </si>
  <si>
    <t>TELA FIBRA CERAM.</t>
  </si>
  <si>
    <t>1MTS2</t>
  </si>
  <si>
    <t>$1980,00</t>
  </si>
  <si>
    <t>GRAFT METAL</t>
  </si>
  <si>
    <t>X10CM</t>
  </si>
  <si>
    <t>$240,00</t>
  </si>
  <si>
    <t>GRILLON BARRA/PLAN.</t>
  </si>
  <si>
    <t>OREJA AFUERA</t>
  </si>
  <si>
    <t>MARCACIÓN</t>
  </si>
  <si>
    <t>DÓLAR</t>
  </si>
  <si>
    <t>IVA</t>
  </si>
  <si>
    <t>CODIGO</t>
  </si>
  <si>
    <t>COSTO</t>
  </si>
  <si>
    <t>VENTA FINAL</t>
  </si>
  <si>
    <t>COBRAR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</si>
  <si>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</si>
  <si>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</si>
  <si>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</si>
  <si>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</si>
  <si>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</si>
  <si>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</si>
  <si>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</si>
  <si>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</si>
  <si>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</si>
  <si>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</si>
  <si>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</si>
  <si>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</si>
  <si>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</si>
  <si>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</si>
  <si>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</si>
  <si>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</si>
  <si>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</si>
  <si>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</si>
  <si>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</si>
  <si>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</si>
  <si>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</si>
  <si>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</si>
  <si>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26A</t>
  </si>
  <si>
    <t>27A</t>
  </si>
  <si>
    <t>28A</t>
  </si>
  <si>
    <t>29A</t>
  </si>
  <si>
    <t>30A</t>
  </si>
  <si>
    <t>31A</t>
  </si>
  <si>
    <t>32A</t>
  </si>
  <si>
    <t>33A</t>
  </si>
  <si>
    <t>34A</t>
  </si>
  <si>
    <t>35A</t>
  </si>
  <si>
    <t>36A</t>
  </si>
  <si>
    <t>37A</t>
  </si>
  <si>
    <t>38A</t>
  </si>
  <si>
    <t>39A</t>
  </si>
  <si>
    <t>40A</t>
  </si>
  <si>
    <t>41A</t>
  </si>
  <si>
    <t>42A</t>
  </si>
  <si>
    <t>44A</t>
  </si>
  <si>
    <t>45A</t>
  </si>
  <si>
    <t>46A</t>
  </si>
  <si>
    <t>47A</t>
  </si>
  <si>
    <t>48A</t>
  </si>
  <si>
    <t>50A</t>
  </si>
  <si>
    <t>52A</t>
  </si>
  <si>
    <t>54A</t>
  </si>
  <si>
    <t>55A</t>
  </si>
  <si>
    <t>56A</t>
  </si>
  <si>
    <t>57A</t>
  </si>
  <si>
    <t>58A</t>
  </si>
  <si>
    <t>60A</t>
  </si>
  <si>
    <t>62A</t>
  </si>
  <si>
    <t>63A</t>
  </si>
  <si>
    <t>65A</t>
  </si>
  <si>
    <t>67A</t>
  </si>
  <si>
    <t>68A</t>
  </si>
  <si>
    <t>70A</t>
  </si>
  <si>
    <t>72A</t>
  </si>
  <si>
    <t>75A</t>
  </si>
  <si>
    <t>77A</t>
  </si>
  <si>
    <t>78A</t>
  </si>
  <si>
    <t>80A</t>
  </si>
  <si>
    <t>82A</t>
  </si>
  <si>
    <t>85A</t>
  </si>
  <si>
    <t>87A</t>
  </si>
  <si>
    <t>88A</t>
  </si>
  <si>
    <t>90A</t>
  </si>
  <si>
    <t>92A</t>
  </si>
  <si>
    <t>95A</t>
  </si>
  <si>
    <t>97A</t>
  </si>
  <si>
    <t>98A</t>
  </si>
  <si>
    <t>100A</t>
  </si>
  <si>
    <t>102A</t>
  </si>
  <si>
    <t>105A</t>
  </si>
  <si>
    <t>107A</t>
  </si>
  <si>
    <t>108A</t>
  </si>
  <si>
    <t>110A</t>
  </si>
  <si>
    <t>112A</t>
  </si>
  <si>
    <t>115A</t>
  </si>
  <si>
    <t>117A</t>
  </si>
  <si>
    <t>118A</t>
  </si>
  <si>
    <t>120A</t>
  </si>
  <si>
    <t>122A</t>
  </si>
  <si>
    <t>125A</t>
  </si>
  <si>
    <t>127A</t>
  </si>
  <si>
    <t>128A</t>
  </si>
  <si>
    <t>130A</t>
  </si>
  <si>
    <t>132A</t>
  </si>
  <si>
    <t>135A</t>
  </si>
  <si>
    <t>137A</t>
  </si>
  <si>
    <t>138A</t>
  </si>
  <si>
    <t>140A</t>
  </si>
  <si>
    <t>142A</t>
  </si>
  <si>
    <t>145A</t>
  </si>
  <si>
    <t>147A</t>
  </si>
  <si>
    <t>148A</t>
  </si>
  <si>
    <t>150A</t>
  </si>
  <si>
    <t>152A</t>
  </si>
  <si>
    <t>155A</t>
  </si>
  <si>
    <t>160A</t>
  </si>
  <si>
    <t>165A</t>
  </si>
  <si>
    <t>170A</t>
  </si>
  <si>
    <t>175A</t>
  </si>
  <si>
    <t>178A</t>
  </si>
  <si>
    <t>180A</t>
  </si>
  <si>
    <t>185A</t>
  </si>
  <si>
    <t>190A</t>
  </si>
  <si>
    <t>195A</t>
  </si>
  <si>
    <t>200A</t>
  </si>
  <si>
    <t>205A</t>
  </si>
  <si>
    <t>210A</t>
  </si>
  <si>
    <t>215A</t>
  </si>
  <si>
    <t>220A</t>
  </si>
  <si>
    <t>225A</t>
  </si>
  <si>
    <t>230A</t>
  </si>
  <si>
    <t>235A</t>
  </si>
  <si>
    <t>240A</t>
  </si>
  <si>
    <t>245A</t>
  </si>
  <si>
    <t>250A</t>
  </si>
  <si>
    <t>255A</t>
  </si>
  <si>
    <t>260A</t>
  </si>
  <si>
    <t>270A</t>
  </si>
  <si>
    <t>290A</t>
  </si>
  <si>
    <t>300A</t>
  </si>
  <si>
    <t>310A</t>
  </si>
  <si>
    <t>320A</t>
  </si>
  <si>
    <t>340A</t>
  </si>
  <si>
    <t>OREJA ADENTRO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</si>
  <si>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</si>
  <si>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</si>
  <si>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</si>
  <si>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</si>
  <si>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</si>
  <si>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</si>
  <si>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</si>
  <si>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</si>
  <si>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</si>
  <si>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</si>
  <si>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</si>
  <si>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</si>
  <si>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</si>
  <si>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</si>
  <si>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</si>
  <si>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</si>
  <si>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</si>
  <si>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</si>
  <si>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</si>
  <si>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</si>
  <si>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</si>
  <si>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</si>
  <si>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</si>
  <si>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31B</t>
  </si>
  <si>
    <t>32B</t>
  </si>
  <si>
    <t>33B</t>
  </si>
  <si>
    <t>34B</t>
  </si>
  <si>
    <t>35B</t>
  </si>
  <si>
    <t>36B</t>
  </si>
  <si>
    <t>37B</t>
  </si>
  <si>
    <t>38B</t>
  </si>
  <si>
    <t>39B</t>
  </si>
  <si>
    <t>40B</t>
  </si>
  <si>
    <t>41B</t>
  </si>
  <si>
    <t>42B</t>
  </si>
  <si>
    <t>43B</t>
  </si>
  <si>
    <t>44B</t>
  </si>
  <si>
    <t>45B</t>
  </si>
  <si>
    <t>46B</t>
  </si>
  <si>
    <t>47B</t>
  </si>
  <si>
    <t>48B</t>
  </si>
  <si>
    <t>50B</t>
  </si>
  <si>
    <t>51B</t>
  </si>
  <si>
    <t>52B</t>
  </si>
  <si>
    <t>53B</t>
  </si>
  <si>
    <t>54B</t>
  </si>
  <si>
    <t>55B</t>
  </si>
  <si>
    <t>56B</t>
  </si>
  <si>
    <t>57B</t>
  </si>
  <si>
    <t>58B</t>
  </si>
  <si>
    <t>60B</t>
  </si>
  <si>
    <t>62B</t>
  </si>
  <si>
    <t>63B</t>
  </si>
  <si>
    <t>65B</t>
  </si>
  <si>
    <t>67B</t>
  </si>
  <si>
    <t>68B</t>
  </si>
  <si>
    <t>70B</t>
  </si>
  <si>
    <t>72B</t>
  </si>
  <si>
    <t>75B</t>
  </si>
  <si>
    <t>77B</t>
  </si>
  <si>
    <t>78B</t>
  </si>
  <si>
    <t>80B</t>
  </si>
  <si>
    <t>81B</t>
  </si>
  <si>
    <t>82B</t>
  </si>
  <si>
    <t>85B</t>
  </si>
  <si>
    <t>87B</t>
  </si>
  <si>
    <t>88B</t>
  </si>
  <si>
    <t>90B</t>
  </si>
  <si>
    <t>92B</t>
  </si>
  <si>
    <t>95B</t>
  </si>
  <si>
    <t>97B</t>
  </si>
  <si>
    <t>98B</t>
  </si>
  <si>
    <t>100B</t>
  </si>
  <si>
    <t>102B</t>
  </si>
  <si>
    <t>105B</t>
  </si>
  <si>
    <t>107B</t>
  </si>
  <si>
    <t>108B</t>
  </si>
  <si>
    <t>110B</t>
  </si>
  <si>
    <t>112B</t>
  </si>
  <si>
    <t>115B</t>
  </si>
  <si>
    <t>117B</t>
  </si>
  <si>
    <t>118B</t>
  </si>
  <si>
    <t>120B</t>
  </si>
  <si>
    <t>122B</t>
  </si>
  <si>
    <t>125B</t>
  </si>
  <si>
    <t>127B</t>
  </si>
  <si>
    <t>128B</t>
  </si>
  <si>
    <t>130B</t>
  </si>
  <si>
    <t>132B</t>
  </si>
  <si>
    <t>135B</t>
  </si>
  <si>
    <t>137B</t>
  </si>
  <si>
    <t>138B</t>
  </si>
  <si>
    <t>140B</t>
  </si>
  <si>
    <t>142B</t>
  </si>
  <si>
    <t>145B</t>
  </si>
  <si>
    <t>147B</t>
  </si>
  <si>
    <t>148B</t>
  </si>
  <si>
    <t>150B</t>
  </si>
  <si>
    <t>152B</t>
  </si>
  <si>
    <t>155B</t>
  </si>
  <si>
    <t>158B</t>
  </si>
  <si>
    <t>160B</t>
  </si>
  <si>
    <t>162B</t>
  </si>
  <si>
    <t>165B</t>
  </si>
  <si>
    <t>170B</t>
  </si>
  <si>
    <t>175B</t>
  </si>
  <si>
    <t>178B</t>
  </si>
  <si>
    <t>180B</t>
  </si>
  <si>
    <t>185B</t>
  </si>
  <si>
    <t>190B</t>
  </si>
  <si>
    <t>195B</t>
  </si>
  <si>
    <t>200B</t>
  </si>
  <si>
    <t>205B</t>
  </si>
  <si>
    <t>210B</t>
  </si>
  <si>
    <t>215B</t>
  </si>
  <si>
    <t>220B</t>
  </si>
  <si>
    <t>225B</t>
  </si>
  <si>
    <t>230B</t>
  </si>
  <si>
    <t>240B</t>
  </si>
  <si>
    <t>245B</t>
  </si>
  <si>
    <t>250B</t>
  </si>
  <si>
    <t>255B</t>
  </si>
  <si>
    <t>260B</t>
  </si>
  <si>
    <t>270B</t>
  </si>
  <si>
    <t>280B</t>
  </si>
  <si>
    <t>290B</t>
  </si>
  <si>
    <t>300B</t>
  </si>
  <si>
    <t>310B</t>
  </si>
  <si>
    <t>340B</t>
  </si>
  <si>
    <t>ESPESOR</t>
  </si>
  <si>
    <t>PRECIO</t>
  </si>
  <si>
    <t>A cm.</t>
  </si>
  <si>
    <t>L cm.</t>
  </si>
  <si>
    <t>Columna2</t>
  </si>
  <si>
    <t>y1</t>
  </si>
  <si>
    <t>y2</t>
  </si>
  <si>
    <t>x1</t>
  </si>
  <si>
    <t>x2</t>
  </si>
  <si>
    <t>GOMA P/ DIAFRAGMA</t>
  </si>
  <si>
    <t>10cm.x10cm.</t>
  </si>
  <si>
    <t>F. INSERCIÓN METÁLICA</t>
  </si>
  <si>
    <t>AISLANTE COCINA</t>
  </si>
  <si>
    <t>2 placas</t>
  </si>
  <si>
    <t>CORCHO Y GOMA</t>
  </si>
  <si>
    <t>METALCRAFT</t>
  </si>
  <si>
    <t>COBRE</t>
  </si>
  <si>
    <t>PAPEL ESPAÑA</t>
  </si>
  <si>
    <t>FIBRA COMP. VERDE</t>
  </si>
  <si>
    <t>FIBRA COMP. VERDE MEYRO</t>
  </si>
  <si>
    <t>ADAMITE MARRON</t>
  </si>
  <si>
    <t>ADAMITE NEGRO</t>
  </si>
  <si>
    <t>FIBRA TESNIT BA 203 VERDE</t>
  </si>
  <si>
    <t>FIBRA TESNIT BA 203 MARRON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</si>
</sst>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 %"/>
    <numFmt numFmtId="165" formatCode="0.0000"/>
    <numFmt numFmtId="166" formatCode="[$$-2C0A]\ #,##0\ ;\-[$$-2C0A]\ #,##0\ ;[$$-2C0A]&quot; -&quot;00\ ;@\ "/>
    <numFmt numFmtId="167" formatCode="0.00\ %"/>
    <numFmt numFmtId="168" formatCode="[$$-2C0A]\ #,##0.00"/>
  </numFmts>
  <fonts count="16" x14ac:knownFonts="1">
    <font>
      <sz val="11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 Black"/>
      <family val="2"/>
      <charset val="1"/>
    </font>
    <font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66"/>
        <bgColor rgb="FFFFFF00"/>
      </patternFill>
    </fill>
    <fill>
      <patternFill patternType="solid">
        <fgColor rgb="FF92D050"/>
        <bgColor rgb="FFC0C0C0"/>
      </patternFill>
    </fill>
  </fills>
  <borders count="1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18">
    <xf numFmtId="0" fontId="0" fillId="0" borderId="0"/>
    <xf numFmtId="164" fontId="15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1" applyProtection="0"/>
    <xf numFmtId="0" fontId="15" fillId="0" borderId="0" applyBorder="0" applyProtection="0"/>
    <xf numFmtId="0" fontId="15" fillId="0" borderId="0" applyBorder="0" applyProtection="0"/>
    <xf numFmtId="0" fontId="3" fillId="0" borderId="0" applyBorder="0" applyProtection="0"/>
  </cellStyleXfs>
  <cellXfs count="55">
    <xf numFmtId="0" fontId="0" fillId="0" borderId="0" xfId="0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/>
    <xf numFmtId="0" fontId="12" fillId="0" borderId="0" xfId="0" applyFont="1"/>
    <xf numFmtId="0" fontId="0" fillId="0" borderId="2" xfId="0" applyBorder="1"/>
    <xf numFmtId="0" fontId="0" fillId="0" borderId="3" xfId="0" applyBorder="1"/>
    <xf numFmtId="0" fontId="13" fillId="0" borderId="5" xfId="0" applyFont="1" applyBorder="1"/>
    <xf numFmtId="0" fontId="13" fillId="0" borderId="2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64" fontId="13" fillId="0" borderId="6" xfId="1" applyFont="1" applyBorder="1" applyAlignment="1" applyProtection="1">
      <alignment horizontal="center"/>
    </xf>
    <xf numFmtId="0" fontId="0" fillId="0" borderId="7" xfId="0" applyBorder="1"/>
    <xf numFmtId="0" fontId="13" fillId="0" borderId="2" xfId="0" applyFont="1" applyBorder="1"/>
    <xf numFmtId="0" fontId="13" fillId="0" borderId="8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3" fillId="0" borderId="11" xfId="0" applyFont="1" applyBorder="1" applyAlignment="1">
      <alignment horizontal="center" wrapText="1"/>
    </xf>
    <xf numFmtId="0" fontId="14" fillId="9" borderId="11" xfId="0" applyFont="1" applyFill="1" applyBorder="1" applyAlignment="1">
      <alignment horizontal="center"/>
    </xf>
    <xf numFmtId="0" fontId="13" fillId="0" borderId="7" xfId="0" applyFont="1" applyBorder="1"/>
    <xf numFmtId="165" fontId="13" fillId="0" borderId="2" xfId="0" applyNumberFormat="1" applyFont="1" applyBorder="1" applyAlignment="1">
      <alignment horizontal="center"/>
    </xf>
    <xf numFmtId="166" fontId="13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13" xfId="0" applyFont="1" applyBorder="1" applyAlignment="1">
      <alignment horizontal="center"/>
    </xf>
    <xf numFmtId="0" fontId="0" fillId="0" borderId="5" xfId="0" applyBorder="1"/>
    <xf numFmtId="167" fontId="0" fillId="0" borderId="2" xfId="1" applyNumberFormat="1" applyFont="1" applyBorder="1" applyAlignment="1" applyProtection="1">
      <alignment horizontal="center"/>
    </xf>
    <xf numFmtId="0" fontId="13" fillId="0" borderId="14" xfId="0" applyFont="1" applyBorder="1" applyAlignment="1">
      <alignment horizontal="center" wrapText="1"/>
    </xf>
    <xf numFmtId="0" fontId="13" fillId="0" borderId="7" xfId="0" applyFont="1" applyBorder="1" applyAlignment="1">
      <alignment horizontal="center"/>
    </xf>
    <xf numFmtId="0" fontId="14" fillId="10" borderId="15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166" fontId="13" fillId="0" borderId="3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165" fontId="13" fillId="0" borderId="17" xfId="0" applyNumberFormat="1" applyFont="1" applyBorder="1" applyAlignment="1">
      <alignment horizontal="center"/>
    </xf>
    <xf numFmtId="166" fontId="13" fillId="0" borderId="12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68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2" fontId="0" fillId="0" borderId="0" xfId="0" applyNumberFormat="1"/>
    <xf numFmtId="14" fontId="0" fillId="0" borderId="0" xfId="0" applyNumberFormat="1"/>
    <xf numFmtId="0" fontId="13" fillId="9" borderId="4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2" xfId="0" applyBorder="1"/>
    <xf numFmtId="0" fontId="13" fillId="10" borderId="12" xfId="0" applyFont="1" applyFill="1" applyBorder="1" applyAlignment="1">
      <alignment horizontal="center" vertical="center" wrapText="1"/>
    </xf>
  </cellXfs>
  <cellStyles count="18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(user) 12" xfId="10" xr:uid="{00000000-0005-0000-0000-00000E000000}"/>
    <cellStyle name="Heading 1 13" xfId="11" xr:uid="{00000000-0005-0000-0000-00000F000000}"/>
    <cellStyle name="Heading 2 14" xfId="12" xr:uid="{00000000-0005-0000-0000-000010000000}"/>
    <cellStyle name="Hyperlink 15" xfId="13" xr:uid="{00000000-0005-0000-0000-000011000000}"/>
    <cellStyle name="Normal" xfId="0" builtinId="0"/>
    <cellStyle name="Note 16" xfId="14" xr:uid="{00000000-0005-0000-0000-000012000000}"/>
    <cellStyle name="Porcentaje" xfId="1" builtinId="5"/>
    <cellStyle name="Status 17" xfId="15" xr:uid="{00000000-0005-0000-0000-000013000000}"/>
    <cellStyle name="Text 18" xfId="16" xr:uid="{00000000-0005-0000-0000-000014000000}"/>
    <cellStyle name="Warning 19" xfId="17" xr:uid="{00000000-0005-0000-0000-000015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F77" totalsRowShown="0">
  <autoFilter ref="C4:F77" xr:uid="{00000000-0009-0000-0100-000001000000}"/>
  <tableColumns count="4">
    <tableColumn id="1" xr3:uid="{00000000-0010-0000-0000-000001000000}" name="CODIGO"/>
    <tableColumn id="2" xr3:uid="{00000000-0010-0000-0000-000002000000}" name="COSTO"/>
    <tableColumn id="3" xr3:uid="{00000000-0010-0000-0000-000003000000}" name="VENTA FINAL"/>
    <tableColumn id="4" xr3:uid="{00000000-0010-0000-0000-000004000000}" name="COBR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110" displayName="Tabla110" ref="C4:F77" totalsRowShown="0">
  <autoFilter ref="C4:F77" xr:uid="{00000000-0009-0000-0100-000003000000}"/>
  <tableColumns count="4">
    <tableColumn id="1" xr3:uid="{00000000-0010-0000-0100-000001000000}" name="CODIGO"/>
    <tableColumn id="2" xr3:uid="{00000000-0010-0000-0100-000002000000}" name="COSTO"/>
    <tableColumn id="3" xr3:uid="{00000000-0010-0000-0100-000003000000}" name="VENTA FINAL"/>
    <tableColumn id="4" xr3:uid="{00000000-0010-0000-0100-000004000000}" name="COBRAR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a10" displayName="Tabla10" ref="B1:H33" totalsRowShown="0">
  <autoFilter ref="B1:H33" xr:uid="{00000000-0009-0000-0100-000002000000}"/>
  <tableColumns count="7">
    <tableColumn id="1" xr3:uid="{00000000-0010-0000-0200-000001000000}" name="MATERIAL"/>
    <tableColumn id="2" xr3:uid="{00000000-0010-0000-0200-000002000000}" name="ESPESOR"/>
    <tableColumn id="3" xr3:uid="{00000000-0010-0000-0200-000003000000}" name="PRECIO"/>
    <tableColumn id="4" xr3:uid="{00000000-0010-0000-0200-000004000000}" name="A cm."/>
    <tableColumn id="5" xr3:uid="{00000000-0010-0000-0200-000005000000}" name="L cm."/>
    <tableColumn id="6" xr3:uid="{00000000-0010-0000-0200-000006000000}" name="Columna2"/>
    <tableColumn id="7" xr3:uid="{00000000-0010-0000-0200-000007000000}" name="COBRA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zoomScaleNormal="100" workbookViewId="0"/>
  </sheetViews>
  <sheetFormatPr baseColWidth="10" defaultColWidth="11" defaultRowHeight="14.25" x14ac:dyDescent="0.2"/>
  <cols>
    <col min="1" max="1" width="22.25" customWidth="1"/>
    <col min="2" max="2" width="19.25" customWidth="1"/>
    <col min="3" max="3" width="13.625" customWidth="1"/>
  </cols>
  <sheetData>
    <row r="1" spans="1:3" ht="18.75" x14ac:dyDescent="0.4">
      <c r="A1" s="1" t="s">
        <v>0</v>
      </c>
      <c r="B1" s="1" t="s">
        <v>1</v>
      </c>
      <c r="C1" s="1" t="s">
        <v>2</v>
      </c>
    </row>
    <row r="2" spans="1:3" ht="18.75" x14ac:dyDescent="0.4">
      <c r="A2" s="2" t="s">
        <v>3</v>
      </c>
      <c r="B2" s="2" t="s">
        <v>4</v>
      </c>
      <c r="C2" s="2" t="s">
        <v>5</v>
      </c>
    </row>
    <row r="3" spans="1:3" ht="18.75" x14ac:dyDescent="0.4">
      <c r="A3" s="2"/>
      <c r="B3" s="2" t="s">
        <v>6</v>
      </c>
      <c r="C3" s="2" t="s">
        <v>7</v>
      </c>
    </row>
    <row r="4" spans="1:3" ht="18.75" x14ac:dyDescent="0.4">
      <c r="A4" s="2"/>
      <c r="B4" s="2" t="s">
        <v>8</v>
      </c>
      <c r="C4" s="2" t="s">
        <v>9</v>
      </c>
    </row>
    <row r="5" spans="1:3" ht="18.75" x14ac:dyDescent="0.4">
      <c r="A5" s="2"/>
      <c r="B5" s="2"/>
      <c r="C5" s="2"/>
    </row>
    <row r="6" spans="1:3" ht="18.75" x14ac:dyDescent="0.4">
      <c r="A6" s="2" t="s">
        <v>10</v>
      </c>
      <c r="B6" s="2" t="s">
        <v>11</v>
      </c>
      <c r="C6" s="2"/>
    </row>
    <row r="7" spans="1:3" ht="18.75" x14ac:dyDescent="0.4">
      <c r="A7" s="2"/>
      <c r="B7" s="2"/>
      <c r="C7" s="2"/>
    </row>
    <row r="8" spans="1:3" ht="18.75" x14ac:dyDescent="0.4">
      <c r="A8" s="2" t="s">
        <v>12</v>
      </c>
      <c r="B8" s="2" t="s">
        <v>13</v>
      </c>
      <c r="C8" s="2" t="s">
        <v>14</v>
      </c>
    </row>
    <row r="9" spans="1:3" ht="18.75" x14ac:dyDescent="0.4">
      <c r="A9" s="2"/>
      <c r="B9" s="2" t="s">
        <v>4</v>
      </c>
      <c r="C9" s="2" t="s">
        <v>15</v>
      </c>
    </row>
    <row r="10" spans="1:3" ht="18.75" x14ac:dyDescent="0.4">
      <c r="A10" s="2"/>
      <c r="B10" s="2" t="s">
        <v>6</v>
      </c>
      <c r="C10" s="2" t="s">
        <v>16</v>
      </c>
    </row>
    <row r="11" spans="1:3" ht="18.75" x14ac:dyDescent="0.4">
      <c r="A11" s="2"/>
      <c r="B11" s="2" t="s">
        <v>8</v>
      </c>
      <c r="C11" s="2" t="s">
        <v>17</v>
      </c>
    </row>
    <row r="12" spans="1:3" ht="18.75" x14ac:dyDescent="0.4">
      <c r="A12" s="2"/>
      <c r="B12" s="2" t="s">
        <v>18</v>
      </c>
      <c r="C12" s="2" t="s">
        <v>19</v>
      </c>
    </row>
    <row r="13" spans="1:3" ht="18.75" x14ac:dyDescent="0.4">
      <c r="A13" s="1" t="s">
        <v>20</v>
      </c>
      <c r="B13" s="2" t="s">
        <v>11</v>
      </c>
      <c r="C13" s="2" t="s">
        <v>21</v>
      </c>
    </row>
    <row r="14" spans="1:3" ht="18.75" x14ac:dyDescent="0.4">
      <c r="A14" s="2"/>
      <c r="B14" s="2"/>
      <c r="C14" s="2"/>
    </row>
    <row r="15" spans="1:3" ht="18.75" x14ac:dyDescent="0.4">
      <c r="A15" s="2" t="s">
        <v>22</v>
      </c>
      <c r="B15" s="2" t="s">
        <v>23</v>
      </c>
      <c r="C15" s="2" t="s">
        <v>24</v>
      </c>
    </row>
    <row r="16" spans="1:3" ht="18.75" x14ac:dyDescent="0.4">
      <c r="A16" s="2"/>
      <c r="B16" s="2"/>
      <c r="C16" s="2"/>
    </row>
    <row r="17" spans="1:3" ht="18.75" x14ac:dyDescent="0.4">
      <c r="A17" s="2" t="s">
        <v>25</v>
      </c>
      <c r="B17" s="2" t="s">
        <v>26</v>
      </c>
      <c r="C17" s="2" t="s">
        <v>27</v>
      </c>
    </row>
    <row r="18" spans="1:3" ht="18.75" x14ac:dyDescent="0.4">
      <c r="A18" s="2"/>
      <c r="B18" s="2" t="s">
        <v>28</v>
      </c>
      <c r="C18" s="2" t="s">
        <v>29</v>
      </c>
    </row>
    <row r="19" spans="1:3" ht="18.75" x14ac:dyDescent="0.4">
      <c r="A19" s="2"/>
      <c r="B19" s="2"/>
      <c r="C19" s="2"/>
    </row>
    <row r="20" spans="1:3" ht="18.75" x14ac:dyDescent="0.4">
      <c r="A20" s="2" t="s">
        <v>30</v>
      </c>
      <c r="B20" s="2" t="s">
        <v>31</v>
      </c>
      <c r="C20" s="2" t="s">
        <v>32</v>
      </c>
    </row>
    <row r="21" spans="1:3" ht="18.75" x14ac:dyDescent="0.4">
      <c r="A21" s="2"/>
      <c r="B21" s="2"/>
      <c r="C21" s="2"/>
    </row>
    <row r="22" spans="1:3" ht="18.75" x14ac:dyDescent="0.4">
      <c r="A22" s="2" t="s">
        <v>33</v>
      </c>
      <c r="B22" s="2" t="s">
        <v>34</v>
      </c>
      <c r="C22" s="2" t="s">
        <v>35</v>
      </c>
    </row>
    <row r="23" spans="1:3" x14ac:dyDescent="0.2">
      <c r="A23" s="3"/>
    </row>
    <row r="24" spans="1:3" ht="18.75" x14ac:dyDescent="0.4">
      <c r="A24" s="4" t="s">
        <v>36</v>
      </c>
      <c r="B24" s="2" t="s">
        <v>23</v>
      </c>
      <c r="C24" s="5" t="s">
        <v>24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2"/>
  <sheetViews>
    <sheetView zoomScaleNormal="100" workbookViewId="0">
      <selection activeCell="F4" sqref="F4"/>
    </sheetView>
  </sheetViews>
  <sheetFormatPr baseColWidth="10" defaultColWidth="11" defaultRowHeight="14.25" x14ac:dyDescent="0.2"/>
  <cols>
    <col min="2" max="2" width="10.875" customWidth="1"/>
    <col min="3" max="3" width="20.625" customWidth="1"/>
    <col min="4" max="4" width="14.625" style="6" hidden="1" customWidth="1"/>
    <col min="5" max="5" width="21.875" style="6" hidden="1" customWidth="1"/>
    <col min="6" max="6" width="20" customWidth="1"/>
    <col min="7" max="7" width="13.625" customWidth="1"/>
    <col min="8" max="8" width="11.25" customWidth="1"/>
  </cols>
  <sheetData>
    <row r="1" spans="1:10" ht="17.45" customHeight="1" x14ac:dyDescent="0.25">
      <c r="A1" s="6"/>
      <c r="B1" s="7"/>
      <c r="C1" s="51" t="s">
        <v>37</v>
      </c>
      <c r="D1" s="8"/>
      <c r="E1" s="9"/>
      <c r="F1" s="10" t="s">
        <v>38</v>
      </c>
      <c r="G1" s="11">
        <v>0.3</v>
      </c>
      <c r="I1" s="52"/>
      <c r="J1" s="53"/>
    </row>
    <row r="2" spans="1:10" ht="18" x14ac:dyDescent="0.25">
      <c r="A2" s="6"/>
      <c r="B2" s="7"/>
      <c r="C2" s="51"/>
      <c r="D2" s="8"/>
      <c r="E2" s="13"/>
      <c r="F2" s="14" t="s">
        <v>39</v>
      </c>
      <c r="G2" s="10">
        <v>64</v>
      </c>
      <c r="H2" s="15"/>
      <c r="I2" s="52"/>
      <c r="J2" s="53"/>
    </row>
    <row r="3" spans="1:10" ht="18" x14ac:dyDescent="0.25">
      <c r="A3" s="6"/>
      <c r="B3" s="6"/>
      <c r="C3" s="51"/>
      <c r="D3" s="13"/>
      <c r="E3" s="13"/>
      <c r="F3" s="10" t="s">
        <v>40</v>
      </c>
      <c r="G3" s="11">
        <v>0.21</v>
      </c>
      <c r="H3" s="16"/>
      <c r="I3" s="6"/>
      <c r="J3" s="12"/>
    </row>
    <row r="4" spans="1:10" ht="18" x14ac:dyDescent="0.25">
      <c r="A4" s="6"/>
      <c r="B4" s="6"/>
      <c r="C4" s="17" t="s">
        <v>41</v>
      </c>
      <c r="D4" s="9" t="s">
        <v>42</v>
      </c>
      <c r="E4" s="9" t="s">
        <v>43</v>
      </c>
      <c r="F4" s="18" t="s">
        <v>44</v>
      </c>
      <c r="G4" s="19"/>
      <c r="H4" s="6"/>
      <c r="I4" s="6"/>
      <c r="J4" s="6"/>
    </row>
    <row r="5" spans="1:10" ht="18" x14ac:dyDescent="0.25">
      <c r="A5" s="6"/>
      <c r="B5" s="6"/>
      <c r="C5" s="9" t="s">
        <v>45</v>
      </c>
      <c r="D5" s="9">
        <v>1.67E-2</v>
      </c>
      <c r="E5" s="20">
        <f t="shared" ref="E5:E36" si="0">(D5*$G$2)*1.3*1.21</f>
        <v>1.6812224</v>
      </c>
      <c r="F5" s="21">
        <v>10</v>
      </c>
      <c r="G5" s="13"/>
      <c r="H5" s="6"/>
      <c r="I5" s="6"/>
      <c r="J5" s="6"/>
    </row>
    <row r="6" spans="1:10" ht="18" x14ac:dyDescent="0.25">
      <c r="A6" s="6"/>
      <c r="B6" s="6"/>
      <c r="C6" s="9" t="s">
        <v>46</v>
      </c>
      <c r="D6" s="9">
        <v>1.7600000000000001E-2</v>
      </c>
      <c r="E6" s="20">
        <f t="shared" si="0"/>
        <v>1.7718271999999999</v>
      </c>
      <c r="F6" s="21">
        <v>10</v>
      </c>
      <c r="G6" s="13"/>
      <c r="H6" s="6"/>
      <c r="I6" s="6"/>
      <c r="J6" s="6"/>
    </row>
    <row r="7" spans="1:10" ht="18" x14ac:dyDescent="0.25">
      <c r="A7" s="6"/>
      <c r="B7" s="6"/>
      <c r="C7" s="9" t="s">
        <v>47</v>
      </c>
      <c r="D7" s="9">
        <v>2.06E-2</v>
      </c>
      <c r="E7" s="20">
        <f t="shared" si="0"/>
        <v>2.0738432000000002</v>
      </c>
      <c r="F7" s="21">
        <v>15</v>
      </c>
      <c r="G7" s="13"/>
      <c r="H7" s="6"/>
      <c r="I7" s="6"/>
      <c r="J7" s="6"/>
    </row>
    <row r="8" spans="1:10" ht="18" x14ac:dyDescent="0.25">
      <c r="A8" s="6"/>
      <c r="B8" s="6"/>
      <c r="C8" s="9" t="s">
        <v>48</v>
      </c>
      <c r="D8" s="9">
        <v>2.5700000000000001E-2</v>
      </c>
      <c r="E8" s="20">
        <f t="shared" si="0"/>
        <v>2.5872704</v>
      </c>
      <c r="F8" s="21">
        <v>15</v>
      </c>
      <c r="G8" s="13"/>
      <c r="H8" s="6"/>
      <c r="I8" s="6"/>
      <c r="J8" s="6"/>
    </row>
    <row r="9" spans="1:10" ht="18" x14ac:dyDescent="0.25">
      <c r="A9" s="6"/>
      <c r="B9" s="6"/>
      <c r="C9" s="9" t="s">
        <v>49</v>
      </c>
      <c r="D9" s="9">
        <v>2.2200000000000001E-2</v>
      </c>
      <c r="E9" s="20">
        <f t="shared" si="0"/>
        <v>2.2349184000000002</v>
      </c>
      <c r="F9" s="21">
        <v>15</v>
      </c>
      <c r="G9" s="13"/>
      <c r="H9" s="6"/>
      <c r="I9" s="6"/>
      <c r="J9" s="6"/>
    </row>
    <row r="10" spans="1:10" ht="18" x14ac:dyDescent="0.25">
      <c r="A10" s="6"/>
      <c r="B10" s="6"/>
      <c r="C10" s="9" t="s">
        <v>50</v>
      </c>
      <c r="D10" s="9">
        <v>3.1199999999999999E-2</v>
      </c>
      <c r="E10" s="20">
        <f t="shared" si="0"/>
        <v>3.1409663999999999</v>
      </c>
      <c r="F10" s="21">
        <v>20</v>
      </c>
      <c r="G10" s="13"/>
      <c r="H10" s="6"/>
      <c r="I10" s="6"/>
      <c r="J10" s="6"/>
    </row>
    <row r="11" spans="1:10" ht="18" x14ac:dyDescent="0.25">
      <c r="A11" s="6"/>
      <c r="B11" s="6"/>
      <c r="C11" s="9" t="s">
        <v>51</v>
      </c>
      <c r="D11" s="9">
        <v>3.1199999999999999E-2</v>
      </c>
      <c r="E11" s="20">
        <f t="shared" si="0"/>
        <v>3.1409663999999999</v>
      </c>
      <c r="F11" s="21">
        <v>20</v>
      </c>
      <c r="G11" s="13"/>
      <c r="H11" s="6"/>
      <c r="I11" s="6"/>
      <c r="J11" s="6"/>
    </row>
    <row r="12" spans="1:10" ht="18" x14ac:dyDescent="0.25">
      <c r="A12" s="6"/>
      <c r="B12" s="6"/>
      <c r="C12" s="9" t="s">
        <v>52</v>
      </c>
      <c r="D12" s="9">
        <v>3.6200000000000003E-2</v>
      </c>
      <c r="E12" s="20">
        <f t="shared" si="0"/>
        <v>3.6443264000000002</v>
      </c>
      <c r="F12" s="21">
        <v>25</v>
      </c>
      <c r="G12" s="13"/>
      <c r="H12" s="6"/>
      <c r="I12" s="6"/>
      <c r="J12" s="6"/>
    </row>
    <row r="13" spans="1:10" ht="18" x14ac:dyDescent="0.25">
      <c r="A13" s="6"/>
      <c r="B13" s="6"/>
      <c r="C13" s="9" t="s">
        <v>53</v>
      </c>
      <c r="D13" s="9">
        <v>3.6200000000000003E-2</v>
      </c>
      <c r="E13" s="20">
        <f t="shared" si="0"/>
        <v>3.6443264000000002</v>
      </c>
      <c r="F13" s="21">
        <v>25</v>
      </c>
      <c r="G13" s="13"/>
      <c r="H13" s="6"/>
      <c r="I13" s="6"/>
      <c r="J13" s="6"/>
    </row>
    <row r="14" spans="1:10" ht="18" x14ac:dyDescent="0.25">
      <c r="A14" s="6"/>
      <c r="B14" s="6"/>
      <c r="C14" s="9" t="s">
        <v>54</v>
      </c>
      <c r="D14" s="9">
        <v>4.7100000000000003E-2</v>
      </c>
      <c r="E14" s="20">
        <f t="shared" si="0"/>
        <v>4.7416512000000006</v>
      </c>
      <c r="F14" s="21">
        <v>25</v>
      </c>
      <c r="G14" s="13"/>
      <c r="H14" s="6"/>
      <c r="I14" s="6"/>
      <c r="J14" s="6"/>
    </row>
    <row r="15" spans="1:10" ht="18" x14ac:dyDescent="0.25">
      <c r="A15" s="6"/>
      <c r="B15" s="6"/>
      <c r="C15" s="9" t="s">
        <v>55</v>
      </c>
      <c r="D15" s="9">
        <v>4.7100000000000003E-2</v>
      </c>
      <c r="E15" s="20">
        <f t="shared" si="0"/>
        <v>4.7416512000000006</v>
      </c>
      <c r="F15" s="21">
        <v>30</v>
      </c>
      <c r="G15" s="13"/>
      <c r="H15" s="6"/>
      <c r="I15" s="6"/>
      <c r="J15" s="6"/>
    </row>
    <row r="16" spans="1:10" ht="18" x14ac:dyDescent="0.25">
      <c r="A16" s="6"/>
      <c r="B16" s="6"/>
      <c r="C16" s="9" t="s">
        <v>56</v>
      </c>
      <c r="D16" s="9">
        <v>4.5900000000000003E-2</v>
      </c>
      <c r="E16" s="20">
        <f t="shared" si="0"/>
        <v>4.6208448000000004</v>
      </c>
      <c r="F16" s="21">
        <v>30</v>
      </c>
      <c r="G16" s="13"/>
      <c r="H16" s="6"/>
      <c r="I16" s="6"/>
      <c r="J16" s="6"/>
    </row>
    <row r="17" spans="1:10" ht="18" x14ac:dyDescent="0.25">
      <c r="A17" s="6"/>
      <c r="B17" s="6"/>
      <c r="C17" s="9" t="s">
        <v>57</v>
      </c>
      <c r="D17" s="9">
        <v>4.9399999999999999E-2</v>
      </c>
      <c r="E17" s="20">
        <f t="shared" si="0"/>
        <v>4.9731968000000002</v>
      </c>
      <c r="F17" s="21">
        <v>30</v>
      </c>
      <c r="G17" s="13"/>
      <c r="H17" s="6"/>
      <c r="I17" s="6"/>
      <c r="J17" s="6"/>
    </row>
    <row r="18" spans="1:10" ht="18" x14ac:dyDescent="0.25">
      <c r="A18" s="6"/>
      <c r="B18" s="6"/>
      <c r="C18" s="9" t="s">
        <v>58</v>
      </c>
      <c r="D18" s="9">
        <v>6.7699999999999996E-2</v>
      </c>
      <c r="E18" s="20">
        <f t="shared" si="0"/>
        <v>6.8154944000000004</v>
      </c>
      <c r="F18" s="21">
        <v>30</v>
      </c>
      <c r="G18" s="13"/>
      <c r="H18" s="6"/>
      <c r="I18" s="6"/>
      <c r="J18" s="6"/>
    </row>
    <row r="19" spans="1:10" ht="18" x14ac:dyDescent="0.25">
      <c r="A19" s="6"/>
      <c r="B19" s="6"/>
      <c r="C19" s="9" t="s">
        <v>59</v>
      </c>
      <c r="D19" s="9">
        <v>8.3099999999999993E-2</v>
      </c>
      <c r="E19" s="20">
        <f t="shared" si="0"/>
        <v>8.3658432000000005</v>
      </c>
      <c r="F19" s="21">
        <v>35</v>
      </c>
      <c r="G19" s="13"/>
      <c r="H19" s="6"/>
      <c r="I19" s="6"/>
      <c r="J19" s="6"/>
    </row>
    <row r="20" spans="1:10" ht="18" x14ac:dyDescent="0.25">
      <c r="A20" s="6"/>
      <c r="B20" s="6"/>
      <c r="C20" s="9" t="s">
        <v>60</v>
      </c>
      <c r="D20" s="9">
        <v>9.01E-2</v>
      </c>
      <c r="E20" s="20">
        <f t="shared" si="0"/>
        <v>9.0705472</v>
      </c>
      <c r="F20" s="21">
        <v>35</v>
      </c>
      <c r="G20" s="13"/>
      <c r="H20" s="6"/>
      <c r="I20" s="6"/>
      <c r="J20" s="6"/>
    </row>
    <row r="21" spans="1:10" ht="18" x14ac:dyDescent="0.25">
      <c r="A21" s="6"/>
      <c r="B21" s="6"/>
      <c r="C21" s="9" t="s">
        <v>61</v>
      </c>
      <c r="D21" s="20">
        <v>9.5000000000000001E-2</v>
      </c>
      <c r="E21" s="20">
        <f t="shared" si="0"/>
        <v>9.5638400000000008</v>
      </c>
      <c r="F21" s="21">
        <v>35</v>
      </c>
      <c r="G21" s="13"/>
      <c r="H21" s="6"/>
      <c r="I21" s="6"/>
      <c r="J21" s="6"/>
    </row>
    <row r="22" spans="1:10" ht="18" x14ac:dyDescent="0.25">
      <c r="A22" s="6"/>
      <c r="B22" s="6"/>
      <c r="C22" s="9" t="s">
        <v>62</v>
      </c>
      <c r="D22" s="9">
        <v>0.1135</v>
      </c>
      <c r="E22" s="20">
        <f t="shared" si="0"/>
        <v>11.426272000000001</v>
      </c>
      <c r="F22" s="21">
        <v>40</v>
      </c>
      <c r="G22" s="13"/>
      <c r="H22" s="6"/>
      <c r="I22" s="6"/>
      <c r="J22" s="6"/>
    </row>
    <row r="23" spans="1:10" ht="18" x14ac:dyDescent="0.25">
      <c r="A23" s="6"/>
      <c r="B23" s="6"/>
      <c r="C23" s="9" t="s">
        <v>63</v>
      </c>
      <c r="D23" s="20">
        <v>0.11700000000000001</v>
      </c>
      <c r="E23" s="20">
        <f t="shared" si="0"/>
        <v>11.778624000000001</v>
      </c>
      <c r="F23" s="21">
        <v>40</v>
      </c>
      <c r="G23" s="13"/>
      <c r="H23" s="6"/>
      <c r="I23" s="6"/>
      <c r="J23" s="6"/>
    </row>
    <row r="24" spans="1:10" ht="18" x14ac:dyDescent="0.25">
      <c r="A24" s="6"/>
      <c r="B24" s="6"/>
      <c r="C24" s="9" t="s">
        <v>64</v>
      </c>
      <c r="D24" s="9">
        <v>0.12089999999999999</v>
      </c>
      <c r="E24" s="20">
        <f t="shared" si="0"/>
        <v>12.1712448</v>
      </c>
      <c r="F24" s="21">
        <v>40</v>
      </c>
      <c r="G24" s="13"/>
      <c r="H24" s="6"/>
      <c r="I24" s="6"/>
      <c r="J24" s="6"/>
    </row>
    <row r="25" spans="1:10" ht="18" x14ac:dyDescent="0.25">
      <c r="A25" s="6"/>
      <c r="B25" s="6"/>
      <c r="C25" s="9" t="s">
        <v>65</v>
      </c>
      <c r="D25" s="9">
        <v>0.13489999999999999</v>
      </c>
      <c r="E25" s="20">
        <f t="shared" si="0"/>
        <v>13.580652799999999</v>
      </c>
      <c r="F25" s="21">
        <v>45</v>
      </c>
      <c r="G25" s="13"/>
      <c r="H25" s="6"/>
      <c r="I25" s="6"/>
      <c r="J25" s="6"/>
    </row>
    <row r="26" spans="1:10" ht="18" x14ac:dyDescent="0.25">
      <c r="A26" s="6"/>
      <c r="B26" s="6"/>
      <c r="C26" s="9" t="s">
        <v>66</v>
      </c>
      <c r="D26" s="9">
        <v>0.14729999999999999</v>
      </c>
      <c r="E26" s="20">
        <f t="shared" si="0"/>
        <v>14.828985599999999</v>
      </c>
      <c r="F26" s="21">
        <v>45</v>
      </c>
      <c r="G26" s="13"/>
      <c r="H26" s="6"/>
      <c r="I26" s="6"/>
      <c r="J26" s="6"/>
    </row>
    <row r="27" spans="1:10" ht="18" x14ac:dyDescent="0.25">
      <c r="A27" s="6"/>
      <c r="B27" s="6"/>
      <c r="C27" s="9" t="s">
        <v>67</v>
      </c>
      <c r="D27" s="9">
        <v>0.1608</v>
      </c>
      <c r="E27" s="20">
        <f t="shared" si="0"/>
        <v>16.1880576</v>
      </c>
      <c r="F27" s="21">
        <v>45</v>
      </c>
      <c r="G27" s="13"/>
      <c r="H27" s="6"/>
      <c r="I27" s="6"/>
      <c r="J27" s="6"/>
    </row>
    <row r="28" spans="1:10" ht="18" x14ac:dyDescent="0.25">
      <c r="A28" s="6"/>
      <c r="B28" s="6"/>
      <c r="C28" s="9" t="s">
        <v>68</v>
      </c>
      <c r="D28" s="9">
        <v>0.1608</v>
      </c>
      <c r="E28" s="20">
        <f t="shared" si="0"/>
        <v>16.1880576</v>
      </c>
      <c r="F28" s="21">
        <v>45</v>
      </c>
      <c r="G28" s="13"/>
      <c r="H28" s="6"/>
      <c r="I28" s="6"/>
      <c r="J28" s="6"/>
    </row>
    <row r="29" spans="1:10" ht="18" x14ac:dyDescent="0.25">
      <c r="A29" s="6"/>
      <c r="B29" s="6"/>
      <c r="C29" s="9" t="s">
        <v>69</v>
      </c>
      <c r="D29" s="9">
        <v>0.1968</v>
      </c>
      <c r="E29" s="20">
        <f t="shared" si="0"/>
        <v>19.812249600000001</v>
      </c>
      <c r="F29" s="21">
        <v>50</v>
      </c>
      <c r="G29" s="13"/>
      <c r="H29" s="6"/>
      <c r="I29" s="6"/>
      <c r="J29" s="6"/>
    </row>
    <row r="30" spans="1:10" ht="18" x14ac:dyDescent="0.25">
      <c r="A30" s="6"/>
      <c r="B30" s="6"/>
      <c r="C30" s="9" t="s">
        <v>70</v>
      </c>
      <c r="D30" s="9">
        <v>0.20369999999999999</v>
      </c>
      <c r="E30" s="20">
        <f t="shared" si="0"/>
        <v>20.506886399999999</v>
      </c>
      <c r="F30" s="21">
        <v>50</v>
      </c>
      <c r="G30" s="13"/>
      <c r="H30" s="6"/>
      <c r="I30" s="6"/>
      <c r="J30" s="6"/>
    </row>
    <row r="31" spans="1:10" ht="18" x14ac:dyDescent="0.25">
      <c r="A31" s="6"/>
      <c r="B31" s="6"/>
      <c r="C31" s="9" t="s">
        <v>71</v>
      </c>
      <c r="D31" s="9">
        <v>0.2077</v>
      </c>
      <c r="E31" s="20">
        <f t="shared" si="0"/>
        <v>20.9095744</v>
      </c>
      <c r="F31" s="21">
        <v>50</v>
      </c>
      <c r="G31" s="13"/>
      <c r="H31" s="6"/>
      <c r="I31" s="6"/>
      <c r="J31" s="6"/>
    </row>
    <row r="32" spans="1:10" ht="18" x14ac:dyDescent="0.25">
      <c r="A32" s="6"/>
      <c r="B32" s="6"/>
      <c r="C32" s="9" t="s">
        <v>72</v>
      </c>
      <c r="D32" s="9">
        <v>0.27029999999999998</v>
      </c>
      <c r="E32" s="20">
        <f t="shared" si="0"/>
        <v>27.211641599999997</v>
      </c>
      <c r="F32" s="21">
        <v>55</v>
      </c>
      <c r="G32" s="13"/>
      <c r="H32" s="6"/>
      <c r="I32" s="6"/>
      <c r="J32" s="6"/>
    </row>
    <row r="33" spans="1:10" ht="18" x14ac:dyDescent="0.25">
      <c r="A33" s="6"/>
      <c r="B33" s="6"/>
      <c r="C33" s="9" t="s">
        <v>73</v>
      </c>
      <c r="D33" s="9">
        <v>0.27029999999999998</v>
      </c>
      <c r="E33" s="20">
        <f t="shared" si="0"/>
        <v>27.211641599999997</v>
      </c>
      <c r="F33" s="21">
        <v>55</v>
      </c>
      <c r="G33" s="13"/>
      <c r="H33" s="6"/>
      <c r="I33" s="6"/>
      <c r="J33" s="6"/>
    </row>
    <row r="34" spans="1:10" ht="18" x14ac:dyDescent="0.25">
      <c r="A34" s="6"/>
      <c r="B34" s="6"/>
      <c r="C34" s="9" t="s">
        <v>74</v>
      </c>
      <c r="D34" s="9">
        <v>0.27789999999999998</v>
      </c>
      <c r="E34" s="20">
        <f t="shared" si="0"/>
        <v>27.976748799999999</v>
      </c>
      <c r="F34" s="21">
        <v>55</v>
      </c>
      <c r="G34" s="13"/>
      <c r="H34" s="6"/>
      <c r="I34" s="6"/>
      <c r="J34" s="6"/>
    </row>
    <row r="35" spans="1:10" ht="18" x14ac:dyDescent="0.25">
      <c r="A35" s="6"/>
      <c r="B35" s="6"/>
      <c r="C35" s="9" t="s">
        <v>75</v>
      </c>
      <c r="D35" s="9">
        <v>0.27789999999999998</v>
      </c>
      <c r="E35" s="20">
        <f t="shared" si="0"/>
        <v>27.976748799999999</v>
      </c>
      <c r="F35" s="21">
        <v>55</v>
      </c>
      <c r="G35" s="13"/>
      <c r="H35" s="6"/>
      <c r="I35" s="6"/>
      <c r="J35" s="6"/>
    </row>
    <row r="36" spans="1:10" ht="18" x14ac:dyDescent="0.25">
      <c r="A36" s="6"/>
      <c r="B36" s="6"/>
      <c r="C36" s="9" t="s">
        <v>76</v>
      </c>
      <c r="D36" s="9">
        <v>0.3004</v>
      </c>
      <c r="E36" s="20">
        <f t="shared" si="0"/>
        <v>30.241868800000002</v>
      </c>
      <c r="F36" s="21">
        <v>60</v>
      </c>
      <c r="G36" s="13"/>
      <c r="H36" s="6"/>
      <c r="I36" s="6"/>
      <c r="J36" s="6"/>
    </row>
    <row r="37" spans="1:10" ht="18" x14ac:dyDescent="0.25">
      <c r="A37" s="6"/>
      <c r="B37" s="6"/>
      <c r="C37" s="9" t="s">
        <v>77</v>
      </c>
      <c r="D37" s="9">
        <v>0.31879999999999997</v>
      </c>
      <c r="E37" s="20">
        <f t="shared" ref="E37:E68" si="1">(D37*$G$2)*1.3*1.21</f>
        <v>32.094233599999995</v>
      </c>
      <c r="F37" s="21">
        <v>60</v>
      </c>
      <c r="G37" s="13"/>
      <c r="H37" s="6"/>
      <c r="I37" s="6"/>
      <c r="J37" s="6"/>
    </row>
    <row r="38" spans="1:10" ht="18" x14ac:dyDescent="0.25">
      <c r="A38" s="6"/>
      <c r="B38" s="6"/>
      <c r="C38" s="9" t="s">
        <v>78</v>
      </c>
      <c r="D38" s="9">
        <v>0.34789999999999999</v>
      </c>
      <c r="E38" s="20">
        <f t="shared" si="1"/>
        <v>35.023788799999998</v>
      </c>
      <c r="F38" s="21">
        <v>65</v>
      </c>
      <c r="G38" s="13"/>
      <c r="H38" s="6"/>
      <c r="I38" s="6"/>
      <c r="J38" s="6"/>
    </row>
    <row r="39" spans="1:10" ht="18" x14ac:dyDescent="0.25">
      <c r="A39" s="6"/>
      <c r="B39" s="6"/>
      <c r="C39" s="9" t="s">
        <v>79</v>
      </c>
      <c r="D39" s="9">
        <v>0.38519999999999999</v>
      </c>
      <c r="E39" s="20">
        <f t="shared" si="1"/>
        <v>38.7788544</v>
      </c>
      <c r="F39" s="21">
        <v>65</v>
      </c>
      <c r="G39" s="13"/>
      <c r="H39" s="6"/>
      <c r="I39" s="6"/>
      <c r="J39" s="6"/>
    </row>
    <row r="40" spans="1:10" ht="18" x14ac:dyDescent="0.25">
      <c r="A40" s="6"/>
      <c r="B40" s="6"/>
      <c r="C40" s="9" t="s">
        <v>80</v>
      </c>
      <c r="D40" s="9">
        <v>0.39140000000000003</v>
      </c>
      <c r="E40" s="20">
        <f t="shared" si="1"/>
        <v>39.4030208</v>
      </c>
      <c r="F40" s="21">
        <v>70</v>
      </c>
      <c r="G40" s="13"/>
      <c r="H40" s="6"/>
      <c r="I40" s="6"/>
      <c r="J40" s="6"/>
    </row>
    <row r="41" spans="1:10" ht="18" x14ac:dyDescent="0.25">
      <c r="A41" s="6"/>
      <c r="B41" s="6"/>
      <c r="C41" s="9" t="s">
        <v>81</v>
      </c>
      <c r="D41" s="9">
        <v>0.4022</v>
      </c>
      <c r="E41" s="20">
        <f t="shared" si="1"/>
        <v>40.490278400000001</v>
      </c>
      <c r="F41" s="21">
        <v>70</v>
      </c>
      <c r="G41" s="13"/>
      <c r="H41" s="6"/>
      <c r="I41" s="6"/>
      <c r="J41" s="6"/>
    </row>
    <row r="42" spans="1:10" ht="18" x14ac:dyDescent="0.25">
      <c r="A42" s="6"/>
      <c r="B42" s="6"/>
      <c r="C42" s="9" t="s">
        <v>82</v>
      </c>
      <c r="D42" s="20">
        <v>0.42499999999999999</v>
      </c>
      <c r="E42" s="20">
        <f t="shared" si="1"/>
        <v>42.785599999999995</v>
      </c>
      <c r="F42" s="21">
        <v>70</v>
      </c>
      <c r="G42" s="13"/>
      <c r="H42" s="6"/>
      <c r="I42" s="6"/>
      <c r="J42" s="6"/>
    </row>
    <row r="43" spans="1:10" ht="18" x14ac:dyDescent="0.25">
      <c r="A43" s="6"/>
      <c r="B43" s="6"/>
      <c r="C43" s="9" t="s">
        <v>83</v>
      </c>
      <c r="D43" s="9">
        <v>0.45019999999999999</v>
      </c>
      <c r="E43" s="20">
        <f t="shared" si="1"/>
        <v>45.322534400000002</v>
      </c>
      <c r="F43" s="21">
        <v>75</v>
      </c>
      <c r="G43" s="13"/>
      <c r="H43" s="6"/>
      <c r="I43" s="6"/>
      <c r="J43" s="6"/>
    </row>
    <row r="44" spans="1:10" ht="18" x14ac:dyDescent="0.25">
      <c r="A44" s="6"/>
      <c r="B44" s="6"/>
      <c r="C44" s="9" t="s">
        <v>84</v>
      </c>
      <c r="D44" s="9">
        <v>0.49209999999999998</v>
      </c>
      <c r="E44" s="20">
        <f t="shared" si="1"/>
        <v>49.540691199999998</v>
      </c>
      <c r="F44" s="21">
        <v>75</v>
      </c>
      <c r="G44" s="13"/>
      <c r="H44" s="6"/>
      <c r="I44" s="6"/>
      <c r="J44" s="6"/>
    </row>
    <row r="45" spans="1:10" ht="18" x14ac:dyDescent="0.25">
      <c r="A45" s="6"/>
      <c r="B45" s="6"/>
      <c r="C45" s="9" t="s">
        <v>85</v>
      </c>
      <c r="D45" s="9">
        <v>0.52880000000000005</v>
      </c>
      <c r="E45" s="20">
        <f t="shared" si="1"/>
        <v>53.235353600000003</v>
      </c>
      <c r="F45" s="21">
        <v>80</v>
      </c>
      <c r="G45" s="13"/>
      <c r="H45" s="6"/>
      <c r="I45" s="6"/>
      <c r="J45" s="6"/>
    </row>
    <row r="46" spans="1:10" ht="18" x14ac:dyDescent="0.25">
      <c r="A46" s="6"/>
      <c r="B46" s="6"/>
      <c r="C46" s="9" t="s">
        <v>86</v>
      </c>
      <c r="D46" s="20">
        <v>0.53900000000000003</v>
      </c>
      <c r="E46" s="20">
        <f t="shared" si="1"/>
        <v>54.262208000000008</v>
      </c>
      <c r="F46" s="21">
        <v>80</v>
      </c>
      <c r="G46" s="13"/>
      <c r="H46" s="6"/>
      <c r="I46" s="6"/>
      <c r="J46" s="6"/>
    </row>
    <row r="47" spans="1:10" ht="18" x14ac:dyDescent="0.25">
      <c r="A47" s="6"/>
      <c r="B47" s="6"/>
      <c r="C47" s="9" t="s">
        <v>87</v>
      </c>
      <c r="D47" s="20">
        <v>0.53900000000000003</v>
      </c>
      <c r="E47" s="20">
        <f t="shared" si="1"/>
        <v>54.262208000000008</v>
      </c>
      <c r="F47" s="21">
        <v>80</v>
      </c>
      <c r="G47" s="13"/>
      <c r="H47" s="6"/>
      <c r="I47" s="6"/>
      <c r="J47" s="6"/>
    </row>
    <row r="48" spans="1:10" ht="18" x14ac:dyDescent="0.25">
      <c r="A48" s="6"/>
      <c r="B48" s="6"/>
      <c r="C48" s="9" t="s">
        <v>88</v>
      </c>
      <c r="D48" s="9">
        <v>0.57750000000000001</v>
      </c>
      <c r="E48" s="20">
        <f t="shared" si="1"/>
        <v>58.138080000000002</v>
      </c>
      <c r="F48" s="21">
        <v>85</v>
      </c>
      <c r="G48" s="13"/>
      <c r="H48" s="6"/>
      <c r="I48" s="6"/>
      <c r="J48" s="6"/>
    </row>
    <row r="49" spans="1:10" ht="18" x14ac:dyDescent="0.25">
      <c r="A49" s="6"/>
      <c r="B49" s="6"/>
      <c r="C49" s="9" t="s">
        <v>89</v>
      </c>
      <c r="D49" s="9">
        <v>0.59560000000000002</v>
      </c>
      <c r="E49" s="20">
        <f t="shared" si="1"/>
        <v>59.960243200000008</v>
      </c>
      <c r="F49" s="21">
        <v>85</v>
      </c>
      <c r="G49" s="13"/>
      <c r="H49" s="6"/>
      <c r="I49" s="6"/>
      <c r="J49" s="6"/>
    </row>
    <row r="50" spans="1:10" ht="18" x14ac:dyDescent="0.25">
      <c r="A50" s="6"/>
      <c r="B50" s="6"/>
      <c r="C50" s="9" t="s">
        <v>90</v>
      </c>
      <c r="D50" s="9">
        <v>0.60209999999999997</v>
      </c>
      <c r="E50" s="20">
        <f t="shared" si="1"/>
        <v>60.614611199999999</v>
      </c>
      <c r="F50" s="21">
        <v>85</v>
      </c>
      <c r="G50" s="13"/>
      <c r="H50" s="6"/>
      <c r="I50" s="6"/>
      <c r="J50" s="6"/>
    </row>
    <row r="51" spans="1:10" ht="18" x14ac:dyDescent="0.25">
      <c r="A51" s="6"/>
      <c r="B51" s="6"/>
      <c r="C51" s="9" t="s">
        <v>91</v>
      </c>
      <c r="D51" s="9">
        <v>0.6119</v>
      </c>
      <c r="E51" s="20">
        <f t="shared" si="1"/>
        <v>61.601196799999997</v>
      </c>
      <c r="F51" s="21">
        <v>85</v>
      </c>
      <c r="G51" s="13"/>
      <c r="H51" s="6"/>
      <c r="I51" s="6"/>
      <c r="J51" s="6"/>
    </row>
    <row r="52" spans="1:10" ht="18" x14ac:dyDescent="0.25">
      <c r="A52" s="6"/>
      <c r="B52" s="6"/>
      <c r="C52" s="9" t="s">
        <v>92</v>
      </c>
      <c r="D52" s="9">
        <v>0.62439999999999996</v>
      </c>
      <c r="E52" s="20">
        <f t="shared" si="1"/>
        <v>62.859596799999998</v>
      </c>
      <c r="F52" s="21">
        <v>85</v>
      </c>
      <c r="G52" s="13"/>
      <c r="H52" s="6"/>
      <c r="I52" s="6"/>
      <c r="J52" s="6"/>
    </row>
    <row r="53" spans="1:10" ht="18" x14ac:dyDescent="0.25">
      <c r="A53" s="6"/>
      <c r="B53" s="6"/>
      <c r="C53" s="9" t="s">
        <v>93</v>
      </c>
      <c r="D53" s="9">
        <v>0.6774</v>
      </c>
      <c r="E53" s="20">
        <f t="shared" si="1"/>
        <v>68.195212800000007</v>
      </c>
      <c r="F53" s="21">
        <v>90</v>
      </c>
      <c r="G53" s="13"/>
      <c r="H53" s="6"/>
      <c r="I53" s="6"/>
      <c r="J53" s="6"/>
    </row>
    <row r="54" spans="1:10" ht="18" x14ac:dyDescent="0.25">
      <c r="A54" s="6"/>
      <c r="B54" s="6"/>
      <c r="C54" s="9" t="s">
        <v>94</v>
      </c>
      <c r="D54" s="9">
        <v>0.78310000000000002</v>
      </c>
      <c r="E54" s="20">
        <f t="shared" si="1"/>
        <v>78.836243199999998</v>
      </c>
      <c r="F54" s="21">
        <v>100</v>
      </c>
      <c r="G54" s="13"/>
      <c r="H54" s="6"/>
      <c r="I54" s="6"/>
      <c r="J54" s="6"/>
    </row>
    <row r="55" spans="1:10" ht="18" x14ac:dyDescent="0.25">
      <c r="A55" s="6"/>
      <c r="B55" s="6"/>
      <c r="C55" s="9" t="s">
        <v>95</v>
      </c>
      <c r="D55" s="9">
        <v>0.7893</v>
      </c>
      <c r="E55" s="20">
        <f t="shared" si="1"/>
        <v>79.460409599999991</v>
      </c>
      <c r="F55" s="21">
        <v>100</v>
      </c>
      <c r="G55" s="13"/>
      <c r="H55" s="6"/>
      <c r="I55" s="6"/>
      <c r="J55" s="6"/>
    </row>
    <row r="56" spans="1:10" ht="18" x14ac:dyDescent="0.25">
      <c r="A56" s="6"/>
      <c r="B56" s="6"/>
      <c r="C56" s="9" t="s">
        <v>96</v>
      </c>
      <c r="D56" s="9">
        <v>0.79369999999999996</v>
      </c>
      <c r="E56" s="20">
        <f t="shared" si="1"/>
        <v>79.903366399999996</v>
      </c>
      <c r="F56" s="21">
        <v>100</v>
      </c>
      <c r="G56" s="13"/>
      <c r="H56" s="6"/>
      <c r="I56" s="6"/>
      <c r="J56" s="6"/>
    </row>
    <row r="57" spans="1:10" ht="18" x14ac:dyDescent="0.25">
      <c r="A57" s="6"/>
      <c r="B57" s="6"/>
      <c r="C57" s="9" t="s">
        <v>97</v>
      </c>
      <c r="D57" s="9">
        <v>0.83250000000000002</v>
      </c>
      <c r="E57" s="20">
        <f t="shared" si="1"/>
        <v>83.809440000000009</v>
      </c>
      <c r="F57" s="21">
        <v>110</v>
      </c>
      <c r="G57" s="13"/>
      <c r="H57" s="6"/>
      <c r="I57" s="6"/>
      <c r="J57" s="6"/>
    </row>
    <row r="58" spans="1:10" ht="18" x14ac:dyDescent="0.25">
      <c r="A58" s="6"/>
      <c r="B58" s="6"/>
      <c r="C58" s="9" t="s">
        <v>98</v>
      </c>
      <c r="D58" s="9">
        <v>0.85389999999999999</v>
      </c>
      <c r="E58" s="20">
        <f t="shared" si="1"/>
        <v>85.963820800000008</v>
      </c>
      <c r="F58" s="21">
        <v>110</v>
      </c>
      <c r="G58" s="13"/>
      <c r="H58" s="6"/>
      <c r="I58" s="6"/>
      <c r="J58" s="6"/>
    </row>
    <row r="59" spans="1:10" ht="18" x14ac:dyDescent="0.25">
      <c r="A59" s="6"/>
      <c r="B59" s="6"/>
      <c r="C59" s="9" t="s">
        <v>99</v>
      </c>
      <c r="D59" s="9">
        <v>0.97230000000000005</v>
      </c>
      <c r="E59" s="20">
        <f t="shared" si="1"/>
        <v>97.883385600000011</v>
      </c>
      <c r="F59" s="21">
        <v>120</v>
      </c>
      <c r="G59" s="13"/>
      <c r="H59" s="6"/>
      <c r="I59" s="6"/>
      <c r="J59" s="6"/>
    </row>
    <row r="60" spans="1:10" ht="18" x14ac:dyDescent="0.25">
      <c r="A60" s="6"/>
      <c r="B60" s="6"/>
      <c r="C60" s="9" t="s">
        <v>100</v>
      </c>
      <c r="D60" s="9">
        <v>1.0555000000000001</v>
      </c>
      <c r="E60" s="20">
        <f t="shared" si="1"/>
        <v>106.25929600000001</v>
      </c>
      <c r="F60" s="21">
        <v>130</v>
      </c>
      <c r="G60" s="13"/>
      <c r="H60" s="6"/>
      <c r="I60" s="6"/>
      <c r="J60" s="6"/>
    </row>
    <row r="61" spans="1:10" ht="18" x14ac:dyDescent="0.25">
      <c r="A61" s="6"/>
      <c r="B61" s="6"/>
      <c r="C61" s="9" t="s">
        <v>101</v>
      </c>
      <c r="D61" s="9">
        <v>1.0643</v>
      </c>
      <c r="E61" s="20">
        <f t="shared" si="1"/>
        <v>107.1452096</v>
      </c>
      <c r="F61" s="21">
        <v>130</v>
      </c>
      <c r="G61" s="13"/>
      <c r="H61" s="6"/>
      <c r="I61" s="6"/>
      <c r="J61" s="6"/>
    </row>
    <row r="62" spans="1:10" ht="18" x14ac:dyDescent="0.25">
      <c r="A62" s="6"/>
      <c r="B62" s="6"/>
      <c r="C62" s="9" t="s">
        <v>102</v>
      </c>
      <c r="D62" s="9">
        <v>1.0956999999999999</v>
      </c>
      <c r="E62" s="20">
        <f t="shared" si="1"/>
        <v>110.30631039999999</v>
      </c>
      <c r="F62" s="21">
        <v>130</v>
      </c>
      <c r="G62" s="13"/>
      <c r="H62" s="6"/>
      <c r="I62" s="6"/>
      <c r="J62" s="6"/>
    </row>
    <row r="63" spans="1:10" ht="18" x14ac:dyDescent="0.25">
      <c r="A63" s="6"/>
      <c r="B63" s="6"/>
      <c r="C63" s="9" t="s">
        <v>103</v>
      </c>
      <c r="D63" s="9">
        <v>1.1572</v>
      </c>
      <c r="E63" s="20">
        <f t="shared" si="1"/>
        <v>116.49763840000001</v>
      </c>
      <c r="F63" s="21">
        <v>140</v>
      </c>
      <c r="G63" s="13"/>
      <c r="H63" s="6"/>
      <c r="I63" s="6"/>
      <c r="J63" s="6"/>
    </row>
    <row r="64" spans="1:10" ht="18" x14ac:dyDescent="0.25">
      <c r="A64" s="6"/>
      <c r="B64" s="6"/>
      <c r="C64" s="9" t="s">
        <v>104</v>
      </c>
      <c r="D64" s="9">
        <v>1.1731</v>
      </c>
      <c r="E64" s="20">
        <f t="shared" si="1"/>
        <v>118.09832320000001</v>
      </c>
      <c r="F64" s="21">
        <v>140</v>
      </c>
      <c r="G64" s="13"/>
      <c r="H64" s="6"/>
      <c r="I64" s="6"/>
      <c r="J64" s="6"/>
    </row>
    <row r="65" spans="1:10" ht="18" x14ac:dyDescent="0.25">
      <c r="A65" s="6"/>
      <c r="B65" s="6"/>
      <c r="C65" s="9" t="s">
        <v>105</v>
      </c>
      <c r="D65" s="9">
        <v>1.2854000000000001</v>
      </c>
      <c r="E65" s="20">
        <f t="shared" si="1"/>
        <v>129.4037888</v>
      </c>
      <c r="F65" s="21">
        <v>150</v>
      </c>
      <c r="G65" s="13"/>
      <c r="H65" s="6"/>
      <c r="I65" s="6"/>
      <c r="J65" s="6"/>
    </row>
    <row r="66" spans="1:10" ht="18" x14ac:dyDescent="0.25">
      <c r="A66" s="6"/>
      <c r="B66" s="6"/>
      <c r="C66" s="9" t="s">
        <v>106</v>
      </c>
      <c r="D66" s="9">
        <v>1.2854000000000001</v>
      </c>
      <c r="E66" s="20">
        <f t="shared" si="1"/>
        <v>129.4037888</v>
      </c>
      <c r="F66" s="21">
        <v>150</v>
      </c>
      <c r="G66" s="13"/>
      <c r="H66" s="6"/>
      <c r="I66" s="6"/>
      <c r="J66" s="6"/>
    </row>
    <row r="67" spans="1:10" ht="18" x14ac:dyDescent="0.25">
      <c r="A67" s="6"/>
      <c r="B67" s="6"/>
      <c r="C67" s="9" t="s">
        <v>107</v>
      </c>
      <c r="D67" s="9">
        <v>1.3208</v>
      </c>
      <c r="E67" s="20">
        <f t="shared" si="1"/>
        <v>132.9675776</v>
      </c>
      <c r="F67" s="21">
        <v>150</v>
      </c>
      <c r="G67" s="13"/>
      <c r="H67" s="6"/>
      <c r="I67" s="6"/>
      <c r="J67" s="6"/>
    </row>
    <row r="68" spans="1:10" ht="18" x14ac:dyDescent="0.25">
      <c r="A68" s="6"/>
      <c r="B68" s="6"/>
      <c r="C68" s="9" t="s">
        <v>108</v>
      </c>
      <c r="D68" s="9">
        <v>1.3402000000000001</v>
      </c>
      <c r="E68" s="20">
        <f t="shared" si="1"/>
        <v>134.92061440000001</v>
      </c>
      <c r="F68" s="21">
        <v>160</v>
      </c>
      <c r="G68" s="13"/>
      <c r="H68" s="6"/>
      <c r="I68" s="6"/>
      <c r="J68" s="6"/>
    </row>
    <row r="69" spans="1:10" ht="18" x14ac:dyDescent="0.25">
      <c r="A69" s="6"/>
      <c r="B69" s="6"/>
      <c r="C69" s="9" t="s">
        <v>109</v>
      </c>
      <c r="D69" s="9">
        <v>1.6089</v>
      </c>
      <c r="E69" s="20">
        <f t="shared" ref="E69:E77" si="2">(D69*$G$2)*1.3*1.21</f>
        <v>161.97118079999998</v>
      </c>
      <c r="F69" s="21">
        <v>180</v>
      </c>
      <c r="G69" s="13"/>
      <c r="H69" s="6"/>
      <c r="I69" s="6"/>
      <c r="J69" s="6"/>
    </row>
    <row r="70" spans="1:10" ht="18" x14ac:dyDescent="0.25">
      <c r="A70" s="6"/>
      <c r="B70" s="6"/>
      <c r="C70" s="9" t="s">
        <v>110</v>
      </c>
      <c r="D70" s="20">
        <v>1.853</v>
      </c>
      <c r="E70" s="20">
        <f t="shared" si="2"/>
        <v>186.54521600000001</v>
      </c>
      <c r="F70" s="21">
        <v>200</v>
      </c>
      <c r="G70" s="13"/>
      <c r="H70" s="6"/>
      <c r="I70" s="6"/>
      <c r="J70" s="6"/>
    </row>
    <row r="71" spans="1:10" ht="18" x14ac:dyDescent="0.25">
      <c r="A71" s="6"/>
      <c r="B71" s="6"/>
      <c r="C71" s="9" t="s">
        <v>111</v>
      </c>
      <c r="D71" s="9">
        <v>1.8748</v>
      </c>
      <c r="E71" s="20">
        <f t="shared" si="2"/>
        <v>188.7398656</v>
      </c>
      <c r="F71" s="21">
        <v>200</v>
      </c>
      <c r="G71" s="13"/>
      <c r="H71" s="6"/>
      <c r="I71" s="6"/>
      <c r="J71" s="6"/>
    </row>
    <row r="72" spans="1:10" ht="18" x14ac:dyDescent="0.25">
      <c r="A72" s="6"/>
      <c r="B72" s="6"/>
      <c r="C72" s="9" t="s">
        <v>112</v>
      </c>
      <c r="D72" s="9">
        <v>1.9061999999999999</v>
      </c>
      <c r="E72" s="20">
        <f t="shared" si="2"/>
        <v>191.90096640000002</v>
      </c>
      <c r="F72" s="21">
        <v>210</v>
      </c>
      <c r="G72" s="13"/>
      <c r="H72" s="6"/>
      <c r="I72" s="6"/>
      <c r="J72" s="6"/>
    </row>
    <row r="73" spans="1:10" ht="18" x14ac:dyDescent="0.25">
      <c r="A73" s="6"/>
      <c r="B73" s="6"/>
      <c r="C73" s="9" t="s">
        <v>113</v>
      </c>
      <c r="D73" s="9">
        <v>2.0785999999999998</v>
      </c>
      <c r="E73" s="20">
        <f t="shared" si="2"/>
        <v>209.25681919999997</v>
      </c>
      <c r="F73" s="21">
        <v>220</v>
      </c>
      <c r="G73" s="13"/>
      <c r="H73" s="6"/>
      <c r="I73" s="6"/>
      <c r="J73" s="6"/>
    </row>
    <row r="74" spans="1:10" ht="18" x14ac:dyDescent="0.25">
      <c r="A74" s="6"/>
      <c r="B74" s="6"/>
      <c r="C74" s="9" t="s">
        <v>114</v>
      </c>
      <c r="D74" s="9">
        <v>2.1979000000000002</v>
      </c>
      <c r="E74" s="20">
        <f t="shared" si="2"/>
        <v>221.26698880000001</v>
      </c>
      <c r="F74" s="21">
        <v>230</v>
      </c>
      <c r="G74" s="13"/>
      <c r="H74" s="6"/>
      <c r="I74" s="6"/>
      <c r="J74" s="6"/>
    </row>
    <row r="75" spans="1:10" ht="18" x14ac:dyDescent="0.25">
      <c r="A75" s="6"/>
      <c r="B75" s="6"/>
      <c r="C75" s="9" t="s">
        <v>115</v>
      </c>
      <c r="D75" s="9">
        <v>2.2303999999999999</v>
      </c>
      <c r="E75" s="20">
        <f t="shared" si="2"/>
        <v>224.53882879999998</v>
      </c>
      <c r="F75" s="21">
        <v>230</v>
      </c>
      <c r="G75" s="13"/>
      <c r="H75" s="6"/>
      <c r="I75" s="6"/>
      <c r="J75" s="6"/>
    </row>
    <row r="76" spans="1:10" ht="18" x14ac:dyDescent="0.25">
      <c r="A76" s="6"/>
      <c r="B76" s="6"/>
      <c r="C76" s="9" t="s">
        <v>116</v>
      </c>
      <c r="D76" s="9">
        <v>2.2738999999999998</v>
      </c>
      <c r="E76" s="20">
        <f t="shared" si="2"/>
        <v>228.91806079999998</v>
      </c>
      <c r="F76" s="21">
        <v>240</v>
      </c>
      <c r="G76" s="13"/>
      <c r="H76" s="6"/>
      <c r="I76" s="6"/>
      <c r="J76" s="6"/>
    </row>
    <row r="77" spans="1:10" ht="18" x14ac:dyDescent="0.25">
      <c r="A77" s="6"/>
      <c r="B77" s="6"/>
      <c r="C77" s="9" t="s">
        <v>117</v>
      </c>
      <c r="D77" s="9">
        <v>2.3559000000000001</v>
      </c>
      <c r="E77" s="20">
        <f t="shared" si="2"/>
        <v>237.17316480000002</v>
      </c>
      <c r="F77" s="21">
        <v>240</v>
      </c>
      <c r="G77" s="13"/>
      <c r="H77" s="6"/>
      <c r="I77" s="6"/>
      <c r="J77" s="6"/>
    </row>
    <row r="78" spans="1:10" x14ac:dyDescent="0.2">
      <c r="C78" s="22" t="s">
        <v>118</v>
      </c>
      <c r="D78" s="23">
        <v>5.8333000000000004</v>
      </c>
      <c r="E78" s="24" t="e">
        <f>(D78*#REF!)*1.3*1.21</f>
        <v>#REF!</v>
      </c>
      <c r="F78" s="22"/>
    </row>
    <row r="79" spans="1:10" x14ac:dyDescent="0.2">
      <c r="C79" s="22" t="s">
        <v>119</v>
      </c>
      <c r="D79" s="25">
        <v>5.9706000000000001</v>
      </c>
      <c r="E79" s="26" t="e">
        <f>(D79*#REF!)*1.3*1.21</f>
        <v>#REF!</v>
      </c>
      <c r="F79" s="22"/>
    </row>
    <row r="80" spans="1:10" x14ac:dyDescent="0.2">
      <c r="C80" s="22" t="s">
        <v>120</v>
      </c>
      <c r="D80" s="25">
        <v>5.9987000000000004</v>
      </c>
      <c r="E80" s="26" t="e">
        <f>(D80*#REF!)*1.3*1.21</f>
        <v>#REF!</v>
      </c>
      <c r="F80" s="22"/>
    </row>
    <row r="81" spans="3:6" x14ac:dyDescent="0.2">
      <c r="C81" s="22" t="s">
        <v>121</v>
      </c>
      <c r="D81" s="25">
        <v>6.0509000000000004</v>
      </c>
      <c r="E81" s="26" t="e">
        <f>(D81*#REF!)*1.3*1.21</f>
        <v>#REF!</v>
      </c>
      <c r="F81" s="22"/>
    </row>
    <row r="82" spans="3:6" x14ac:dyDescent="0.2">
      <c r="C82" s="22" t="s">
        <v>122</v>
      </c>
      <c r="D82" s="25">
        <v>6.1275000000000004</v>
      </c>
      <c r="E82" s="26" t="e">
        <f>(D82*#REF!)*1.3*1.21</f>
        <v>#REF!</v>
      </c>
      <c r="F82" s="22"/>
    </row>
    <row r="83" spans="3:6" x14ac:dyDescent="0.2">
      <c r="C83" s="22" t="s">
        <v>123</v>
      </c>
      <c r="D83" s="25">
        <v>6.8909000000000002</v>
      </c>
      <c r="E83" s="26" t="e">
        <f>(D83*#REF!)*1.3*1.21</f>
        <v>#REF!</v>
      </c>
      <c r="F83" s="22"/>
    </row>
    <row r="84" spans="3:6" x14ac:dyDescent="0.2">
      <c r="C84" s="22" t="s">
        <v>124</v>
      </c>
      <c r="D84" s="25">
        <v>6.9831000000000003</v>
      </c>
      <c r="E84" s="26" t="e">
        <f>(D84*#REF!)*1.3*1.21</f>
        <v>#REF!</v>
      </c>
      <c r="F84" s="22"/>
    </row>
    <row r="85" spans="3:6" x14ac:dyDescent="0.2">
      <c r="C85" s="22" t="s">
        <v>125</v>
      </c>
      <c r="D85" s="25">
        <v>6.1902999999999997</v>
      </c>
      <c r="E85" s="26" t="e">
        <f>(D85*#REF!)*1.3*1.21</f>
        <v>#REF!</v>
      </c>
      <c r="F85" s="22"/>
    </row>
    <row r="86" spans="3:6" x14ac:dyDescent="0.2">
      <c r="C86" s="22" t="s">
        <v>126</v>
      </c>
      <c r="D86" s="25">
        <v>6.2135999999999996</v>
      </c>
      <c r="E86" s="26" t="e">
        <f>(D86*#REF!)*1.3*1.21</f>
        <v>#REF!</v>
      </c>
      <c r="F86" s="22"/>
    </row>
    <row r="87" spans="3:6" x14ac:dyDescent="0.2">
      <c r="C87" s="22" t="s">
        <v>127</v>
      </c>
      <c r="D87" s="25">
        <v>6.3227000000000002</v>
      </c>
      <c r="E87" s="26" t="e">
        <f>(D87*#REF!)*1.3*1.21</f>
        <v>#REF!</v>
      </c>
      <c r="F87" s="22"/>
    </row>
    <row r="88" spans="3:6" x14ac:dyDescent="0.2">
      <c r="C88" s="22" t="s">
        <v>128</v>
      </c>
      <c r="D88" s="26">
        <v>6.4710000000000001</v>
      </c>
      <c r="E88" s="26" t="e">
        <f>(D88*#REF!)*1.3*1.21</f>
        <v>#REF!</v>
      </c>
      <c r="F88" s="22"/>
    </row>
    <row r="89" spans="3:6" x14ac:dyDescent="0.2">
      <c r="C89" s="22" t="s">
        <v>129</v>
      </c>
      <c r="D89" s="25">
        <v>6.5667999999999997</v>
      </c>
      <c r="E89" s="26" t="e">
        <f>(D89*#REF!)*1.3*1.21</f>
        <v>#REF!</v>
      </c>
      <c r="F89" s="22"/>
    </row>
    <row r="90" spans="3:6" x14ac:dyDescent="0.2">
      <c r="C90" s="22" t="s">
        <v>130</v>
      </c>
      <c r="D90" s="25">
        <v>6.5879000000000003</v>
      </c>
      <c r="E90" s="26" t="e">
        <f>(D90*#REF!)*1.3*1.21</f>
        <v>#REF!</v>
      </c>
      <c r="F90" s="22"/>
    </row>
    <row r="91" spans="3:6" x14ac:dyDescent="0.2">
      <c r="C91" s="22" t="s">
        <v>131</v>
      </c>
      <c r="D91" s="25">
        <v>6.6879</v>
      </c>
      <c r="E91" s="26" t="e">
        <f>(D91*#REF!)*1.3*1.21</f>
        <v>#REF!</v>
      </c>
      <c r="F91" s="22"/>
    </row>
    <row r="92" spans="3:6" x14ac:dyDescent="0.2">
      <c r="C92" s="22" t="s">
        <v>132</v>
      </c>
      <c r="D92" s="26">
        <v>6.7249999999999996</v>
      </c>
      <c r="E92" s="26" t="e">
        <f>(D92*#REF!)*1.3*1.21</f>
        <v>#REF!</v>
      </c>
      <c r="F92" s="22"/>
    </row>
    <row r="93" spans="3:6" x14ac:dyDescent="0.2">
      <c r="C93" s="22" t="s">
        <v>133</v>
      </c>
      <c r="D93" s="26">
        <v>7.5209999999999999</v>
      </c>
      <c r="E93" s="26" t="e">
        <f>(D93*#REF!)*1.3*1.21</f>
        <v>#REF!</v>
      </c>
      <c r="F93" s="22"/>
    </row>
    <row r="94" spans="3:6" x14ac:dyDescent="0.2">
      <c r="C94" s="22" t="s">
        <v>134</v>
      </c>
      <c r="D94" s="25">
        <v>7.6515000000000004</v>
      </c>
      <c r="E94" s="26" t="e">
        <f>(D94*#REF!)*1.3*1.21</f>
        <v>#REF!</v>
      </c>
      <c r="F94" s="22"/>
    </row>
    <row r="95" spans="3:6" x14ac:dyDescent="0.2">
      <c r="C95" s="22" t="s">
        <v>135</v>
      </c>
      <c r="D95" s="25">
        <v>8.0185999999999993</v>
      </c>
      <c r="E95" s="26" t="e">
        <f>(D95*#REF!)*1.3*1.21</f>
        <v>#REF!</v>
      </c>
      <c r="F95" s="22"/>
    </row>
    <row r="96" spans="3:6" x14ac:dyDescent="0.2">
      <c r="C96" s="22" t="s">
        <v>136</v>
      </c>
      <c r="D96" s="25">
        <v>8.1186000000000007</v>
      </c>
      <c r="E96" s="26" t="e">
        <f>(D96*#REF!)*1.3*1.21</f>
        <v>#REF!</v>
      </c>
      <c r="F96" s="22"/>
    </row>
    <row r="97" spans="3:6" x14ac:dyDescent="0.2">
      <c r="C97" s="22" t="s">
        <v>137</v>
      </c>
      <c r="D97" s="25">
        <v>8.3478999999999992</v>
      </c>
      <c r="E97" s="26" t="e">
        <f>(D97*#REF!)*1.3*1.21</f>
        <v>#REF!</v>
      </c>
      <c r="F97" s="22"/>
    </row>
    <row r="98" spans="3:6" x14ac:dyDescent="0.2">
      <c r="C98" s="22" t="s">
        <v>138</v>
      </c>
      <c r="D98" s="25">
        <v>8.5284999999999993</v>
      </c>
      <c r="E98" s="26" t="e">
        <f>(D98*#REF!)*1.3*1.21</f>
        <v>#REF!</v>
      </c>
      <c r="F98" s="22"/>
    </row>
    <row r="99" spans="3:6" x14ac:dyDescent="0.2">
      <c r="C99" s="22" t="s">
        <v>139</v>
      </c>
      <c r="D99" s="25">
        <v>8.6448999999999998</v>
      </c>
      <c r="E99" s="26" t="e">
        <f>(D99*#REF!)*1.3*1.21</f>
        <v>#REF!</v>
      </c>
      <c r="F99" s="22"/>
    </row>
    <row r="100" spans="3:6" x14ac:dyDescent="0.2">
      <c r="C100" s="22" t="s">
        <v>140</v>
      </c>
      <c r="D100" s="25">
        <v>9.0297000000000001</v>
      </c>
      <c r="E100" s="26" t="e">
        <f>(D100*#REF!)*1.3*1.21</f>
        <v>#REF!</v>
      </c>
      <c r="F100" s="22"/>
    </row>
    <row r="101" spans="3:6" x14ac:dyDescent="0.2">
      <c r="C101" s="22" t="s">
        <v>141</v>
      </c>
      <c r="D101" s="25">
        <v>9.1296999999999997</v>
      </c>
      <c r="E101" s="26" t="e">
        <f>(D101*#REF!)*1.3*1.21</f>
        <v>#REF!</v>
      </c>
      <c r="F101" s="22"/>
    </row>
    <row r="102" spans="3:6" x14ac:dyDescent="0.2">
      <c r="C102" s="22" t="s">
        <v>142</v>
      </c>
      <c r="D102" s="25">
        <v>9.4847000000000001</v>
      </c>
      <c r="E102" s="26" t="e">
        <f>(D102*#REF!)*1.3*1.21</f>
        <v>#REF!</v>
      </c>
      <c r="F102" s="22"/>
    </row>
    <row r="103" spans="3:6" x14ac:dyDescent="0.2">
      <c r="C103" s="22" t="s">
        <v>143</v>
      </c>
      <c r="D103" s="25">
        <v>12.1417</v>
      </c>
      <c r="E103" s="26" t="e">
        <f>(D103*#REF!)*1.3*1.21</f>
        <v>#REF!</v>
      </c>
      <c r="F103" s="22"/>
    </row>
    <row r="104" spans="3:6" x14ac:dyDescent="0.2">
      <c r="C104" s="22" t="s">
        <v>144</v>
      </c>
      <c r="D104" s="25">
        <v>12.519399999999999</v>
      </c>
      <c r="E104" s="26" t="e">
        <f>(D104*#REF!)*1.3*1.21</f>
        <v>#REF!</v>
      </c>
      <c r="F104" s="22"/>
    </row>
    <row r="105" spans="3:6" x14ac:dyDescent="0.2">
      <c r="C105" s="22" t="s">
        <v>145</v>
      </c>
      <c r="D105" s="25">
        <v>12.5411</v>
      </c>
      <c r="E105" s="26" t="e">
        <f>(D105*#REF!)*1.3*1.21</f>
        <v>#REF!</v>
      </c>
      <c r="F105" s="22"/>
    </row>
    <row r="106" spans="3:6" x14ac:dyDescent="0.2">
      <c r="C106" s="22" t="s">
        <v>146</v>
      </c>
      <c r="D106" s="25">
        <v>12.8795</v>
      </c>
      <c r="E106" s="26" t="e">
        <f>(D106*#REF!)*1.3*1.21</f>
        <v>#REF!</v>
      </c>
      <c r="F106" s="22"/>
    </row>
    <row r="107" spans="3:6" x14ac:dyDescent="0.2">
      <c r="C107" s="22" t="s">
        <v>147</v>
      </c>
      <c r="D107" s="25">
        <v>14.302300000000001</v>
      </c>
      <c r="E107" s="26" t="e">
        <f>(D107*#REF!)*1.3*1.21</f>
        <v>#REF!</v>
      </c>
      <c r="F107" s="22"/>
    </row>
    <row r="108" spans="3:6" x14ac:dyDescent="0.2">
      <c r="C108" s="22" t="s">
        <v>148</v>
      </c>
      <c r="D108" s="25">
        <v>18.956199999999999</v>
      </c>
      <c r="E108" s="26" t="e">
        <f>(D108*#REF!)*1.3*1.21</f>
        <v>#REF!</v>
      </c>
      <c r="F108" s="22"/>
    </row>
    <row r="109" spans="3:6" x14ac:dyDescent="0.2">
      <c r="C109" s="22" t="s">
        <v>149</v>
      </c>
      <c r="D109" s="25">
        <v>19.511900000000001</v>
      </c>
      <c r="E109" s="26" t="e">
        <f>(D109*#REF!)*1.3*1.21</f>
        <v>#REF!</v>
      </c>
      <c r="F109" s="22"/>
    </row>
    <row r="110" spans="3:6" x14ac:dyDescent="0.2">
      <c r="C110" s="22" t="s">
        <v>150</v>
      </c>
      <c r="D110" s="25">
        <v>19.511900000000001</v>
      </c>
      <c r="E110" s="26" t="e">
        <f>(D110*#REF!)*1.3*1.21</f>
        <v>#REF!</v>
      </c>
      <c r="F110" s="22"/>
    </row>
    <row r="111" spans="3:6" x14ac:dyDescent="0.2">
      <c r="C111" s="22" t="s">
        <v>151</v>
      </c>
      <c r="D111" s="25">
        <v>19.943899999999999</v>
      </c>
      <c r="E111" s="26" t="e">
        <f>(D111*#REF!)*1.3*1.21</f>
        <v>#REF!</v>
      </c>
      <c r="F111" s="22"/>
    </row>
    <row r="112" spans="3:6" x14ac:dyDescent="0.2">
      <c r="C112" s="22" t="s">
        <v>152</v>
      </c>
      <c r="D112" s="25">
        <v>20.6188</v>
      </c>
      <c r="E112" s="26" t="e">
        <f>(D112*#REF!)*1.3*1.21</f>
        <v>#REF!</v>
      </c>
      <c r="F112" s="22"/>
    </row>
    <row r="113" spans="3:6" x14ac:dyDescent="0.2">
      <c r="C113" s="22" t="s">
        <v>153</v>
      </c>
      <c r="D113" s="25">
        <v>22.511600000000001</v>
      </c>
      <c r="E113" s="26" t="e">
        <f>(D113*#REF!)*1.3*1.21</f>
        <v>#REF!</v>
      </c>
      <c r="F113" s="22"/>
    </row>
    <row r="114" spans="3:6" x14ac:dyDescent="0.2">
      <c r="C114" s="22" t="s">
        <v>154</v>
      </c>
      <c r="D114" s="25">
        <v>22.909099999999999</v>
      </c>
      <c r="E114" s="26" t="e">
        <f>(D114*#REF!)*1.3*1.21</f>
        <v>#REF!</v>
      </c>
      <c r="F114" s="22"/>
    </row>
    <row r="115" spans="3:6" x14ac:dyDescent="0.2">
      <c r="C115" s="22" t="s">
        <v>155</v>
      </c>
      <c r="D115" s="25">
        <v>44.563400000000001</v>
      </c>
      <c r="E115" s="26" t="e">
        <f>(D115*#REF!)*1.3*1.21</f>
        <v>#REF!</v>
      </c>
      <c r="F115" s="22"/>
    </row>
    <row r="116" spans="3:6" x14ac:dyDescent="0.2">
      <c r="C116" s="22" t="s">
        <v>156</v>
      </c>
      <c r="D116" s="26">
        <v>45.088000000000001</v>
      </c>
      <c r="E116" s="26" t="e">
        <f>(D116*#REF!)*1.3*1.21</f>
        <v>#REF!</v>
      </c>
      <c r="F116" s="22"/>
    </row>
    <row r="117" spans="3:6" x14ac:dyDescent="0.2">
      <c r="C117" s="22" t="s">
        <v>157</v>
      </c>
      <c r="D117" s="25">
        <v>46.5426</v>
      </c>
      <c r="E117" s="26" t="e">
        <f>(D117*#REF!)*1.3*1.21</f>
        <v>#REF!</v>
      </c>
      <c r="F117" s="22"/>
    </row>
    <row r="118" spans="3:6" x14ac:dyDescent="0.2">
      <c r="C118" s="22" t="s">
        <v>158</v>
      </c>
      <c r="D118" s="25">
        <v>49.327599999999997</v>
      </c>
      <c r="E118" s="26" t="e">
        <f>(D118*#REF!)*1.3*1.21</f>
        <v>#REF!</v>
      </c>
      <c r="F118" s="22"/>
    </row>
    <row r="119" spans="3:6" x14ac:dyDescent="0.2">
      <c r="C119" s="22" t="s">
        <v>159</v>
      </c>
      <c r="D119" s="25">
        <v>65.496499999999997</v>
      </c>
      <c r="E119" s="26" t="e">
        <f>(D119*#REF!)*1.3*1.21</f>
        <v>#REF!</v>
      </c>
      <c r="F119" s="22"/>
    </row>
    <row r="120" spans="3:6" x14ac:dyDescent="0.2">
      <c r="C120" s="22" t="s">
        <v>160</v>
      </c>
      <c r="D120" s="25">
        <v>70.179299999999998</v>
      </c>
      <c r="E120" s="26" t="e">
        <f>(D120*#REF!)*1.3*1.21</f>
        <v>#REF!</v>
      </c>
      <c r="F120" s="22"/>
    </row>
    <row r="121" spans="3:6" x14ac:dyDescent="0.2">
      <c r="C121" s="22" t="s">
        <v>161</v>
      </c>
      <c r="D121" s="25">
        <v>70.809299999999993</v>
      </c>
      <c r="E121" s="26" t="e">
        <f>(D121*#REF!)*1.3*1.21</f>
        <v>#REF!</v>
      </c>
      <c r="F121" s="22"/>
    </row>
    <row r="122" spans="3:6" x14ac:dyDescent="0.2">
      <c r="C122" s="22" t="s">
        <v>162</v>
      </c>
      <c r="D122" s="25">
        <v>71.247900000000001</v>
      </c>
      <c r="E122" s="26" t="e">
        <f>(D122*#REF!)*1.3*1.21</f>
        <v>#REF!</v>
      </c>
      <c r="F122" s="22"/>
    </row>
    <row r="123" spans="3:6" x14ac:dyDescent="0.2">
      <c r="C123" s="22" t="s">
        <v>163</v>
      </c>
      <c r="D123" s="25">
        <v>73.538399999999996</v>
      </c>
      <c r="E123" s="26" t="e">
        <f>(D123*#REF!)*1.3*1.21</f>
        <v>#REF!</v>
      </c>
      <c r="F123" s="22"/>
    </row>
    <row r="124" spans="3:6" x14ac:dyDescent="0.2">
      <c r="C124" s="22" t="s">
        <v>164</v>
      </c>
      <c r="D124" s="25">
        <v>75.765600000000006</v>
      </c>
      <c r="E124" s="26" t="e">
        <f>(D124*#REF!)*1.3*1.21</f>
        <v>#REF!</v>
      </c>
      <c r="F124" s="22"/>
    </row>
    <row r="125" spans="3:6" x14ac:dyDescent="0.2">
      <c r="C125" s="22" t="s">
        <v>165</v>
      </c>
      <c r="D125" s="25">
        <v>95.930700000000002</v>
      </c>
      <c r="E125" s="26" t="e">
        <f>(D125*#REF!)*1.3*1.21</f>
        <v>#REF!</v>
      </c>
      <c r="F125" s="22"/>
    </row>
    <row r="126" spans="3:6" x14ac:dyDescent="0.2">
      <c r="C126" s="22" t="s">
        <v>166</v>
      </c>
      <c r="D126" s="25">
        <v>98.155600000000007</v>
      </c>
      <c r="E126" s="26" t="e">
        <f>(D126*#REF!)*1.3*1.21</f>
        <v>#REF!</v>
      </c>
      <c r="F126" s="22"/>
    </row>
    <row r="127" spans="3:6" x14ac:dyDescent="0.2">
      <c r="C127" s="22" t="s">
        <v>167</v>
      </c>
      <c r="D127" s="26">
        <v>100.871</v>
      </c>
      <c r="E127" s="26" t="e">
        <f>(D127*#REF!)*1.3*1.21</f>
        <v>#REF!</v>
      </c>
      <c r="F127" s="22"/>
    </row>
    <row r="128" spans="3:6" x14ac:dyDescent="0.2">
      <c r="C128" s="22" t="s">
        <v>168</v>
      </c>
      <c r="D128" s="25">
        <v>103.7266</v>
      </c>
      <c r="E128" s="26" t="e">
        <f>(D128*#REF!)*1.3*1.21</f>
        <v>#REF!</v>
      </c>
      <c r="F128" s="22"/>
    </row>
    <row r="129" spans="3:6" x14ac:dyDescent="0.2">
      <c r="C129" s="22" t="s">
        <v>169</v>
      </c>
      <c r="D129" s="25">
        <v>105.43819999999999</v>
      </c>
      <c r="E129" s="26" t="e">
        <f>(D129*#REF!)*1.3*1.21</f>
        <v>#REF!</v>
      </c>
      <c r="F129" s="22"/>
    </row>
    <row r="130" spans="3:6" x14ac:dyDescent="0.2">
      <c r="C130" s="22" t="s">
        <v>170</v>
      </c>
      <c r="D130" s="25">
        <v>168.82159999999999</v>
      </c>
      <c r="E130" s="26" t="e">
        <f>(D130*#REF!)*1.3*1.21</f>
        <v>#REF!</v>
      </c>
      <c r="F130" s="22"/>
    </row>
    <row r="131" spans="3:6" x14ac:dyDescent="0.2">
      <c r="C131" s="22" t="s">
        <v>171</v>
      </c>
      <c r="D131" s="25">
        <v>171.6147</v>
      </c>
      <c r="E131" s="26" t="e">
        <f>(D131*#REF!)*1.3*1.21</f>
        <v>#REF!</v>
      </c>
      <c r="F131" s="22"/>
    </row>
    <row r="132" spans="3:6" x14ac:dyDescent="0.2">
      <c r="C132" s="22" t="s">
        <v>172</v>
      </c>
      <c r="D132" s="25">
        <v>221.89959999999999</v>
      </c>
      <c r="E132" s="26" t="e">
        <f>(D132*#REF!)*1.3*1.21</f>
        <v>#REF!</v>
      </c>
      <c r="F132" s="22"/>
    </row>
  </sheetData>
  <mergeCells count="3">
    <mergeCell ref="C1:C3"/>
    <mergeCell ref="I1:I2"/>
    <mergeCell ref="J1:J2"/>
  </mergeCell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3"/>
  <sheetViews>
    <sheetView zoomScaleNormal="100" workbookViewId="0">
      <selection activeCell="I10" sqref="I10"/>
    </sheetView>
  </sheetViews>
  <sheetFormatPr baseColWidth="10" defaultColWidth="10.5" defaultRowHeight="14.25" x14ac:dyDescent="0.2"/>
  <cols>
    <col min="1" max="2" width="11.25" customWidth="1"/>
    <col min="3" max="3" width="20.625" customWidth="1"/>
    <col min="4" max="4" width="17.75" hidden="1" customWidth="1"/>
    <col min="5" max="5" width="18" hidden="1" customWidth="1"/>
    <col min="6" max="6" width="20.25" customWidth="1"/>
    <col min="7" max="7" width="13.75" customWidth="1"/>
    <col min="8" max="8" width="11.25" customWidth="1"/>
  </cols>
  <sheetData>
    <row r="1" spans="1:10" ht="17.45" customHeight="1" x14ac:dyDescent="0.25">
      <c r="A1" s="6"/>
      <c r="B1" s="6"/>
      <c r="C1" s="54" t="s">
        <v>173</v>
      </c>
      <c r="D1" s="27"/>
      <c r="E1" s="28"/>
      <c r="F1" s="29" t="s">
        <v>38</v>
      </c>
      <c r="G1" s="11">
        <v>0.3</v>
      </c>
      <c r="H1" s="30"/>
      <c r="I1" s="25"/>
      <c r="J1" s="31"/>
    </row>
    <row r="2" spans="1:10" ht="18" x14ac:dyDescent="0.25">
      <c r="A2" s="6"/>
      <c r="B2" s="6"/>
      <c r="C2" s="54"/>
      <c r="D2" s="27"/>
      <c r="E2" s="27"/>
      <c r="F2" s="29" t="s">
        <v>39</v>
      </c>
      <c r="G2" s="10">
        <v>64</v>
      </c>
      <c r="H2" s="30"/>
      <c r="I2" s="6"/>
      <c r="J2" s="6"/>
    </row>
    <row r="3" spans="1:10" ht="18" x14ac:dyDescent="0.25">
      <c r="A3" s="6"/>
      <c r="B3" s="6"/>
      <c r="C3" s="54"/>
      <c r="D3" s="27"/>
      <c r="E3" s="27"/>
      <c r="F3" s="29" t="s">
        <v>40</v>
      </c>
      <c r="G3" s="11">
        <v>0.21</v>
      </c>
      <c r="H3" s="30"/>
      <c r="I3" s="6"/>
      <c r="J3" s="6"/>
    </row>
    <row r="4" spans="1:10" ht="18" x14ac:dyDescent="0.25">
      <c r="A4" s="6"/>
      <c r="B4" s="6"/>
      <c r="C4" s="32" t="s">
        <v>41</v>
      </c>
      <c r="D4" s="33" t="s">
        <v>42</v>
      </c>
      <c r="E4" s="33" t="s">
        <v>43</v>
      </c>
      <c r="F4" s="34" t="s">
        <v>44</v>
      </c>
      <c r="G4" s="19"/>
      <c r="H4" s="6"/>
      <c r="I4" s="6"/>
      <c r="J4" s="6"/>
    </row>
    <row r="5" spans="1:10" ht="18" x14ac:dyDescent="0.25">
      <c r="A5" s="6"/>
      <c r="B5" s="6"/>
      <c r="C5" s="35" t="s">
        <v>174</v>
      </c>
      <c r="D5" s="9">
        <v>3.6200000000000003E-2</v>
      </c>
      <c r="E5" s="20">
        <f>OREJA_ADENTRO!$D5*$G$2*1.3*1.21</f>
        <v>3.6443264000000002</v>
      </c>
      <c r="F5" s="36">
        <v>15</v>
      </c>
      <c r="G5" s="13"/>
      <c r="H5" s="6"/>
      <c r="I5" s="6"/>
      <c r="J5" s="6"/>
    </row>
    <row r="6" spans="1:10" ht="18" x14ac:dyDescent="0.25">
      <c r="A6" s="6"/>
      <c r="B6" s="6"/>
      <c r="C6" s="35" t="s">
        <v>175</v>
      </c>
      <c r="D6" s="9">
        <v>3.6200000000000003E-2</v>
      </c>
      <c r="E6" s="20">
        <f>OREJA_ADENTRO!$D6*$G$2*1.3*1.21</f>
        <v>3.6443264000000002</v>
      </c>
      <c r="F6" s="36">
        <v>15</v>
      </c>
      <c r="G6" s="13"/>
      <c r="H6" s="6"/>
      <c r="I6" s="6"/>
      <c r="J6" s="6"/>
    </row>
    <row r="7" spans="1:10" ht="18" x14ac:dyDescent="0.25">
      <c r="A7" s="6"/>
      <c r="B7" s="6"/>
      <c r="C7" s="35" t="s">
        <v>176</v>
      </c>
      <c r="D7" s="9">
        <v>3.6200000000000003E-2</v>
      </c>
      <c r="E7" s="20">
        <f>OREJA_ADENTRO!$D7*$G$2*1.3*1.21</f>
        <v>3.6443264000000002</v>
      </c>
      <c r="F7" s="36">
        <v>15</v>
      </c>
      <c r="G7" s="13"/>
      <c r="H7" s="6"/>
      <c r="I7" s="6"/>
      <c r="J7" s="6"/>
    </row>
    <row r="8" spans="1:10" ht="18" x14ac:dyDescent="0.25">
      <c r="A8" s="6"/>
      <c r="B8" s="6"/>
      <c r="C8" s="35" t="s">
        <v>177</v>
      </c>
      <c r="D8" s="9">
        <v>4.5699999999999998E-2</v>
      </c>
      <c r="E8" s="20">
        <f>OREJA_ADENTRO!$D8*$G$2*1.3*1.21</f>
        <v>4.6007103999999996</v>
      </c>
      <c r="F8" s="36">
        <v>20</v>
      </c>
      <c r="G8" s="13"/>
      <c r="H8" s="6"/>
      <c r="I8" s="6"/>
      <c r="J8" s="6"/>
    </row>
    <row r="9" spans="1:10" ht="18" x14ac:dyDescent="0.25">
      <c r="A9" s="6"/>
      <c r="B9" s="6"/>
      <c r="C9" s="35" t="s">
        <v>178</v>
      </c>
      <c r="D9" s="9">
        <v>4.5699999999999998E-2</v>
      </c>
      <c r="E9" s="20">
        <f>OREJA_ADENTRO!$D9*$G$2*1.3*1.21</f>
        <v>4.6007103999999996</v>
      </c>
      <c r="F9" s="36">
        <v>20</v>
      </c>
      <c r="G9" s="13"/>
      <c r="H9" s="6"/>
      <c r="I9" s="6"/>
      <c r="J9" s="6"/>
    </row>
    <row r="10" spans="1:10" ht="18" x14ac:dyDescent="0.25">
      <c r="A10" s="6"/>
      <c r="B10" s="6"/>
      <c r="C10" s="35" t="s">
        <v>179</v>
      </c>
      <c r="D10" s="9">
        <v>4.07E-2</v>
      </c>
      <c r="E10" s="20">
        <f>OREJA_ADENTRO!$D10*$G$2*1.3*1.21</f>
        <v>4.0973503999999998</v>
      </c>
      <c r="F10" s="36">
        <v>20</v>
      </c>
      <c r="G10" s="13"/>
      <c r="H10" s="6"/>
      <c r="I10" s="6"/>
      <c r="J10" s="6"/>
    </row>
    <row r="11" spans="1:10" ht="18" x14ac:dyDescent="0.25">
      <c r="A11" s="6"/>
      <c r="B11" s="6"/>
      <c r="C11" s="35" t="s">
        <v>180</v>
      </c>
      <c r="D11" s="9">
        <v>4.3799999999999999E-2</v>
      </c>
      <c r="E11" s="20">
        <f>OREJA_ADENTRO!$D11*$G$2*1.3*1.21</f>
        <v>4.4094335999999998</v>
      </c>
      <c r="F11" s="36">
        <v>25</v>
      </c>
      <c r="G11" s="13"/>
      <c r="H11" s="6"/>
      <c r="I11" s="6"/>
      <c r="J11" s="6"/>
    </row>
    <row r="12" spans="1:10" ht="18" x14ac:dyDescent="0.25">
      <c r="A12" s="6"/>
      <c r="B12" s="6"/>
      <c r="C12" s="35" t="s">
        <v>181</v>
      </c>
      <c r="D12" s="9">
        <v>4.4200000000000003E-2</v>
      </c>
      <c r="E12" s="20">
        <f>OREJA_ADENTRO!$D12*$G$2*1.3*1.21</f>
        <v>4.4497024000000005</v>
      </c>
      <c r="F12" s="36">
        <v>25</v>
      </c>
      <c r="G12" s="13"/>
      <c r="H12" s="6"/>
      <c r="I12" s="6"/>
      <c r="J12" s="6"/>
    </row>
    <row r="13" spans="1:10" ht="18" x14ac:dyDescent="0.25">
      <c r="A13" s="6"/>
      <c r="B13" s="6"/>
      <c r="C13" s="35" t="s">
        <v>182</v>
      </c>
      <c r="D13" s="9">
        <v>4.9399999999999999E-2</v>
      </c>
      <c r="E13" s="20">
        <f>OREJA_ADENTRO!$D13*$G$2*1.3*1.21</f>
        <v>4.9731968000000002</v>
      </c>
      <c r="F13" s="36">
        <v>25</v>
      </c>
      <c r="G13" s="13"/>
      <c r="H13" s="6"/>
      <c r="I13" s="6"/>
      <c r="J13" s="6"/>
    </row>
    <row r="14" spans="1:10" ht="18" x14ac:dyDescent="0.25">
      <c r="A14" s="6"/>
      <c r="B14" s="6"/>
      <c r="C14" s="35" t="s">
        <v>183</v>
      </c>
      <c r="D14" s="20">
        <v>5.1999999999999998E-2</v>
      </c>
      <c r="E14" s="20">
        <f>OREJA_ADENTRO!$D14*$G$2*1.3*1.21</f>
        <v>5.2349439999999996</v>
      </c>
      <c r="F14" s="36">
        <v>25</v>
      </c>
      <c r="G14" s="13"/>
      <c r="H14" s="6"/>
      <c r="I14" s="6"/>
      <c r="J14" s="6"/>
    </row>
    <row r="15" spans="1:10" ht="18" x14ac:dyDescent="0.25">
      <c r="A15" s="6"/>
      <c r="B15" s="6"/>
      <c r="C15" s="35" t="s">
        <v>184</v>
      </c>
      <c r="D15" s="9">
        <v>6.1699999999999998E-2</v>
      </c>
      <c r="E15" s="20">
        <f>OREJA_ADENTRO!$D15*$G$2*1.3*1.21</f>
        <v>6.2114624000000003</v>
      </c>
      <c r="F15" s="36">
        <v>30</v>
      </c>
      <c r="G15" s="13"/>
      <c r="H15" s="6"/>
      <c r="I15" s="6"/>
      <c r="J15" s="6"/>
    </row>
    <row r="16" spans="1:10" ht="18" x14ac:dyDescent="0.25">
      <c r="A16" s="6"/>
      <c r="B16" s="6"/>
      <c r="C16" s="35" t="s">
        <v>185</v>
      </c>
      <c r="D16" s="9">
        <v>6.7699999999999996E-2</v>
      </c>
      <c r="E16" s="20">
        <f>OREJA_ADENTRO!$D16*$G$2*1.3*1.21</f>
        <v>6.8154944000000004</v>
      </c>
      <c r="F16" s="36">
        <v>30</v>
      </c>
      <c r="G16" s="13"/>
      <c r="H16" s="6"/>
      <c r="I16" s="6"/>
      <c r="J16" s="6"/>
    </row>
    <row r="17" spans="1:10" ht="18" x14ac:dyDescent="0.25">
      <c r="A17" s="6"/>
      <c r="B17" s="6"/>
      <c r="C17" s="35" t="s">
        <v>186</v>
      </c>
      <c r="D17" s="9">
        <v>6.7699999999999996E-2</v>
      </c>
      <c r="E17" s="20">
        <f>OREJA_ADENTRO!$D17*$G$2*1.3*1.21</f>
        <v>6.8154944000000004</v>
      </c>
      <c r="F17" s="36">
        <v>30</v>
      </c>
      <c r="G17" s="13"/>
      <c r="H17" s="6"/>
      <c r="I17" s="6"/>
      <c r="J17" s="6"/>
    </row>
    <row r="18" spans="1:10" ht="18" x14ac:dyDescent="0.25">
      <c r="A18" s="6"/>
      <c r="B18" s="6"/>
      <c r="C18" s="35" t="s">
        <v>187</v>
      </c>
      <c r="D18" s="9">
        <v>7.5700000000000003E-2</v>
      </c>
      <c r="E18" s="20">
        <f>OREJA_ADENTRO!$D18*$G$2*1.3*1.21</f>
        <v>7.6208704000000003</v>
      </c>
      <c r="F18" s="36">
        <v>30</v>
      </c>
      <c r="G18" s="13"/>
      <c r="H18" s="6"/>
      <c r="I18" s="6"/>
      <c r="J18" s="6"/>
    </row>
    <row r="19" spans="1:10" ht="18" x14ac:dyDescent="0.25">
      <c r="A19" s="6"/>
      <c r="B19" s="6"/>
      <c r="C19" s="35" t="s">
        <v>188</v>
      </c>
      <c r="D19" s="9">
        <v>7.8799999999999995E-2</v>
      </c>
      <c r="E19" s="20">
        <f>OREJA_ADENTRO!$D19*$G$2*1.3*1.21</f>
        <v>7.9329536000000003</v>
      </c>
      <c r="F19" s="36">
        <v>35</v>
      </c>
      <c r="G19" s="13"/>
      <c r="H19" s="6"/>
      <c r="I19" s="6"/>
      <c r="J19" s="6"/>
    </row>
    <row r="20" spans="1:10" ht="18" x14ac:dyDescent="0.25">
      <c r="A20" s="6"/>
      <c r="B20" s="6"/>
      <c r="C20" s="35" t="s">
        <v>189</v>
      </c>
      <c r="D20" s="9">
        <v>0.1012</v>
      </c>
      <c r="E20" s="20">
        <f>OREJA_ADENTRO!$D20*$G$2*1.3*1.21</f>
        <v>10.188006400000001</v>
      </c>
      <c r="F20" s="36">
        <v>35</v>
      </c>
      <c r="G20" s="13"/>
      <c r="H20" s="6"/>
      <c r="I20" s="6"/>
      <c r="J20" s="6"/>
    </row>
    <row r="21" spans="1:10" ht="18" x14ac:dyDescent="0.25">
      <c r="A21" s="6"/>
      <c r="B21" s="6"/>
      <c r="C21" s="35" t="s">
        <v>190</v>
      </c>
      <c r="D21" s="20">
        <v>0.1081</v>
      </c>
      <c r="E21" s="20">
        <f>OREJA_ADENTRO!$D21*$G$2*1.3*1.21</f>
        <v>10.8826432</v>
      </c>
      <c r="F21" s="36">
        <v>35</v>
      </c>
      <c r="G21" s="13"/>
      <c r="H21" s="6"/>
      <c r="I21" s="6"/>
      <c r="J21" s="6"/>
    </row>
    <row r="22" spans="1:10" ht="18" x14ac:dyDescent="0.25">
      <c r="A22" s="6"/>
      <c r="B22" s="6"/>
      <c r="C22" s="35" t="s">
        <v>191</v>
      </c>
      <c r="D22" s="20">
        <v>0.114</v>
      </c>
      <c r="E22" s="20">
        <f>OREJA_ADENTRO!$D22*$G$2*1.3*1.21</f>
        <v>11.476607999999999</v>
      </c>
      <c r="F22" s="36">
        <v>40</v>
      </c>
      <c r="G22" s="13"/>
      <c r="H22" s="6"/>
      <c r="I22" s="6"/>
      <c r="J22" s="6"/>
    </row>
    <row r="23" spans="1:10" ht="18" x14ac:dyDescent="0.25">
      <c r="A23" s="6"/>
      <c r="B23" s="6"/>
      <c r="C23" s="35" t="s">
        <v>192</v>
      </c>
      <c r="D23" s="20">
        <v>0.1273</v>
      </c>
      <c r="E23" s="20">
        <f>OREJA_ADENTRO!$D23*$G$2*1.3*1.21</f>
        <v>12.8155456</v>
      </c>
      <c r="F23" s="36">
        <v>40</v>
      </c>
      <c r="G23" s="13"/>
      <c r="H23" s="6"/>
      <c r="I23" s="6"/>
      <c r="J23" s="6"/>
    </row>
    <row r="24" spans="1:10" ht="18" x14ac:dyDescent="0.25">
      <c r="A24" s="6"/>
      <c r="B24" s="6"/>
      <c r="C24" s="35" t="s">
        <v>193</v>
      </c>
      <c r="D24" s="9">
        <v>0.1376</v>
      </c>
      <c r="E24" s="20">
        <f>OREJA_ADENTRO!$D24*$G$2*1.3*1.21</f>
        <v>13.852467200000001</v>
      </c>
      <c r="F24" s="36">
        <v>40</v>
      </c>
      <c r="G24" s="13"/>
      <c r="H24" s="6"/>
      <c r="I24" s="6"/>
      <c r="J24" s="6"/>
    </row>
    <row r="25" spans="1:10" ht="18" x14ac:dyDescent="0.25">
      <c r="A25" s="6"/>
      <c r="B25" s="6"/>
      <c r="C25" s="35" t="s">
        <v>194</v>
      </c>
      <c r="D25" s="9">
        <v>0.14929999999999999</v>
      </c>
      <c r="E25" s="20">
        <f>OREJA_ADENTRO!$D25*$G$2*1.3*1.21</f>
        <v>15.030329599999998</v>
      </c>
      <c r="F25" s="36">
        <v>45</v>
      </c>
      <c r="G25" s="13"/>
      <c r="H25" s="6"/>
      <c r="I25" s="6"/>
      <c r="J25" s="6"/>
    </row>
    <row r="26" spans="1:10" ht="18" x14ac:dyDescent="0.25">
      <c r="A26" s="6"/>
      <c r="B26" s="6"/>
      <c r="C26" s="35" t="s">
        <v>195</v>
      </c>
      <c r="D26" s="9">
        <v>0.15920000000000001</v>
      </c>
      <c r="E26" s="20">
        <f>OREJA_ADENTRO!$D26*$G$2*1.3*1.21</f>
        <v>16.026982400000001</v>
      </c>
      <c r="F26" s="36">
        <v>45</v>
      </c>
      <c r="G26" s="13"/>
      <c r="H26" s="6"/>
      <c r="I26" s="6"/>
      <c r="J26" s="6"/>
    </row>
    <row r="27" spans="1:10" ht="18" x14ac:dyDescent="0.25">
      <c r="A27" s="6"/>
      <c r="B27" s="6"/>
      <c r="C27" s="35" t="s">
        <v>196</v>
      </c>
      <c r="D27" s="9">
        <v>0.16289999999999999</v>
      </c>
      <c r="E27" s="20">
        <f>OREJA_ADENTRO!$D27*$G$2*1.3*1.21</f>
        <v>16.399468799999998</v>
      </c>
      <c r="F27" s="36">
        <v>45</v>
      </c>
      <c r="G27" s="13"/>
      <c r="H27" s="6"/>
      <c r="I27" s="6"/>
      <c r="J27" s="6"/>
    </row>
    <row r="28" spans="1:10" ht="18" x14ac:dyDescent="0.25">
      <c r="A28" s="6"/>
      <c r="B28" s="6"/>
      <c r="C28" s="35" t="s">
        <v>197</v>
      </c>
      <c r="D28" s="9">
        <v>0.18240000000000001</v>
      </c>
      <c r="E28" s="20">
        <f>OREJA_ADENTRO!$D28*$G$2*1.3*1.21</f>
        <v>18.362572800000002</v>
      </c>
      <c r="F28" s="36">
        <v>45</v>
      </c>
      <c r="G28" s="13"/>
      <c r="H28" s="6"/>
      <c r="I28" s="6"/>
      <c r="J28" s="6"/>
    </row>
    <row r="29" spans="1:10" ht="18" x14ac:dyDescent="0.25">
      <c r="A29" s="6"/>
      <c r="B29" s="6"/>
      <c r="C29" s="35" t="s">
        <v>198</v>
      </c>
      <c r="D29" s="9">
        <v>0.1797</v>
      </c>
      <c r="E29" s="20">
        <f>OREJA_ADENTRO!$D29*$G$2*1.3*1.21</f>
        <v>18.090758400000002</v>
      </c>
      <c r="F29" s="36">
        <v>50</v>
      </c>
      <c r="G29" s="13"/>
      <c r="H29" s="6"/>
      <c r="I29" s="6"/>
      <c r="J29" s="6"/>
    </row>
    <row r="30" spans="1:10" ht="18" x14ac:dyDescent="0.25">
      <c r="A30" s="6"/>
      <c r="B30" s="6"/>
      <c r="C30" s="35" t="s">
        <v>199</v>
      </c>
      <c r="D30" s="9">
        <v>0.18820000000000001</v>
      </c>
      <c r="E30" s="20">
        <f>OREJA_ADENTRO!$D30*$G$2*1.3*1.21</f>
        <v>18.946470399999999</v>
      </c>
      <c r="F30" s="36">
        <v>50</v>
      </c>
      <c r="G30" s="13"/>
      <c r="H30" s="6"/>
      <c r="I30" s="6"/>
      <c r="J30" s="6"/>
    </row>
    <row r="31" spans="1:10" ht="18" x14ac:dyDescent="0.25">
      <c r="A31" s="6"/>
      <c r="B31" s="6"/>
      <c r="C31" s="35" t="s">
        <v>200</v>
      </c>
      <c r="D31" s="9">
        <v>0.21529999999999999</v>
      </c>
      <c r="E31" s="20">
        <f>OREJA_ADENTRO!$D31*$G$2*1.3*1.21</f>
        <v>21.674681599999996</v>
      </c>
      <c r="F31" s="36">
        <v>50</v>
      </c>
      <c r="G31" s="13"/>
      <c r="H31" s="6"/>
      <c r="I31" s="6"/>
      <c r="J31" s="6"/>
    </row>
    <row r="32" spans="1:10" ht="18" x14ac:dyDescent="0.25">
      <c r="A32" s="6"/>
      <c r="B32" s="6"/>
      <c r="C32" s="35" t="s">
        <v>201</v>
      </c>
      <c r="D32" s="9">
        <v>0.21690000000000001</v>
      </c>
      <c r="E32" s="20">
        <f>OREJA_ADENTRO!$D32*$G$2*1.3*1.21</f>
        <v>21.835756799999999</v>
      </c>
      <c r="F32" s="36">
        <v>55</v>
      </c>
      <c r="G32" s="13"/>
      <c r="H32" s="6"/>
      <c r="I32" s="6"/>
      <c r="J32" s="6"/>
    </row>
    <row r="33" spans="1:10" ht="18" x14ac:dyDescent="0.25">
      <c r="A33" s="6"/>
      <c r="B33" s="6"/>
      <c r="C33" s="35" t="s">
        <v>202</v>
      </c>
      <c r="D33" s="9">
        <v>0.23180000000000001</v>
      </c>
      <c r="E33" s="20">
        <f>OREJA_ADENTRO!$D33*$G$2*1.3*1.21</f>
        <v>23.335769599999999</v>
      </c>
      <c r="F33" s="36">
        <v>55</v>
      </c>
      <c r="G33" s="13"/>
      <c r="H33" s="6"/>
      <c r="I33" s="6"/>
      <c r="J33" s="6"/>
    </row>
    <row r="34" spans="1:10" ht="18" x14ac:dyDescent="0.25">
      <c r="A34" s="6"/>
      <c r="B34" s="6"/>
      <c r="C34" s="35" t="s">
        <v>203</v>
      </c>
      <c r="D34" s="9">
        <v>0.25359999999999999</v>
      </c>
      <c r="E34" s="20">
        <f>OREJA_ADENTRO!$D34*$G$2*1.3*1.21</f>
        <v>25.530419200000001</v>
      </c>
      <c r="F34" s="36">
        <v>55</v>
      </c>
      <c r="G34" s="13"/>
      <c r="H34" s="6"/>
      <c r="I34" s="6"/>
      <c r="J34" s="6"/>
    </row>
    <row r="35" spans="1:10" ht="18" x14ac:dyDescent="0.25">
      <c r="A35" s="6"/>
      <c r="B35" s="6"/>
      <c r="C35" s="35" t="s">
        <v>204</v>
      </c>
      <c r="D35" s="9">
        <v>0.26679999999999998</v>
      </c>
      <c r="E35" s="20">
        <f>OREJA_ADENTRO!$D35*$G$2*1.3*1.21</f>
        <v>26.859289599999997</v>
      </c>
      <c r="F35" s="36">
        <v>55</v>
      </c>
      <c r="G35" s="13"/>
      <c r="H35" s="6"/>
      <c r="I35" s="6"/>
      <c r="J35" s="6"/>
    </row>
    <row r="36" spans="1:10" ht="18" x14ac:dyDescent="0.25">
      <c r="A36" s="6"/>
      <c r="B36" s="6"/>
      <c r="C36" s="35" t="s">
        <v>205</v>
      </c>
      <c r="D36" s="9">
        <v>0.28089999999999998</v>
      </c>
      <c r="E36" s="20">
        <f>OREJA_ADENTRO!$D36*$G$2*1.3*1.21</f>
        <v>28.278764799999998</v>
      </c>
      <c r="F36" s="36">
        <v>60</v>
      </c>
      <c r="G36" s="13"/>
      <c r="H36" s="6"/>
      <c r="I36" s="6"/>
      <c r="J36" s="6"/>
    </row>
    <row r="37" spans="1:10" ht="18" x14ac:dyDescent="0.25">
      <c r="A37" s="6"/>
      <c r="B37" s="6"/>
      <c r="C37" s="35" t="s">
        <v>206</v>
      </c>
      <c r="D37" s="9">
        <v>0.32119999999999999</v>
      </c>
      <c r="E37" s="20">
        <f>OREJA_ADENTRO!$D37*$G$2*1.3*1.21</f>
        <v>32.335846400000001</v>
      </c>
      <c r="F37" s="36">
        <v>60</v>
      </c>
      <c r="G37" s="13"/>
      <c r="H37" s="6"/>
      <c r="I37" s="6"/>
      <c r="J37" s="6"/>
    </row>
    <row r="38" spans="1:10" ht="18" x14ac:dyDescent="0.25">
      <c r="A38" s="6"/>
      <c r="B38" s="6"/>
      <c r="C38" s="35" t="s">
        <v>207</v>
      </c>
      <c r="D38" s="9">
        <v>0.34720000000000001</v>
      </c>
      <c r="E38" s="20">
        <f>OREJA_ADENTRO!$D38*$G$2*1.3*1.21</f>
        <v>34.953318400000001</v>
      </c>
      <c r="F38" s="36">
        <v>65</v>
      </c>
      <c r="G38" s="13"/>
      <c r="H38" s="6"/>
      <c r="I38" s="6"/>
      <c r="J38" s="6"/>
    </row>
    <row r="39" spans="1:10" ht="18" x14ac:dyDescent="0.25">
      <c r="A39" s="6"/>
      <c r="B39" s="6"/>
      <c r="C39" s="35" t="s">
        <v>208</v>
      </c>
      <c r="D39" s="9">
        <v>0.36009999999999998</v>
      </c>
      <c r="E39" s="20">
        <f>OREJA_ADENTRO!$D39*$G$2*1.3*1.21</f>
        <v>36.251987199999995</v>
      </c>
      <c r="F39" s="36">
        <v>65</v>
      </c>
      <c r="G39" s="13"/>
      <c r="H39" s="6"/>
      <c r="I39" s="6"/>
      <c r="J39" s="6"/>
    </row>
    <row r="40" spans="1:10" ht="18" x14ac:dyDescent="0.25">
      <c r="A40" s="6"/>
      <c r="B40" s="6"/>
      <c r="C40" s="35" t="s">
        <v>209</v>
      </c>
      <c r="D40" s="9">
        <v>0.36830000000000002</v>
      </c>
      <c r="E40" s="20">
        <f>OREJA_ADENTRO!$D40*$G$2*1.3*1.21</f>
        <v>37.077497600000001</v>
      </c>
      <c r="F40" s="36">
        <v>70</v>
      </c>
      <c r="G40" s="13"/>
      <c r="H40" s="6"/>
      <c r="I40" s="6"/>
      <c r="J40" s="6"/>
    </row>
    <row r="41" spans="1:10" ht="18" x14ac:dyDescent="0.25">
      <c r="A41" s="6"/>
      <c r="B41" s="6"/>
      <c r="C41" s="35" t="s">
        <v>210</v>
      </c>
      <c r="D41" s="9">
        <v>0.3947</v>
      </c>
      <c r="E41" s="20">
        <f>OREJA_ADENTRO!$D41*$G$2*1.3*1.21</f>
        <v>39.735238400000007</v>
      </c>
      <c r="F41" s="36">
        <v>70</v>
      </c>
      <c r="G41" s="13"/>
      <c r="H41" s="6"/>
      <c r="I41" s="6"/>
      <c r="J41" s="6"/>
    </row>
    <row r="42" spans="1:10" ht="18" x14ac:dyDescent="0.25">
      <c r="A42" s="6"/>
      <c r="B42" s="6"/>
      <c r="C42" s="35" t="s">
        <v>211</v>
      </c>
      <c r="D42" s="20">
        <v>0.371</v>
      </c>
      <c r="E42" s="20">
        <f>OREJA_ADENTRO!$D42*$G$2*1.3*1.21</f>
        <v>37.349311999999998</v>
      </c>
      <c r="F42" s="36">
        <v>70</v>
      </c>
      <c r="G42" s="13"/>
      <c r="H42" s="6"/>
      <c r="I42" s="6"/>
      <c r="J42" s="6"/>
    </row>
    <row r="43" spans="1:10" ht="18" x14ac:dyDescent="0.25">
      <c r="A43" s="6"/>
      <c r="B43" s="6"/>
      <c r="C43" s="35" t="s">
        <v>212</v>
      </c>
      <c r="D43" s="20">
        <v>0.39400000000000002</v>
      </c>
      <c r="E43" s="20">
        <f>OREJA_ADENTRO!$D43*$G$2*1.3*1.21</f>
        <v>39.664767999999995</v>
      </c>
      <c r="F43" s="36">
        <v>75</v>
      </c>
      <c r="G43" s="13"/>
      <c r="H43" s="6"/>
      <c r="I43" s="6"/>
      <c r="J43" s="6"/>
    </row>
    <row r="44" spans="1:10" ht="18" x14ac:dyDescent="0.25">
      <c r="A44" s="6"/>
      <c r="B44" s="6"/>
      <c r="C44" s="35" t="s">
        <v>213</v>
      </c>
      <c r="D44" s="9">
        <v>0.38340000000000002</v>
      </c>
      <c r="E44" s="20">
        <f>OREJA_ADENTRO!$D44*$G$2*1.3*1.21</f>
        <v>38.597644799999998</v>
      </c>
      <c r="F44" s="36">
        <v>75</v>
      </c>
      <c r="G44" s="13"/>
      <c r="H44" s="6"/>
      <c r="I44" s="6"/>
      <c r="J44" s="6"/>
    </row>
    <row r="45" spans="1:10" ht="18" x14ac:dyDescent="0.25">
      <c r="A45" s="6"/>
      <c r="B45" s="6"/>
      <c r="C45" s="35" t="s">
        <v>214</v>
      </c>
      <c r="D45" s="20">
        <v>0.42499999999999999</v>
      </c>
      <c r="E45" s="20">
        <f>OREJA_ADENTRO!$D45*$G$2*1.3*1.21</f>
        <v>42.785599999999995</v>
      </c>
      <c r="F45" s="36">
        <v>80</v>
      </c>
      <c r="G45" s="13"/>
      <c r="H45" s="6"/>
      <c r="I45" s="6"/>
      <c r="J45" s="6"/>
    </row>
    <row r="46" spans="1:10" ht="18" x14ac:dyDescent="0.25">
      <c r="A46" s="6"/>
      <c r="B46" s="6"/>
      <c r="C46" s="35" t="s">
        <v>215</v>
      </c>
      <c r="D46" s="20">
        <v>0.41689999999999999</v>
      </c>
      <c r="E46" s="20">
        <f>OREJA_ADENTRO!$D46*$G$2*1.3*1.21</f>
        <v>41.970156800000005</v>
      </c>
      <c r="F46" s="36">
        <v>80</v>
      </c>
      <c r="G46" s="13"/>
      <c r="H46" s="6"/>
      <c r="I46" s="6"/>
      <c r="J46" s="6"/>
    </row>
    <row r="47" spans="1:10" ht="18" x14ac:dyDescent="0.25">
      <c r="A47" s="6"/>
      <c r="B47" s="6"/>
      <c r="C47" s="35" t="s">
        <v>216</v>
      </c>
      <c r="D47" s="20">
        <v>0.48409999999999997</v>
      </c>
      <c r="E47" s="20">
        <f>OREJA_ADENTRO!$D47*$G$2*1.3*1.21</f>
        <v>48.735315199999995</v>
      </c>
      <c r="F47" s="36">
        <v>80</v>
      </c>
      <c r="G47" s="13"/>
      <c r="H47" s="6"/>
      <c r="I47" s="6"/>
      <c r="J47" s="6"/>
    </row>
    <row r="48" spans="1:10" ht="18" x14ac:dyDescent="0.25">
      <c r="A48" s="6"/>
      <c r="B48" s="6"/>
      <c r="C48" s="35" t="s">
        <v>217</v>
      </c>
      <c r="D48" s="9">
        <v>0.4395</v>
      </c>
      <c r="E48" s="20">
        <f>OREJA_ADENTRO!$D48*$G$2*1.3*1.21</f>
        <v>44.245344000000003</v>
      </c>
      <c r="F48" s="36">
        <v>85</v>
      </c>
      <c r="G48" s="13"/>
      <c r="H48" s="6"/>
      <c r="I48" s="6"/>
      <c r="J48" s="6"/>
    </row>
    <row r="49" spans="1:10" ht="18" x14ac:dyDescent="0.25">
      <c r="A49" s="6"/>
      <c r="B49" s="6"/>
      <c r="C49" s="35" t="s">
        <v>218</v>
      </c>
      <c r="D49" s="20">
        <v>0.53100000000000003</v>
      </c>
      <c r="E49" s="20">
        <f>OREJA_ADENTRO!$D49*$G$2*1.3*1.21</f>
        <v>53.456831999999999</v>
      </c>
      <c r="F49" s="36">
        <v>85</v>
      </c>
      <c r="G49" s="13"/>
      <c r="H49" s="6"/>
      <c r="I49" s="6"/>
      <c r="J49" s="6"/>
    </row>
    <row r="50" spans="1:10" ht="18" x14ac:dyDescent="0.25">
      <c r="A50" s="6"/>
      <c r="B50" s="6"/>
      <c r="C50" s="35" t="s">
        <v>219</v>
      </c>
      <c r="D50" s="20">
        <v>0.53100000000000003</v>
      </c>
      <c r="E50" s="20">
        <f>OREJA_ADENTRO!$D50*$G$2*1.3*1.21</f>
        <v>53.456831999999999</v>
      </c>
      <c r="F50" s="36">
        <v>85</v>
      </c>
      <c r="G50" s="13"/>
      <c r="H50" s="6"/>
      <c r="I50" s="6"/>
      <c r="J50" s="6"/>
    </row>
    <row r="51" spans="1:10" ht="18" x14ac:dyDescent="0.25">
      <c r="A51" s="6"/>
      <c r="B51" s="6"/>
      <c r="C51" s="35" t="s">
        <v>220</v>
      </c>
      <c r="D51" s="9">
        <v>0.50629999999999997</v>
      </c>
      <c r="E51" s="20">
        <f>OREJA_ADENTRO!$D51*$G$2*1.3*1.21</f>
        <v>50.970233599999993</v>
      </c>
      <c r="F51" s="36">
        <v>85</v>
      </c>
      <c r="G51" s="13"/>
      <c r="H51" s="6"/>
      <c r="I51" s="6"/>
      <c r="J51" s="6"/>
    </row>
    <row r="52" spans="1:10" ht="18" x14ac:dyDescent="0.25">
      <c r="A52" s="6"/>
      <c r="B52" s="6"/>
      <c r="C52" s="35" t="s">
        <v>221</v>
      </c>
      <c r="D52" s="9">
        <v>0.57750000000000001</v>
      </c>
      <c r="E52" s="20">
        <f>OREJA_ADENTRO!$D52*$G$2*1.3*1.21</f>
        <v>58.138080000000002</v>
      </c>
      <c r="F52" s="36">
        <v>85</v>
      </c>
      <c r="G52" s="13"/>
      <c r="H52" s="6"/>
      <c r="I52" s="6"/>
      <c r="J52" s="6"/>
    </row>
    <row r="53" spans="1:10" ht="18" x14ac:dyDescent="0.25">
      <c r="A53" s="6"/>
      <c r="B53" s="6"/>
      <c r="C53" s="35" t="s">
        <v>222</v>
      </c>
      <c r="D53" s="9">
        <v>0.57750000000000001</v>
      </c>
      <c r="E53" s="20">
        <f>OREJA_ADENTRO!$D53*$G$2*1.3*1.21</f>
        <v>58.138080000000002</v>
      </c>
      <c r="F53" s="36">
        <v>90</v>
      </c>
      <c r="G53" s="13"/>
      <c r="H53" s="6"/>
      <c r="I53" s="6"/>
      <c r="J53" s="6"/>
    </row>
    <row r="54" spans="1:10" ht="18" x14ac:dyDescent="0.25">
      <c r="A54" s="6"/>
      <c r="B54" s="6"/>
      <c r="C54" s="35" t="s">
        <v>223</v>
      </c>
      <c r="D54" s="9">
        <v>0.60209999999999997</v>
      </c>
      <c r="E54" s="20">
        <f>OREJA_ADENTRO!$D54*$G$2*1.3*1.21</f>
        <v>60.614611199999999</v>
      </c>
      <c r="F54" s="36">
        <v>100</v>
      </c>
      <c r="G54" s="13"/>
      <c r="H54" s="6"/>
      <c r="I54" s="6"/>
      <c r="J54" s="6"/>
    </row>
    <row r="55" spans="1:10" ht="18" x14ac:dyDescent="0.25">
      <c r="A55" s="6"/>
      <c r="B55" s="6"/>
      <c r="C55" s="35" t="s">
        <v>224</v>
      </c>
      <c r="D55" s="9">
        <v>0.55530000000000002</v>
      </c>
      <c r="E55" s="20">
        <f>OREJA_ADENTRO!$D55*$G$2*1.3*1.21</f>
        <v>55.903161600000004</v>
      </c>
      <c r="F55" s="36">
        <v>100</v>
      </c>
      <c r="G55" s="13"/>
      <c r="H55" s="6"/>
      <c r="I55" s="6"/>
      <c r="J55" s="6"/>
    </row>
    <row r="56" spans="1:10" ht="18" x14ac:dyDescent="0.25">
      <c r="A56" s="6"/>
      <c r="B56" s="6"/>
      <c r="C56" s="35" t="s">
        <v>225</v>
      </c>
      <c r="D56" s="9">
        <v>0.55320000000000003</v>
      </c>
      <c r="E56" s="20">
        <f>OREJA_ADENTRO!$D56*$G$2*1.3*1.21</f>
        <v>55.691750399999997</v>
      </c>
      <c r="F56" s="36">
        <v>100</v>
      </c>
      <c r="G56" s="13"/>
      <c r="H56" s="6"/>
      <c r="I56" s="6"/>
      <c r="J56" s="6"/>
    </row>
    <row r="57" spans="1:10" ht="18" x14ac:dyDescent="0.25">
      <c r="A57" s="6"/>
      <c r="B57" s="6"/>
      <c r="C57" s="35" t="s">
        <v>226</v>
      </c>
      <c r="D57" s="9">
        <v>0.64059999999999995</v>
      </c>
      <c r="E57" s="20">
        <f>OREJA_ADENTRO!$D57*$G$2*1.3*1.21</f>
        <v>64.4904832</v>
      </c>
      <c r="F57" s="36">
        <v>110</v>
      </c>
      <c r="G57" s="13"/>
      <c r="H57" s="6"/>
      <c r="I57" s="6"/>
      <c r="J57" s="6"/>
    </row>
    <row r="58" spans="1:10" ht="18" x14ac:dyDescent="0.25">
      <c r="A58" s="6"/>
      <c r="B58" s="6"/>
      <c r="C58" s="35" t="s">
        <v>227</v>
      </c>
      <c r="D58" s="9">
        <v>0.77690000000000003</v>
      </c>
      <c r="E58" s="20">
        <f>OREJA_ADENTRO!$D58*$G$2*1.3*1.21</f>
        <v>78.212076800000006</v>
      </c>
      <c r="F58" s="36">
        <v>110</v>
      </c>
      <c r="G58" s="13"/>
      <c r="H58" s="6"/>
      <c r="I58" s="6"/>
      <c r="J58" s="6"/>
    </row>
    <row r="59" spans="1:10" ht="18" x14ac:dyDescent="0.25">
      <c r="A59" s="6"/>
      <c r="B59" s="6"/>
      <c r="C59" s="35" t="s">
        <v>228</v>
      </c>
      <c r="D59" s="9">
        <v>0.87239999999999995</v>
      </c>
      <c r="E59" s="20">
        <f>OREJA_ADENTRO!$D59*$G$2*1.3*1.21</f>
        <v>87.826252799999992</v>
      </c>
      <c r="F59" s="36">
        <v>120</v>
      </c>
      <c r="G59" s="13"/>
      <c r="H59" s="6"/>
      <c r="I59" s="6"/>
      <c r="J59" s="6"/>
    </row>
    <row r="60" spans="1:10" ht="18" x14ac:dyDescent="0.25">
      <c r="A60" s="6"/>
      <c r="B60" s="6"/>
      <c r="C60" s="35" t="s">
        <v>229</v>
      </c>
      <c r="D60" s="9">
        <v>0.92330000000000001</v>
      </c>
      <c r="E60" s="20">
        <f>OREJA_ADENTRO!$D60*$G$2*1.3*1.21</f>
        <v>92.950457600000007</v>
      </c>
      <c r="F60" s="36">
        <v>130</v>
      </c>
      <c r="G60" s="13"/>
      <c r="H60" s="6"/>
      <c r="I60" s="6"/>
      <c r="J60" s="6"/>
    </row>
    <row r="61" spans="1:10" ht="18" x14ac:dyDescent="0.25">
      <c r="A61" s="6"/>
      <c r="B61" s="6"/>
      <c r="C61" s="35" t="s">
        <v>230</v>
      </c>
      <c r="D61" s="9">
        <v>0.9214</v>
      </c>
      <c r="E61" s="20">
        <f>OREJA_ADENTRO!$D61*$G$2*1.3*1.21</f>
        <v>92.75918080000001</v>
      </c>
      <c r="F61" s="36">
        <v>130</v>
      </c>
      <c r="G61" s="13"/>
      <c r="H61" s="6"/>
      <c r="I61" s="6"/>
      <c r="J61" s="6"/>
    </row>
    <row r="62" spans="1:10" ht="18" x14ac:dyDescent="0.25">
      <c r="A62" s="6"/>
      <c r="B62" s="6"/>
      <c r="C62" s="35" t="s">
        <v>231</v>
      </c>
      <c r="D62" s="20">
        <v>0.89500000000000002</v>
      </c>
      <c r="E62" s="20">
        <f>OREJA_ADENTRO!$D62*$G$2*1.3*1.21</f>
        <v>90.101439999999997</v>
      </c>
      <c r="F62" s="36">
        <v>130</v>
      </c>
      <c r="G62" s="13"/>
      <c r="H62" s="6"/>
      <c r="I62" s="6"/>
      <c r="J62" s="6"/>
    </row>
    <row r="63" spans="1:10" ht="18" x14ac:dyDescent="0.25">
      <c r="A63" s="6"/>
      <c r="B63" s="6"/>
      <c r="C63" s="35" t="s">
        <v>232</v>
      </c>
      <c r="D63" s="9">
        <v>0.91739999999999999</v>
      </c>
      <c r="E63" s="20">
        <f>OREJA_ADENTRO!$D63*$G$2*1.3*1.21</f>
        <v>92.356492799999998</v>
      </c>
      <c r="F63" s="36">
        <v>140</v>
      </c>
      <c r="G63" s="13"/>
      <c r="H63" s="6"/>
      <c r="I63" s="6"/>
      <c r="J63" s="6"/>
    </row>
    <row r="64" spans="1:10" ht="18" x14ac:dyDescent="0.25">
      <c r="A64" s="6"/>
      <c r="B64" s="6"/>
      <c r="C64" s="35" t="s">
        <v>233</v>
      </c>
      <c r="D64" s="9">
        <v>1.0435000000000001</v>
      </c>
      <c r="E64" s="20">
        <f>OREJA_ADENTRO!$D64*$G$2*1.3*1.21</f>
        <v>105.05123200000001</v>
      </c>
      <c r="F64" s="36">
        <v>140</v>
      </c>
      <c r="G64" s="13"/>
      <c r="H64" s="6"/>
      <c r="I64" s="6"/>
      <c r="J64" s="6"/>
    </row>
    <row r="65" spans="1:10" ht="18" x14ac:dyDescent="0.25">
      <c r="A65" s="6"/>
      <c r="B65" s="6"/>
      <c r="C65" s="35" t="s">
        <v>234</v>
      </c>
      <c r="D65" s="9">
        <v>1.0435000000000001</v>
      </c>
      <c r="E65" s="20">
        <f>OREJA_ADENTRO!$D65*$G$2*1.3*1.21</f>
        <v>105.05123200000001</v>
      </c>
      <c r="F65" s="36">
        <v>140</v>
      </c>
      <c r="G65" s="13"/>
      <c r="H65" s="6"/>
      <c r="I65" s="6"/>
      <c r="J65" s="6"/>
    </row>
    <row r="66" spans="1:10" ht="18" x14ac:dyDescent="0.25">
      <c r="A66" s="6"/>
      <c r="B66" s="6"/>
      <c r="C66" s="35" t="s">
        <v>235</v>
      </c>
      <c r="D66" s="9">
        <v>0.97009999999999996</v>
      </c>
      <c r="E66" s="20">
        <f>OREJA_ADENTRO!$D66*$G$2*1.3*1.21</f>
        <v>97.661907200000002</v>
      </c>
      <c r="F66" s="36">
        <v>140</v>
      </c>
      <c r="G66" s="13"/>
      <c r="H66" s="6"/>
      <c r="I66" s="6"/>
      <c r="J66" s="6"/>
    </row>
    <row r="67" spans="1:10" ht="18" x14ac:dyDescent="0.25">
      <c r="A67" s="6"/>
      <c r="B67" s="6"/>
      <c r="C67" s="35" t="s">
        <v>236</v>
      </c>
      <c r="D67" s="9">
        <v>1.2888999999999999</v>
      </c>
      <c r="E67" s="20">
        <f>OREJA_ADENTRO!$D67*$G$2*1.3*1.21</f>
        <v>129.7561408</v>
      </c>
      <c r="F67" s="36">
        <v>140</v>
      </c>
      <c r="G67" s="13"/>
      <c r="H67" s="6"/>
      <c r="I67" s="6"/>
      <c r="J67" s="6"/>
    </row>
    <row r="68" spans="1:10" ht="18" x14ac:dyDescent="0.25">
      <c r="A68" s="6"/>
      <c r="B68" s="6"/>
      <c r="C68" s="35" t="s">
        <v>237</v>
      </c>
      <c r="D68" s="9">
        <v>1.1695</v>
      </c>
      <c r="E68" s="20">
        <f>OREJA_ADENTRO!$D68*$G$2*1.3*1.21</f>
        <v>117.735904</v>
      </c>
      <c r="F68" s="36">
        <v>140</v>
      </c>
      <c r="G68" s="13"/>
      <c r="H68" s="6"/>
      <c r="I68" s="6"/>
      <c r="J68" s="6"/>
    </row>
    <row r="69" spans="1:10" ht="18" x14ac:dyDescent="0.25">
      <c r="A69" s="6"/>
      <c r="B69" s="6"/>
      <c r="C69" s="35" t="s">
        <v>238</v>
      </c>
      <c r="D69" s="9">
        <v>1.3485</v>
      </c>
      <c r="E69" s="20">
        <f>OREJA_ADENTRO!$D69*$G$2*1.3*1.21</f>
        <v>135.756192</v>
      </c>
      <c r="F69" s="36">
        <v>150</v>
      </c>
      <c r="G69" s="13"/>
      <c r="H69" s="6"/>
      <c r="I69" s="6"/>
      <c r="J69" s="6"/>
    </row>
    <row r="70" spans="1:10" ht="18" x14ac:dyDescent="0.25">
      <c r="A70" s="6"/>
      <c r="B70" s="6"/>
      <c r="C70" s="35" t="s">
        <v>239</v>
      </c>
      <c r="D70" s="20">
        <v>1.7581</v>
      </c>
      <c r="E70" s="20">
        <f>OREJA_ADENTRO!$D70*$G$2*1.3*1.21</f>
        <v>176.99144319999999</v>
      </c>
      <c r="F70" s="36">
        <v>200</v>
      </c>
      <c r="G70" s="13"/>
      <c r="H70" s="6"/>
      <c r="I70" s="6"/>
      <c r="J70" s="6"/>
    </row>
    <row r="71" spans="1:10" ht="18" x14ac:dyDescent="0.25">
      <c r="A71" s="6"/>
      <c r="B71" s="6"/>
      <c r="C71" s="35" t="s">
        <v>240</v>
      </c>
      <c r="D71" s="9">
        <v>1.5945</v>
      </c>
      <c r="E71" s="20">
        <f>OREJA_ADENTRO!$D71*$G$2*1.3*1.21</f>
        <v>160.52150400000002</v>
      </c>
      <c r="F71" s="36">
        <v>200</v>
      </c>
      <c r="G71" s="13"/>
      <c r="H71" s="6"/>
      <c r="I71" s="6"/>
      <c r="J71" s="6"/>
    </row>
    <row r="72" spans="1:10" ht="18" x14ac:dyDescent="0.25">
      <c r="A72" s="6"/>
      <c r="B72" s="6"/>
      <c r="C72" s="35" t="s">
        <v>241</v>
      </c>
      <c r="D72" s="9">
        <v>1.3972</v>
      </c>
      <c r="E72" s="20">
        <f>OREJA_ADENTRO!$D72*$G$2*1.3*1.21</f>
        <v>140.6589184</v>
      </c>
      <c r="F72" s="36">
        <v>210</v>
      </c>
      <c r="G72" s="13"/>
      <c r="H72" s="6"/>
      <c r="I72" s="6"/>
      <c r="J72" s="6"/>
    </row>
    <row r="73" spans="1:10" ht="18" x14ac:dyDescent="0.25">
      <c r="A73" s="6"/>
      <c r="B73" s="6"/>
      <c r="C73" s="35" t="s">
        <v>242</v>
      </c>
      <c r="D73" s="9">
        <v>1.5945</v>
      </c>
      <c r="E73" s="20">
        <f>OREJA_ADENTRO!$D73*$G$2*1.3*1.21</f>
        <v>160.52150400000002</v>
      </c>
      <c r="F73" s="36">
        <v>220</v>
      </c>
      <c r="G73" s="13"/>
      <c r="H73" s="6"/>
      <c r="I73" s="6"/>
      <c r="J73" s="6"/>
    </row>
    <row r="74" spans="1:10" ht="18" x14ac:dyDescent="0.25">
      <c r="A74" s="6"/>
      <c r="B74" s="6"/>
      <c r="C74" s="35" t="s">
        <v>243</v>
      </c>
      <c r="D74" s="9">
        <v>1.5457000000000001</v>
      </c>
      <c r="E74" s="20">
        <f>OREJA_ADENTRO!$D74*$G$2*1.3*1.21</f>
        <v>155.60871040000004</v>
      </c>
      <c r="F74" s="36">
        <v>230</v>
      </c>
      <c r="G74" s="13"/>
      <c r="H74" s="6"/>
      <c r="I74" s="6"/>
      <c r="J74" s="6"/>
    </row>
    <row r="75" spans="1:10" ht="18" x14ac:dyDescent="0.25">
      <c r="A75" s="6"/>
      <c r="B75" s="6"/>
      <c r="C75" s="35" t="s">
        <v>244</v>
      </c>
      <c r="D75" s="9">
        <v>2.1101000000000001</v>
      </c>
      <c r="E75" s="20">
        <f>OREJA_ADENTRO!$D75*$G$2*1.3*1.21</f>
        <v>212.42798720000002</v>
      </c>
      <c r="F75" s="36">
        <v>230</v>
      </c>
      <c r="G75" s="13"/>
      <c r="H75" s="6"/>
      <c r="I75" s="6"/>
      <c r="J75" s="6"/>
    </row>
    <row r="76" spans="1:10" ht="18" x14ac:dyDescent="0.25">
      <c r="A76" s="6"/>
      <c r="B76" s="6"/>
      <c r="C76" s="35" t="s">
        <v>245</v>
      </c>
      <c r="D76" s="20">
        <v>1.9139999999999999</v>
      </c>
      <c r="E76" s="20">
        <f>OREJA_ADENTRO!$D76*$G$2*1.3*1.21</f>
        <v>192.68620799999999</v>
      </c>
      <c r="F76" s="36">
        <v>240</v>
      </c>
      <c r="G76" s="13"/>
      <c r="H76" s="6"/>
      <c r="I76" s="6"/>
      <c r="J76" s="6"/>
    </row>
    <row r="77" spans="1:10" ht="18" x14ac:dyDescent="0.25">
      <c r="A77" s="6"/>
      <c r="B77" s="6"/>
      <c r="C77" s="37" t="s">
        <v>246</v>
      </c>
      <c r="D77" s="38">
        <v>1.5864</v>
      </c>
      <c r="E77" s="39">
        <f>OREJA_ADENTRO!$D77*$G$2*1.3*1.21</f>
        <v>159.70606080000002</v>
      </c>
      <c r="F77" s="40">
        <v>240</v>
      </c>
      <c r="G77" s="13"/>
      <c r="H77" s="6"/>
      <c r="I77" s="6"/>
      <c r="J77" s="6"/>
    </row>
    <row r="78" spans="1:10" x14ac:dyDescent="0.2">
      <c r="C78" s="22" t="s">
        <v>247</v>
      </c>
      <c r="D78" s="22">
        <v>3.1158999999999999</v>
      </c>
      <c r="E78" s="41"/>
      <c r="F78" s="42"/>
    </row>
    <row r="79" spans="1:10" x14ac:dyDescent="0.2">
      <c r="C79" s="22" t="s">
        <v>248</v>
      </c>
      <c r="D79" s="41">
        <v>2.9390000000000001</v>
      </c>
      <c r="E79" s="41"/>
      <c r="F79" s="42"/>
    </row>
    <row r="80" spans="1:10" x14ac:dyDescent="0.2">
      <c r="C80" s="22" t="s">
        <v>249</v>
      </c>
      <c r="D80" s="22">
        <v>3.5632999999999999</v>
      </c>
      <c r="E80" s="41"/>
      <c r="F80" s="42"/>
    </row>
    <row r="81" spans="3:6" x14ac:dyDescent="0.2">
      <c r="C81" s="22" t="s">
        <v>250</v>
      </c>
      <c r="D81" s="22">
        <v>3.3723000000000001</v>
      </c>
      <c r="E81" s="41"/>
      <c r="F81" s="42"/>
    </row>
    <row r="82" spans="3:6" x14ac:dyDescent="0.2">
      <c r="C82" s="22" t="s">
        <v>251</v>
      </c>
      <c r="D82" s="22">
        <v>3.0977000000000001</v>
      </c>
      <c r="E82" s="41"/>
      <c r="F82" s="42"/>
    </row>
    <row r="83" spans="3:6" x14ac:dyDescent="0.2">
      <c r="C83" s="22" t="s">
        <v>252</v>
      </c>
      <c r="D83" s="22">
        <v>3.7204999999999999</v>
      </c>
      <c r="E83" s="41"/>
      <c r="F83" s="42"/>
    </row>
    <row r="84" spans="3:6" x14ac:dyDescent="0.2">
      <c r="C84" s="22" t="s">
        <v>253</v>
      </c>
      <c r="D84" s="22">
        <v>3.3824000000000001</v>
      </c>
      <c r="E84" s="41"/>
      <c r="F84" s="42"/>
    </row>
    <row r="85" spans="3:6" x14ac:dyDescent="0.2">
      <c r="C85" s="22" t="s">
        <v>254</v>
      </c>
      <c r="D85" s="22">
        <v>3.9830999999999999</v>
      </c>
      <c r="E85" s="41"/>
      <c r="F85" s="42"/>
    </row>
    <row r="86" spans="3:6" x14ac:dyDescent="0.2">
      <c r="C86" s="22" t="s">
        <v>255</v>
      </c>
      <c r="D86" s="22">
        <v>3.9830999999999999</v>
      </c>
      <c r="E86" s="41"/>
      <c r="F86" s="42"/>
    </row>
    <row r="87" spans="3:6" x14ac:dyDescent="0.2">
      <c r="C87" s="22" t="s">
        <v>256</v>
      </c>
      <c r="D87" s="22">
        <v>3.4801000000000002</v>
      </c>
      <c r="E87" s="41"/>
      <c r="F87" s="42"/>
    </row>
    <row r="88" spans="3:6" x14ac:dyDescent="0.2">
      <c r="C88" s="22" t="s">
        <v>257</v>
      </c>
      <c r="D88" s="41">
        <v>4.2900999999999998</v>
      </c>
      <c r="E88" s="41"/>
      <c r="F88" s="42"/>
    </row>
    <row r="89" spans="3:6" x14ac:dyDescent="0.2">
      <c r="C89" s="22" t="s">
        <v>258</v>
      </c>
      <c r="D89" s="22">
        <v>3.7648999999999999</v>
      </c>
      <c r="E89" s="41"/>
      <c r="F89" s="42"/>
    </row>
    <row r="90" spans="3:6" x14ac:dyDescent="0.2">
      <c r="C90" s="22" t="s">
        <v>259</v>
      </c>
      <c r="D90" s="22">
        <v>4.5781999999999998</v>
      </c>
      <c r="E90" s="41"/>
      <c r="F90" s="42"/>
    </row>
    <row r="91" spans="3:6" x14ac:dyDescent="0.2">
      <c r="C91" s="22" t="s">
        <v>260</v>
      </c>
      <c r="D91" s="22">
        <v>4.5781999999999998</v>
      </c>
      <c r="E91" s="41"/>
      <c r="F91" s="42"/>
    </row>
    <row r="92" spans="3:6" x14ac:dyDescent="0.2">
      <c r="C92" s="22" t="s">
        <v>261</v>
      </c>
      <c r="D92" s="41">
        <v>4.0006000000000004</v>
      </c>
      <c r="E92" s="41"/>
      <c r="F92" s="42"/>
    </row>
    <row r="93" spans="3:6" x14ac:dyDescent="0.2">
      <c r="C93" s="22" t="s">
        <v>262</v>
      </c>
      <c r="D93" s="41">
        <v>5.6959999999999997</v>
      </c>
      <c r="E93" s="41"/>
      <c r="F93" s="42"/>
    </row>
    <row r="94" spans="3:6" x14ac:dyDescent="0.2">
      <c r="C94" s="22" t="s">
        <v>263</v>
      </c>
      <c r="D94" s="22">
        <v>4.3910999999999998</v>
      </c>
      <c r="E94" s="41"/>
      <c r="F94" s="42"/>
    </row>
    <row r="95" spans="3:6" x14ac:dyDescent="0.2">
      <c r="C95" s="22" t="s">
        <v>264</v>
      </c>
      <c r="D95" s="22">
        <v>6.3281999999999998</v>
      </c>
      <c r="E95" s="41"/>
      <c r="F95" s="42"/>
    </row>
    <row r="96" spans="3:6" x14ac:dyDescent="0.2">
      <c r="C96" s="22" t="s">
        <v>265</v>
      </c>
      <c r="D96" s="22">
        <v>6.3281999999999998</v>
      </c>
      <c r="E96" s="41"/>
      <c r="F96" s="42"/>
    </row>
    <row r="97" spans="3:6" x14ac:dyDescent="0.2">
      <c r="C97" s="22" t="s">
        <v>266</v>
      </c>
      <c r="D97" s="22">
        <v>4.5355999999999996</v>
      </c>
      <c r="E97" s="41"/>
      <c r="F97" s="42"/>
    </row>
    <row r="98" spans="3:6" x14ac:dyDescent="0.2">
      <c r="C98" s="22" t="s">
        <v>267</v>
      </c>
      <c r="D98" s="22">
        <v>6.6460999999999997</v>
      </c>
      <c r="E98" s="41"/>
      <c r="F98" s="42"/>
    </row>
    <row r="99" spans="3:6" x14ac:dyDescent="0.2">
      <c r="C99" s="22" t="s">
        <v>268</v>
      </c>
      <c r="D99" s="22">
        <v>5.4358000000000004</v>
      </c>
      <c r="E99" s="41"/>
      <c r="F99" s="42"/>
    </row>
    <row r="100" spans="3:6" x14ac:dyDescent="0.2">
      <c r="C100" s="22" t="s">
        <v>269</v>
      </c>
      <c r="D100" s="22">
        <v>7.0336999999999996</v>
      </c>
      <c r="E100" s="41"/>
      <c r="F100" s="42"/>
    </row>
    <row r="101" spans="3:6" x14ac:dyDescent="0.2">
      <c r="C101" s="22" t="s">
        <v>270</v>
      </c>
      <c r="D101" s="22">
        <v>7.0336999999999996</v>
      </c>
      <c r="E101" s="41"/>
      <c r="F101" s="42"/>
    </row>
    <row r="102" spans="3:6" x14ac:dyDescent="0.2">
      <c r="C102" s="22" t="s">
        <v>271</v>
      </c>
      <c r="D102" s="22">
        <v>5.6948999999999996</v>
      </c>
      <c r="E102" s="41"/>
      <c r="F102" s="42"/>
    </row>
    <row r="103" spans="3:6" x14ac:dyDescent="0.2">
      <c r="C103" s="22" t="s">
        <v>272</v>
      </c>
      <c r="D103" s="22">
        <v>11.601699999999999</v>
      </c>
      <c r="E103" s="41"/>
      <c r="F103" s="42"/>
    </row>
    <row r="104" spans="3:6" x14ac:dyDescent="0.2">
      <c r="C104" s="22" t="s">
        <v>273</v>
      </c>
      <c r="D104" s="41">
        <v>8.1750000000000007</v>
      </c>
      <c r="E104" s="41"/>
      <c r="F104" s="42"/>
    </row>
    <row r="105" spans="3:6" x14ac:dyDescent="0.2">
      <c r="C105" s="22" t="s">
        <v>274</v>
      </c>
      <c r="D105" s="22">
        <v>21.6751</v>
      </c>
      <c r="E105" s="41"/>
      <c r="F105" s="42"/>
    </row>
    <row r="106" spans="3:6" x14ac:dyDescent="0.2">
      <c r="C106" s="22" t="s">
        <v>275</v>
      </c>
      <c r="D106" s="22">
        <v>7.5072000000000001</v>
      </c>
      <c r="E106" s="41"/>
      <c r="F106" s="42"/>
    </row>
    <row r="107" spans="3:6" x14ac:dyDescent="0.2">
      <c r="C107" s="22" t="s">
        <v>276</v>
      </c>
      <c r="D107" s="22">
        <v>43.472299999999997</v>
      </c>
      <c r="E107" s="41"/>
      <c r="F107" s="42"/>
    </row>
    <row r="108" spans="3:6" x14ac:dyDescent="0.2">
      <c r="C108" s="22" t="s">
        <v>277</v>
      </c>
      <c r="D108" s="22">
        <v>9.7483000000000004</v>
      </c>
      <c r="E108" s="41"/>
      <c r="F108" s="42"/>
    </row>
    <row r="109" spans="3:6" x14ac:dyDescent="0.2">
      <c r="C109" s="22" t="s">
        <v>278</v>
      </c>
      <c r="D109" s="22">
        <v>9.4376999999999995</v>
      </c>
      <c r="E109" s="41"/>
      <c r="F109" s="42"/>
    </row>
    <row r="110" spans="3:6" x14ac:dyDescent="0.2">
      <c r="C110" s="22" t="s">
        <v>279</v>
      </c>
      <c r="D110" s="22">
        <v>12.2286</v>
      </c>
      <c r="E110" s="41"/>
      <c r="F110" s="42"/>
    </row>
    <row r="111" spans="3:6" x14ac:dyDescent="0.2">
      <c r="C111" s="22" t="s">
        <v>280</v>
      </c>
      <c r="D111" s="22">
        <v>58.520899999999997</v>
      </c>
      <c r="E111" s="41"/>
      <c r="F111" s="42"/>
    </row>
    <row r="112" spans="3:6" x14ac:dyDescent="0.2">
      <c r="C112" s="22" t="s">
        <v>281</v>
      </c>
      <c r="D112" s="22">
        <v>10.854900000000001</v>
      </c>
      <c r="E112" s="41"/>
      <c r="F112" s="42"/>
    </row>
    <row r="113" spans="3:6" x14ac:dyDescent="0.2">
      <c r="C113" s="22" t="s">
        <v>282</v>
      </c>
      <c r="D113" s="22">
        <v>14.6152</v>
      </c>
      <c r="E113" s="41"/>
      <c r="F113" s="42"/>
    </row>
    <row r="114" spans="3:6" x14ac:dyDescent="0.2">
      <c r="C114" s="22" t="s">
        <v>283</v>
      </c>
      <c r="D114" s="22">
        <v>12.5777</v>
      </c>
      <c r="E114" s="41"/>
      <c r="F114" s="42"/>
    </row>
    <row r="115" spans="3:6" x14ac:dyDescent="0.2">
      <c r="C115" s="22" t="s">
        <v>284</v>
      </c>
      <c r="D115" s="22">
        <v>16.011700000000001</v>
      </c>
      <c r="E115" s="41"/>
      <c r="F115" s="42"/>
    </row>
    <row r="116" spans="3:6" x14ac:dyDescent="0.2">
      <c r="C116" s="22" t="s">
        <v>285</v>
      </c>
      <c r="D116" s="41">
        <v>13.3505</v>
      </c>
      <c r="E116" s="41"/>
      <c r="F116" s="42"/>
    </row>
    <row r="117" spans="3:6" x14ac:dyDescent="0.2">
      <c r="C117" s="22" t="s">
        <v>286</v>
      </c>
      <c r="D117" s="22">
        <v>36.169499999999999</v>
      </c>
      <c r="E117" s="41"/>
      <c r="F117" s="42"/>
    </row>
    <row r="118" spans="3:6" x14ac:dyDescent="0.2">
      <c r="C118" s="22" t="s">
        <v>287</v>
      </c>
      <c r="D118" s="22">
        <v>33.951900000000002</v>
      </c>
      <c r="E118" s="41"/>
      <c r="F118" s="42"/>
    </row>
    <row r="119" spans="3:6" x14ac:dyDescent="0.2">
      <c r="C119" s="22" t="s">
        <v>288</v>
      </c>
      <c r="D119" s="22">
        <v>35.530099999999997</v>
      </c>
      <c r="E119" s="41"/>
      <c r="F119" s="42"/>
    </row>
    <row r="120" spans="3:6" x14ac:dyDescent="0.2">
      <c r="C120" s="22" t="s">
        <v>289</v>
      </c>
      <c r="D120" s="22">
        <v>35.9876</v>
      </c>
      <c r="E120" s="41"/>
      <c r="F120" s="42"/>
    </row>
    <row r="121" spans="3:6" x14ac:dyDescent="0.2">
      <c r="C121" s="22" t="s">
        <v>290</v>
      </c>
      <c r="D121" s="22">
        <v>49.327599999999997</v>
      </c>
      <c r="E121" s="41"/>
      <c r="F121" s="42"/>
    </row>
    <row r="122" spans="3:6" x14ac:dyDescent="0.2">
      <c r="C122" s="22" t="s">
        <v>291</v>
      </c>
      <c r="D122" s="22">
        <v>42.4009</v>
      </c>
      <c r="E122" s="41"/>
      <c r="F122" s="42"/>
    </row>
    <row r="123" spans="3:6" x14ac:dyDescent="0.2">
      <c r="C123" s="22" t="s">
        <v>292</v>
      </c>
      <c r="D123" s="22">
        <v>44.7682</v>
      </c>
      <c r="E123" s="41"/>
      <c r="F123" s="42"/>
    </row>
    <row r="124" spans="3:6" x14ac:dyDescent="0.2">
      <c r="C124" s="22" t="s">
        <v>293</v>
      </c>
      <c r="D124" s="22">
        <v>59.254100000000001</v>
      </c>
      <c r="E124" s="41"/>
      <c r="F124" s="42"/>
    </row>
    <row r="125" spans="3:6" x14ac:dyDescent="0.2">
      <c r="C125" s="22" t="s">
        <v>294</v>
      </c>
      <c r="D125" s="22">
        <v>53.857799999999997</v>
      </c>
      <c r="E125" s="41"/>
      <c r="F125" s="42"/>
    </row>
    <row r="126" spans="3:6" x14ac:dyDescent="0.2">
      <c r="C126" s="22" t="s">
        <v>295</v>
      </c>
      <c r="D126" s="22">
        <v>69.740799999999993</v>
      </c>
      <c r="E126" s="41"/>
      <c r="F126" s="42"/>
    </row>
    <row r="127" spans="3:6" x14ac:dyDescent="0.2">
      <c r="C127" s="22" t="s">
        <v>296</v>
      </c>
      <c r="D127" s="41">
        <v>67.4589</v>
      </c>
      <c r="E127" s="41"/>
      <c r="F127" s="42"/>
    </row>
    <row r="128" spans="3:6" x14ac:dyDescent="0.2">
      <c r="C128" s="22" t="s">
        <v>297</v>
      </c>
      <c r="D128" s="22">
        <v>71.129300000000001</v>
      </c>
      <c r="E128" s="41"/>
      <c r="F128" s="42"/>
    </row>
    <row r="129" spans="3:6" x14ac:dyDescent="0.2">
      <c r="C129" s="22" t="s">
        <v>298</v>
      </c>
      <c r="D129" s="22">
        <v>66.455200000000005</v>
      </c>
      <c r="E129" s="41"/>
      <c r="F129" s="42"/>
    </row>
    <row r="130" spans="3:6" x14ac:dyDescent="0.2">
      <c r="C130" s="22" t="s">
        <v>299</v>
      </c>
      <c r="D130" s="22">
        <v>76.386799999999994</v>
      </c>
      <c r="E130" s="41"/>
      <c r="F130" s="42"/>
    </row>
    <row r="131" spans="3:6" x14ac:dyDescent="0.2">
      <c r="C131" s="22" t="s">
        <v>300</v>
      </c>
      <c r="D131" s="22">
        <v>88.782700000000006</v>
      </c>
      <c r="E131" s="41"/>
      <c r="F131" s="42"/>
    </row>
    <row r="132" spans="3:6" x14ac:dyDescent="0.2">
      <c r="C132" s="22" t="s">
        <v>301</v>
      </c>
      <c r="D132" s="22">
        <v>167.99959999999999</v>
      </c>
      <c r="E132" s="41"/>
      <c r="F132" s="42"/>
    </row>
    <row r="133" spans="3:6" x14ac:dyDescent="0.2">
      <c r="C133" s="22" t="s">
        <v>302</v>
      </c>
      <c r="D133" s="22">
        <v>185.7824</v>
      </c>
      <c r="E133" s="41"/>
      <c r="F133" s="42"/>
    </row>
  </sheetData>
  <mergeCells count="1">
    <mergeCell ref="C1:C3"/>
  </mergeCell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tabSelected="1" zoomScaleNormal="100" workbookViewId="0">
      <selection activeCell="E14" sqref="E14"/>
    </sheetView>
  </sheetViews>
  <sheetFormatPr baseColWidth="10" defaultColWidth="10.5" defaultRowHeight="14.25" x14ac:dyDescent="0.2"/>
  <cols>
    <col min="1" max="1" width="15.75" customWidth="1"/>
    <col min="2" max="2" width="28.75" customWidth="1"/>
    <col min="3" max="3" width="13" customWidth="1"/>
    <col min="4" max="4" width="12.875" customWidth="1"/>
    <col min="5" max="5" width="8.375" customWidth="1"/>
    <col min="6" max="6" width="8.625" customWidth="1"/>
    <col min="7" max="7" width="13.375" hidden="1" customWidth="1"/>
    <col min="8" max="8" width="14.25" style="43" customWidth="1"/>
    <col min="9" max="9" width="11.25" hidden="1" customWidth="1"/>
    <col min="10" max="10" width="8.25" hidden="1" customWidth="1"/>
    <col min="11" max="11" width="7.375" hidden="1" customWidth="1"/>
    <col min="12" max="12" width="5.875" hidden="1" customWidth="1"/>
    <col min="13" max="13" width="8" hidden="1" customWidth="1"/>
    <col min="14" max="14" width="0" hidden="1" customWidth="1"/>
  </cols>
  <sheetData>
    <row r="1" spans="1:13" x14ac:dyDescent="0.2">
      <c r="B1" s="44" t="s">
        <v>0</v>
      </c>
      <c r="C1" s="44" t="s">
        <v>303</v>
      </c>
      <c r="D1" s="44" t="s">
        <v>304</v>
      </c>
      <c r="E1" s="44" t="s">
        <v>305</v>
      </c>
      <c r="F1" s="44" t="s">
        <v>306</v>
      </c>
      <c r="G1" s="45" t="s">
        <v>307</v>
      </c>
      <c r="H1" s="44" t="s">
        <v>44</v>
      </c>
      <c r="J1" t="s">
        <v>308</v>
      </c>
      <c r="K1" t="s">
        <v>309</v>
      </c>
      <c r="L1" t="s">
        <v>310</v>
      </c>
      <c r="M1" t="s">
        <v>311</v>
      </c>
    </row>
    <row r="2" spans="1:13" x14ac:dyDescent="0.2">
      <c r="A2" s="50">
        <v>44805</v>
      </c>
      <c r="B2" s="46" t="s">
        <v>323</v>
      </c>
      <c r="C2" s="46">
        <v>0.4</v>
      </c>
      <c r="D2" s="46">
        <v>1400</v>
      </c>
      <c r="E2" s="46">
        <v>100</v>
      </c>
      <c r="F2" s="46">
        <v>80</v>
      </c>
      <c r="G2" s="46">
        <f>'PRECIOS JUNTAS'!$E2*'PRECIOS JUNTAS'!$F2</f>
        <v>8000</v>
      </c>
      <c r="H2" s="47">
        <f t="shared" ref="H2:H22" si="0">((((K2-J2)/(M2-L2))*G2)+((-1*((K2-J2)/(M2-L2)))+J2))</f>
        <v>1404.0109341692792</v>
      </c>
      <c r="J2">
        <f t="shared" ref="J2:J20" si="1">D2*1.2/L2</f>
        <v>67.2</v>
      </c>
      <c r="K2">
        <f t="shared" ref="K2:K22" si="2">D2</f>
        <v>1400</v>
      </c>
      <c r="L2">
        <v>25</v>
      </c>
      <c r="M2">
        <v>8000</v>
      </c>
    </row>
    <row r="3" spans="1:13" x14ac:dyDescent="0.2">
      <c r="A3" s="50">
        <v>44805</v>
      </c>
      <c r="B3" s="46" t="s">
        <v>323</v>
      </c>
      <c r="C3" s="46">
        <v>0.8</v>
      </c>
      <c r="D3" s="46">
        <v>2000</v>
      </c>
      <c r="E3" s="46">
        <v>100</v>
      </c>
      <c r="F3" s="46">
        <v>80</v>
      </c>
      <c r="G3" s="46">
        <f>'PRECIOS JUNTAS'!$E3*'PRECIOS JUNTAS'!$F3</f>
        <v>8000</v>
      </c>
      <c r="H3" s="47">
        <f t="shared" si="0"/>
        <v>2005.7299059561128</v>
      </c>
      <c r="J3">
        <f t="shared" si="1"/>
        <v>96</v>
      </c>
      <c r="K3">
        <f t="shared" si="2"/>
        <v>2000</v>
      </c>
      <c r="L3">
        <v>25</v>
      </c>
      <c r="M3">
        <v>8000</v>
      </c>
    </row>
    <row r="4" spans="1:13" x14ac:dyDescent="0.2">
      <c r="A4" s="50">
        <v>44805</v>
      </c>
      <c r="B4" s="46" t="s">
        <v>323</v>
      </c>
      <c r="C4" s="46">
        <v>1.5</v>
      </c>
      <c r="D4" s="46">
        <v>4400</v>
      </c>
      <c r="E4" s="46">
        <v>100</v>
      </c>
      <c r="F4" s="46">
        <v>80</v>
      </c>
      <c r="G4" s="46">
        <f>'PRECIOS JUNTAS'!$E4*'PRECIOS JUNTAS'!$F4</f>
        <v>8000</v>
      </c>
      <c r="H4" s="47">
        <f t="shared" si="0"/>
        <v>4412.6057931034484</v>
      </c>
      <c r="J4">
        <f t="shared" si="1"/>
        <v>211.2</v>
      </c>
      <c r="K4">
        <f t="shared" si="2"/>
        <v>4400</v>
      </c>
      <c r="L4">
        <v>25</v>
      </c>
      <c r="M4">
        <v>8000</v>
      </c>
    </row>
    <row r="5" spans="1:13" x14ac:dyDescent="0.2">
      <c r="A5" s="50">
        <v>44805</v>
      </c>
      <c r="B5" s="46" t="s">
        <v>324</v>
      </c>
      <c r="C5" s="46">
        <v>0.4</v>
      </c>
      <c r="D5" s="46">
        <v>1800</v>
      </c>
      <c r="E5" s="46">
        <v>100</v>
      </c>
      <c r="F5" s="46">
        <v>100</v>
      </c>
      <c r="G5" s="46">
        <f>'PRECIOS JUNTAS'!$E5*'PRECIOS JUNTAS'!$F5</f>
        <v>10000</v>
      </c>
      <c r="H5" s="47">
        <f t="shared" si="0"/>
        <v>1804.1229473684209</v>
      </c>
      <c r="J5">
        <f t="shared" si="1"/>
        <v>86.4</v>
      </c>
      <c r="K5">
        <f t="shared" si="2"/>
        <v>1800</v>
      </c>
      <c r="L5">
        <v>25</v>
      </c>
      <c r="M5">
        <v>10000</v>
      </c>
    </row>
    <row r="6" spans="1:13" x14ac:dyDescent="0.2">
      <c r="A6" s="50">
        <v>44805</v>
      </c>
      <c r="B6" s="46" t="s">
        <v>324</v>
      </c>
      <c r="C6" s="46">
        <v>0.8</v>
      </c>
      <c r="D6" s="46">
        <v>2500</v>
      </c>
      <c r="E6" s="46">
        <v>100</v>
      </c>
      <c r="F6" s="46">
        <v>100</v>
      </c>
      <c r="G6" s="46">
        <f>'PRECIOS JUNTAS'!$E6*'PRECIOS JUNTAS'!$F6</f>
        <v>10000</v>
      </c>
      <c r="H6" s="47">
        <f t="shared" si="0"/>
        <v>2505.7263157894736</v>
      </c>
      <c r="J6">
        <f t="shared" si="1"/>
        <v>120</v>
      </c>
      <c r="K6">
        <f t="shared" si="2"/>
        <v>2500</v>
      </c>
      <c r="L6">
        <v>25</v>
      </c>
      <c r="M6">
        <v>10000</v>
      </c>
    </row>
    <row r="7" spans="1:13" x14ac:dyDescent="0.2">
      <c r="A7" s="50">
        <v>44805</v>
      </c>
      <c r="B7" s="46" t="s">
        <v>324</v>
      </c>
      <c r="C7" s="46">
        <v>1.5</v>
      </c>
      <c r="D7" s="46">
        <v>5500</v>
      </c>
      <c r="E7" s="46">
        <v>100</v>
      </c>
      <c r="F7" s="46">
        <v>100</v>
      </c>
      <c r="G7" s="46">
        <f>'PRECIOS JUNTAS'!$E7*'PRECIOS JUNTAS'!$F7</f>
        <v>10000</v>
      </c>
      <c r="H7" s="47">
        <f t="shared" si="0"/>
        <v>5512.597894736843</v>
      </c>
      <c r="J7">
        <f t="shared" si="1"/>
        <v>264</v>
      </c>
      <c r="K7">
        <f t="shared" si="2"/>
        <v>5500</v>
      </c>
      <c r="L7">
        <v>25</v>
      </c>
      <c r="M7">
        <v>10000</v>
      </c>
    </row>
    <row r="8" spans="1:13" x14ac:dyDescent="0.2">
      <c r="B8" s="46" t="s">
        <v>322</v>
      </c>
      <c r="C8" s="46">
        <v>0.3</v>
      </c>
      <c r="D8" s="46">
        <v>0</v>
      </c>
      <c r="E8" s="46">
        <v>100</v>
      </c>
      <c r="F8" s="46">
        <v>100</v>
      </c>
      <c r="G8" s="46">
        <f>'PRECIOS JUNTAS'!$E8*'PRECIOS JUNTAS'!$F8</f>
        <v>10000</v>
      </c>
      <c r="H8" s="47">
        <f t="shared" si="0"/>
        <v>0</v>
      </c>
      <c r="J8">
        <f t="shared" si="1"/>
        <v>0</v>
      </c>
      <c r="K8">
        <f t="shared" si="2"/>
        <v>0</v>
      </c>
      <c r="L8">
        <v>25</v>
      </c>
      <c r="M8">
        <v>10000</v>
      </c>
    </row>
    <row r="9" spans="1:13" x14ac:dyDescent="0.2">
      <c r="B9" s="46" t="s">
        <v>322</v>
      </c>
      <c r="C9" s="46">
        <v>0.4</v>
      </c>
      <c r="D9" s="46">
        <v>5100</v>
      </c>
      <c r="E9" s="46">
        <v>100</v>
      </c>
      <c r="F9" s="46">
        <v>100</v>
      </c>
      <c r="G9" s="46">
        <f>'PRECIOS JUNTAS'!$E9*'PRECIOS JUNTAS'!$F9</f>
        <v>10000</v>
      </c>
      <c r="H9" s="47">
        <f t="shared" si="0"/>
        <v>5111.6816842105263</v>
      </c>
      <c r="J9">
        <f t="shared" si="1"/>
        <v>244.8</v>
      </c>
      <c r="K9">
        <f t="shared" si="2"/>
        <v>5100</v>
      </c>
      <c r="L9">
        <v>25</v>
      </c>
      <c r="M9">
        <v>10000</v>
      </c>
    </row>
    <row r="10" spans="1:13" x14ac:dyDescent="0.2">
      <c r="B10" s="46" t="s">
        <v>322</v>
      </c>
      <c r="C10" s="46">
        <v>0.8</v>
      </c>
      <c r="D10" s="46">
        <v>6200</v>
      </c>
      <c r="E10" s="46">
        <v>100</v>
      </c>
      <c r="F10" s="46">
        <v>100</v>
      </c>
      <c r="G10" s="46">
        <f>'PRECIOS JUNTAS'!$E10*'PRECIOS JUNTAS'!$F10</f>
        <v>10000</v>
      </c>
      <c r="H10" s="47">
        <f t="shared" si="0"/>
        <v>6214.2012631578937</v>
      </c>
      <c r="J10">
        <f t="shared" si="1"/>
        <v>297.60000000000002</v>
      </c>
      <c r="K10">
        <f t="shared" si="2"/>
        <v>6200</v>
      </c>
      <c r="L10">
        <v>25</v>
      </c>
      <c r="M10">
        <v>10000</v>
      </c>
    </row>
    <row r="11" spans="1:13" x14ac:dyDescent="0.2">
      <c r="B11" s="46" t="s">
        <v>322</v>
      </c>
      <c r="C11" s="46">
        <v>1.5</v>
      </c>
      <c r="D11" s="46">
        <v>9600</v>
      </c>
      <c r="E11" s="46">
        <v>100</v>
      </c>
      <c r="F11" s="46">
        <v>100</v>
      </c>
      <c r="G11" s="46">
        <f>'PRECIOS JUNTAS'!$E11*'PRECIOS JUNTAS'!$F11</f>
        <v>10000</v>
      </c>
      <c r="H11" s="47">
        <f t="shared" si="0"/>
        <v>9621.9890526315794</v>
      </c>
      <c r="J11">
        <f t="shared" si="1"/>
        <v>460.8</v>
      </c>
      <c r="K11">
        <f t="shared" si="2"/>
        <v>9600</v>
      </c>
      <c r="L11">
        <v>25</v>
      </c>
      <c r="M11">
        <v>10000</v>
      </c>
    </row>
    <row r="12" spans="1:13" x14ac:dyDescent="0.2">
      <c r="B12" s="46" t="s">
        <v>321</v>
      </c>
      <c r="C12" s="46">
        <v>2.5</v>
      </c>
      <c r="D12" s="46">
        <v>0</v>
      </c>
      <c r="E12" s="46">
        <v>10</v>
      </c>
      <c r="F12" s="46">
        <v>100</v>
      </c>
      <c r="G12" s="46">
        <f>'PRECIOS JUNTAS'!$E12*'PRECIOS JUNTAS'!$F12</f>
        <v>1000</v>
      </c>
      <c r="H12" s="47">
        <f t="shared" si="0"/>
        <v>0</v>
      </c>
      <c r="J12">
        <f t="shared" si="1"/>
        <v>0</v>
      </c>
      <c r="K12">
        <f t="shared" si="2"/>
        <v>0</v>
      </c>
      <c r="L12">
        <v>25</v>
      </c>
      <c r="M12">
        <v>10000</v>
      </c>
    </row>
    <row r="13" spans="1:13" x14ac:dyDescent="0.2">
      <c r="B13" s="46" t="s">
        <v>321</v>
      </c>
      <c r="C13" s="46">
        <v>3</v>
      </c>
      <c r="D13" s="46">
        <v>0</v>
      </c>
      <c r="E13" s="46">
        <v>10</v>
      </c>
      <c r="F13" s="46">
        <v>50</v>
      </c>
      <c r="G13" s="46">
        <f>'PRECIOS JUNTAS'!$E13*'PRECIOS JUNTAS'!$F13</f>
        <v>500</v>
      </c>
      <c r="H13" s="47">
        <f t="shared" si="0"/>
        <v>0</v>
      </c>
      <c r="J13">
        <f t="shared" si="1"/>
        <v>0</v>
      </c>
      <c r="K13">
        <f t="shared" si="2"/>
        <v>0</v>
      </c>
      <c r="L13">
        <v>25</v>
      </c>
      <c r="M13">
        <v>22500</v>
      </c>
    </row>
    <row r="14" spans="1:13" x14ac:dyDescent="0.2">
      <c r="A14" s="50">
        <v>44799</v>
      </c>
      <c r="B14" s="46" t="s">
        <v>326</v>
      </c>
      <c r="C14" s="46">
        <v>0.5</v>
      </c>
      <c r="D14" s="46">
        <v>19100</v>
      </c>
      <c r="E14" s="46">
        <v>150</v>
      </c>
      <c r="F14" s="46">
        <v>150</v>
      </c>
      <c r="G14" s="46">
        <f>'PRECIOS JUNTAS'!$E14*'PRECIOS JUNTAS'!$F14</f>
        <v>22500</v>
      </c>
      <c r="H14" s="47">
        <f t="shared" si="0"/>
        <v>19119.41698776418</v>
      </c>
      <c r="J14">
        <f t="shared" si="1"/>
        <v>916.8</v>
      </c>
      <c r="K14">
        <f t="shared" si="2"/>
        <v>19100</v>
      </c>
      <c r="L14">
        <v>25</v>
      </c>
      <c r="M14">
        <v>22500</v>
      </c>
    </row>
    <row r="15" spans="1:13" x14ac:dyDescent="0.2">
      <c r="A15" s="50">
        <v>44799</v>
      </c>
      <c r="B15" s="46" t="s">
        <v>326</v>
      </c>
      <c r="C15" s="46">
        <v>0.8</v>
      </c>
      <c r="D15" s="46">
        <v>21300</v>
      </c>
      <c r="E15" s="46">
        <v>150</v>
      </c>
      <c r="F15" s="46">
        <v>150</v>
      </c>
      <c r="G15" s="46">
        <f>'PRECIOS JUNTAS'!$E15*'PRECIOS JUNTAS'!$F15</f>
        <v>22500</v>
      </c>
      <c r="H15" s="47">
        <f t="shared" si="0"/>
        <v>21321.653499443826</v>
      </c>
      <c r="J15">
        <f t="shared" si="1"/>
        <v>1022.4</v>
      </c>
      <c r="K15">
        <f t="shared" si="2"/>
        <v>21300</v>
      </c>
      <c r="L15">
        <v>25</v>
      </c>
      <c r="M15">
        <v>22500</v>
      </c>
    </row>
    <row r="16" spans="1:13" x14ac:dyDescent="0.2">
      <c r="A16" s="50">
        <v>44799</v>
      </c>
      <c r="B16" s="46" t="s">
        <v>325</v>
      </c>
      <c r="C16" s="46">
        <v>0.8</v>
      </c>
      <c r="D16" s="46">
        <v>21300</v>
      </c>
      <c r="E16" s="46">
        <v>150</v>
      </c>
      <c r="F16" s="46">
        <v>150</v>
      </c>
      <c r="G16" s="46">
        <f>'PRECIOS JUNTAS'!$E16*'PRECIOS JUNTAS'!$F16</f>
        <v>22500</v>
      </c>
      <c r="H16" s="47">
        <f t="shared" si="0"/>
        <v>21321.653499443826</v>
      </c>
      <c r="J16">
        <f t="shared" si="1"/>
        <v>1022.4</v>
      </c>
      <c r="K16">
        <f t="shared" si="2"/>
        <v>21300</v>
      </c>
      <c r="L16">
        <v>25</v>
      </c>
      <c r="M16">
        <v>22500</v>
      </c>
    </row>
    <row r="17" spans="1:13" x14ac:dyDescent="0.2">
      <c r="A17" s="50">
        <v>44799</v>
      </c>
      <c r="B17" s="46" t="s">
        <v>326</v>
      </c>
      <c r="C17" s="46">
        <v>1</v>
      </c>
      <c r="D17" s="46">
        <v>25000</v>
      </c>
      <c r="E17" s="46">
        <v>150</v>
      </c>
      <c r="F17" s="46">
        <v>150</v>
      </c>
      <c r="G17" s="46">
        <f>'PRECIOS JUNTAS'!$E17*'PRECIOS JUNTAS'!$F17</f>
        <v>22500</v>
      </c>
      <c r="H17" s="47">
        <f t="shared" si="0"/>
        <v>25025.4149054505</v>
      </c>
      <c r="J17">
        <f t="shared" si="1"/>
        <v>1200</v>
      </c>
      <c r="K17">
        <f t="shared" si="2"/>
        <v>25000</v>
      </c>
      <c r="L17">
        <v>25</v>
      </c>
      <c r="M17">
        <v>22500</v>
      </c>
    </row>
    <row r="18" spans="1:13" x14ac:dyDescent="0.2">
      <c r="A18" s="50">
        <v>44802</v>
      </c>
      <c r="B18" s="46" t="s">
        <v>326</v>
      </c>
      <c r="C18" s="46">
        <v>1.5</v>
      </c>
      <c r="D18" s="46">
        <v>36000</v>
      </c>
      <c r="E18" s="46">
        <v>150</v>
      </c>
      <c r="F18" s="46">
        <v>150</v>
      </c>
      <c r="G18" s="46">
        <f>'PRECIOS JUNTAS'!$E18*'PRECIOS JUNTAS'!$F18</f>
        <v>22500</v>
      </c>
      <c r="H18" s="47">
        <f t="shared" si="0"/>
        <v>36036.597463848724</v>
      </c>
      <c r="J18">
        <f t="shared" si="1"/>
        <v>1728</v>
      </c>
      <c r="K18">
        <f t="shared" si="2"/>
        <v>36000</v>
      </c>
      <c r="L18">
        <v>25</v>
      </c>
      <c r="M18">
        <v>22500</v>
      </c>
    </row>
    <row r="19" spans="1:13" x14ac:dyDescent="0.2">
      <c r="A19" s="50">
        <v>44802</v>
      </c>
      <c r="B19" s="46" t="s">
        <v>325</v>
      </c>
      <c r="C19" s="46">
        <v>1.5</v>
      </c>
      <c r="D19" s="46">
        <v>36000</v>
      </c>
      <c r="E19" s="46">
        <v>150</v>
      </c>
      <c r="F19" s="46">
        <v>150</v>
      </c>
      <c r="G19" s="46">
        <f>'PRECIOS JUNTAS'!$E19*'PRECIOS JUNTAS'!$F19</f>
        <v>22500</v>
      </c>
      <c r="H19" s="47">
        <f t="shared" si="0"/>
        <v>36036.597463848724</v>
      </c>
      <c r="J19">
        <f t="shared" si="1"/>
        <v>1728</v>
      </c>
      <c r="K19">
        <f t="shared" si="2"/>
        <v>36000</v>
      </c>
      <c r="L19">
        <v>25</v>
      </c>
      <c r="M19">
        <v>22500</v>
      </c>
    </row>
    <row r="20" spans="1:13" x14ac:dyDescent="0.2">
      <c r="A20" s="50">
        <v>44802</v>
      </c>
      <c r="B20" s="46" t="s">
        <v>326</v>
      </c>
      <c r="C20" s="46">
        <v>2</v>
      </c>
      <c r="D20" s="46">
        <v>42600</v>
      </c>
      <c r="E20" s="46">
        <v>150</v>
      </c>
      <c r="F20" s="46">
        <v>150</v>
      </c>
      <c r="G20" s="46">
        <f>'PRECIOS JUNTAS'!$E20*'PRECIOS JUNTAS'!$F20</f>
        <v>22500</v>
      </c>
      <c r="H20" s="47">
        <f t="shared" si="0"/>
        <v>42643.306998887652</v>
      </c>
      <c r="J20">
        <f t="shared" si="1"/>
        <v>2044.8</v>
      </c>
      <c r="K20">
        <f t="shared" si="2"/>
        <v>42600</v>
      </c>
      <c r="L20">
        <v>25</v>
      </c>
      <c r="M20">
        <v>22500</v>
      </c>
    </row>
    <row r="21" spans="1:13" x14ac:dyDescent="0.2">
      <c r="B21" s="46" t="s">
        <v>312</v>
      </c>
      <c r="C21" s="48" t="s">
        <v>313</v>
      </c>
      <c r="D21" s="46">
        <v>0</v>
      </c>
      <c r="E21" s="46">
        <v>10</v>
      </c>
      <c r="F21" s="46">
        <v>10</v>
      </c>
      <c r="G21" s="46">
        <f>'PRECIOS JUNTAS'!$E21*'PRECIOS JUNTAS'!$F21</f>
        <v>100</v>
      </c>
      <c r="H21" s="47">
        <f t="shared" si="0"/>
        <v>0</v>
      </c>
      <c r="J21">
        <f>D21/L21</f>
        <v>0</v>
      </c>
      <c r="K21">
        <f t="shared" si="2"/>
        <v>0</v>
      </c>
      <c r="L21">
        <v>25</v>
      </c>
      <c r="M21">
        <v>100</v>
      </c>
    </row>
    <row r="22" spans="1:13" x14ac:dyDescent="0.2">
      <c r="B22" s="46" t="s">
        <v>314</v>
      </c>
      <c r="C22" s="48">
        <v>1.5</v>
      </c>
      <c r="D22" s="46">
        <v>77000</v>
      </c>
      <c r="E22" s="46">
        <v>150</v>
      </c>
      <c r="F22" s="46">
        <v>150</v>
      </c>
      <c r="G22" s="46">
        <f>'PRECIOS JUNTAS'!$E22*'PRECIOS JUNTAS'!$F22</f>
        <v>22500</v>
      </c>
      <c r="H22" s="47">
        <f t="shared" si="0"/>
        <v>77078.935706340373</v>
      </c>
      <c r="J22">
        <f>D22/L22</f>
        <v>3080</v>
      </c>
      <c r="K22">
        <f t="shared" si="2"/>
        <v>77000</v>
      </c>
      <c r="L22">
        <v>25</v>
      </c>
      <c r="M22">
        <v>22500</v>
      </c>
    </row>
    <row r="23" spans="1:13" x14ac:dyDescent="0.2">
      <c r="B23" s="46" t="s">
        <v>315</v>
      </c>
      <c r="C23" s="48" t="s">
        <v>316</v>
      </c>
      <c r="D23" s="46">
        <v>0</v>
      </c>
      <c r="E23" s="46"/>
      <c r="F23" s="46"/>
      <c r="G23" s="46"/>
    </row>
    <row r="24" spans="1:13" x14ac:dyDescent="0.2">
      <c r="B24" s="46" t="s">
        <v>317</v>
      </c>
      <c r="C24" s="48">
        <v>0.3</v>
      </c>
      <c r="D24" s="46">
        <v>0</v>
      </c>
      <c r="E24" s="46"/>
      <c r="F24" s="46"/>
      <c r="G24" s="46"/>
    </row>
    <row r="25" spans="1:13" x14ac:dyDescent="0.2">
      <c r="B25" s="46" t="s">
        <v>318</v>
      </c>
      <c r="C25" s="46">
        <v>1.4</v>
      </c>
      <c r="D25" s="46">
        <v>850</v>
      </c>
      <c r="E25" s="46"/>
      <c r="F25" s="46"/>
      <c r="G25" s="46"/>
    </row>
    <row r="26" spans="1:13" x14ac:dyDescent="0.2">
      <c r="B26" s="46" t="s">
        <v>319</v>
      </c>
      <c r="C26" s="46">
        <v>0.22</v>
      </c>
      <c r="D26" s="46">
        <v>0</v>
      </c>
      <c r="E26" s="46"/>
      <c r="F26" s="46"/>
      <c r="G26" s="46"/>
    </row>
    <row r="27" spans="1:13" x14ac:dyDescent="0.2">
      <c r="B27" s="46" t="s">
        <v>319</v>
      </c>
      <c r="C27" s="49">
        <v>0.1</v>
      </c>
      <c r="D27" s="46">
        <v>0</v>
      </c>
      <c r="E27" s="46"/>
      <c r="F27" s="46"/>
      <c r="G27" s="46"/>
    </row>
    <row r="28" spans="1:13" x14ac:dyDescent="0.2">
      <c r="B28" s="46" t="s">
        <v>320</v>
      </c>
      <c r="C28" s="49">
        <v>0.2</v>
      </c>
      <c r="D28" s="46">
        <v>700</v>
      </c>
      <c r="E28" s="46"/>
      <c r="F28" s="46"/>
      <c r="G28" s="46"/>
    </row>
    <row r="29" spans="1:13" x14ac:dyDescent="0.2">
      <c r="B29" s="46" t="s">
        <v>320</v>
      </c>
      <c r="C29" s="46">
        <v>0.15</v>
      </c>
      <c r="D29" s="46">
        <v>700</v>
      </c>
      <c r="E29" s="46"/>
      <c r="F29" s="46"/>
      <c r="G29" s="46"/>
    </row>
    <row r="30" spans="1:13" x14ac:dyDescent="0.2">
      <c r="B30" s="46" t="s">
        <v>320</v>
      </c>
      <c r="C30" s="49">
        <v>0.1</v>
      </c>
      <c r="D30" s="46">
        <v>700</v>
      </c>
      <c r="E30" s="46"/>
      <c r="F30" s="46"/>
      <c r="G30" s="46"/>
    </row>
    <row r="31" spans="1:13" x14ac:dyDescent="0.2">
      <c r="B31" s="46" t="s">
        <v>320</v>
      </c>
      <c r="C31" s="46">
        <v>7.0000000000000007E-2</v>
      </c>
      <c r="D31" s="46">
        <v>700</v>
      </c>
      <c r="E31" s="46"/>
      <c r="F31" s="46"/>
      <c r="G31" s="46"/>
    </row>
    <row r="32" spans="1:13" x14ac:dyDescent="0.2">
      <c r="B32" s="46" t="s">
        <v>320</v>
      </c>
      <c r="C32" s="46">
        <v>0.05</v>
      </c>
      <c r="D32" s="46">
        <v>700</v>
      </c>
      <c r="E32" s="46"/>
      <c r="F32" s="46"/>
      <c r="G32" s="46"/>
    </row>
    <row r="33" spans="2:7" x14ac:dyDescent="0.2">
      <c r="B33" s="46" t="s">
        <v>320</v>
      </c>
      <c r="C33" s="46">
        <v>2.5000000000000001E-2</v>
      </c>
      <c r="D33" s="46">
        <v>700</v>
      </c>
      <c r="E33" s="46"/>
      <c r="F33" s="46"/>
      <c r="G33" s="46"/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/>
  </sheetViews>
  <sheetFormatPr baseColWidth="10" defaultColWidth="10.5" defaultRowHeight="14.25" x14ac:dyDescent="0.2"/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OREJA_AFUERA</vt:lpstr>
      <vt:lpstr>OREJA_ADENTRO</vt:lpstr>
      <vt:lpstr>PRECIOS JUNTAS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Rulemanes Resistencia</cp:lastModifiedBy>
  <cp:revision>6</cp:revision>
  <dcterms:created xsi:type="dcterms:W3CDTF">2020-01-29T17:25:02Z</dcterms:created>
  <dcterms:modified xsi:type="dcterms:W3CDTF">2022-09-10T14:35:55Z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