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30" windowWidth="18555" windowHeight="10740" firstSheet="19" activeTab="23"/>
  </bookViews>
  <sheets>
    <sheet name="PSI (modelo-muestra)" sheetId="1" r:id="rId1"/>
    <sheet name="PSI (modelo-datos nov 2010)" sheetId="4" r:id="rId2"/>
    <sheet name="PSI (modelo-datos dic 2010)" sheetId="2" r:id="rId3"/>
    <sheet name="PSI (modelo-datos ene 2011)" sheetId="5" r:id="rId4"/>
    <sheet name="PSI (modelo-datos feb 2011)" sheetId="6" r:id="rId5"/>
    <sheet name="PSI (modelo-datos mar 2011)" sheetId="7" r:id="rId6"/>
    <sheet name="PSI (modelo-datos abr 2011)" sheetId="8" r:id="rId7"/>
    <sheet name="PSI (modelo-datos may 2011)" sheetId="9" r:id="rId8"/>
    <sheet name="PSI (modelo-datos jun 2011)" sheetId="10" r:id="rId9"/>
    <sheet name="PSI (modelo-datos jul 2011)" sheetId="11" r:id="rId10"/>
    <sheet name="PSI (modelo-datos ago 2011)" sheetId="12" r:id="rId11"/>
    <sheet name="PSI (modelo-datos sep 2011)" sheetId="13" r:id="rId12"/>
    <sheet name="PSI (modelo-datos oct 2011)" sheetId="14" r:id="rId13"/>
    <sheet name="PSI (modelo-datos nov 2011)" sheetId="15" r:id="rId14"/>
    <sheet name="PSI (modelo-datos dic 2011)" sheetId="17" r:id="rId15"/>
    <sheet name="PSI (modelo-datos ene 2012)" sheetId="18" r:id="rId16"/>
    <sheet name="PSI (modelo-datos feb 2012)" sheetId="16" r:id="rId17"/>
    <sheet name="PSI (modelo-datos mar 2012)" sheetId="22" r:id="rId18"/>
    <sheet name="PSI (modelo-datos abr 2012)" sheetId="23" r:id="rId19"/>
    <sheet name="PSI (modelo-datos may 2012)" sheetId="24" r:id="rId20"/>
    <sheet name="PSI (modelo-datos jun 2012)" sheetId="25" r:id="rId21"/>
    <sheet name="resumen" sheetId="19" r:id="rId22"/>
    <sheet name="Gráfico1" sheetId="20" r:id="rId23"/>
    <sheet name="Gráfico2" sheetId="21" r:id="rId24"/>
  </sheets>
  <calcPr calcId="125725"/>
</workbook>
</file>

<file path=xl/calcChain.xml><?xml version="1.0" encoding="utf-8"?>
<calcChain xmlns="http://schemas.openxmlformats.org/spreadsheetml/2006/main">
  <c r="W4" i="19"/>
  <c r="W5"/>
  <c r="W6"/>
  <c r="W7"/>
  <c r="W8"/>
  <c r="W9"/>
  <c r="W13" s="1"/>
  <c r="W10"/>
  <c r="W11"/>
  <c r="W12"/>
  <c r="W3"/>
  <c r="V4"/>
  <c r="V5"/>
  <c r="V6"/>
  <c r="V7"/>
  <c r="V8"/>
  <c r="V9"/>
  <c r="V10"/>
  <c r="V11"/>
  <c r="V12"/>
  <c r="V3"/>
  <c r="U4"/>
  <c r="U13" s="1"/>
  <c r="U5"/>
  <c r="U6"/>
  <c r="U7"/>
  <c r="U8"/>
  <c r="U9"/>
  <c r="U10"/>
  <c r="U11"/>
  <c r="U12"/>
  <c r="U3"/>
  <c r="T13"/>
  <c r="V13"/>
  <c r="T4"/>
  <c r="T5"/>
  <c r="T6"/>
  <c r="T7"/>
  <c r="T8"/>
  <c r="T9"/>
  <c r="T10"/>
  <c r="T11"/>
  <c r="T12"/>
  <c r="T3"/>
  <c r="E29" i="25"/>
  <c r="D29"/>
  <c r="F28"/>
  <c r="F27"/>
  <c r="F26"/>
  <c r="F25"/>
  <c r="F24"/>
  <c r="F23"/>
  <c r="F22"/>
  <c r="F21"/>
  <c r="F20"/>
  <c r="F19"/>
  <c r="E13"/>
  <c r="D13"/>
  <c r="F12"/>
  <c r="F11"/>
  <c r="F10"/>
  <c r="F9"/>
  <c r="F8"/>
  <c r="G8" s="1"/>
  <c r="F7"/>
  <c r="F6"/>
  <c r="G6" s="1"/>
  <c r="F5"/>
  <c r="F4"/>
  <c r="G4" s="1"/>
  <c r="F3"/>
  <c r="F13" s="1"/>
  <c r="E29" i="24"/>
  <c r="D29"/>
  <c r="F28"/>
  <c r="F27"/>
  <c r="F26"/>
  <c r="F25"/>
  <c r="F24"/>
  <c r="F23"/>
  <c r="F22"/>
  <c r="F21"/>
  <c r="F20"/>
  <c r="F19"/>
  <c r="F29" s="1"/>
  <c r="E13"/>
  <c r="D13"/>
  <c r="F12"/>
  <c r="F11"/>
  <c r="F10"/>
  <c r="F9"/>
  <c r="F8"/>
  <c r="F7"/>
  <c r="F6"/>
  <c r="F5"/>
  <c r="F4"/>
  <c r="F3"/>
  <c r="E29" i="23"/>
  <c r="D29"/>
  <c r="F28"/>
  <c r="F27"/>
  <c r="F26"/>
  <c r="F25"/>
  <c r="F24"/>
  <c r="F23"/>
  <c r="F22"/>
  <c r="F21"/>
  <c r="F20"/>
  <c r="F19"/>
  <c r="E13"/>
  <c r="D13"/>
  <c r="F12"/>
  <c r="F11"/>
  <c r="F10"/>
  <c r="F9"/>
  <c r="F8"/>
  <c r="F7"/>
  <c r="F6"/>
  <c r="F5"/>
  <c r="F4"/>
  <c r="F3"/>
  <c r="E29" i="22"/>
  <c r="D29"/>
  <c r="F28"/>
  <c r="F27"/>
  <c r="F26"/>
  <c r="F25"/>
  <c r="F24"/>
  <c r="F23"/>
  <c r="F22"/>
  <c r="F21"/>
  <c r="F20"/>
  <c r="F19"/>
  <c r="E13"/>
  <c r="D13"/>
  <c r="F12"/>
  <c r="F11"/>
  <c r="F10"/>
  <c r="F9"/>
  <c r="F8"/>
  <c r="F7"/>
  <c r="F6"/>
  <c r="F5"/>
  <c r="F4"/>
  <c r="F3"/>
  <c r="F29" i="25" l="1"/>
  <c r="G22" s="1"/>
  <c r="I6" s="1"/>
  <c r="G10"/>
  <c r="G12"/>
  <c r="G11"/>
  <c r="G7"/>
  <c r="G3"/>
  <c r="G9"/>
  <c r="G5"/>
  <c r="G28"/>
  <c r="G26"/>
  <c r="I10" s="1"/>
  <c r="G20"/>
  <c r="I4" s="1"/>
  <c r="G27"/>
  <c r="I11" s="1"/>
  <c r="G21"/>
  <c r="I5" s="1"/>
  <c r="G19"/>
  <c r="I3" s="1"/>
  <c r="G28" i="24"/>
  <c r="G26"/>
  <c r="G24"/>
  <c r="G22"/>
  <c r="G20"/>
  <c r="G27"/>
  <c r="G25"/>
  <c r="G23"/>
  <c r="G21"/>
  <c r="G19"/>
  <c r="G3"/>
  <c r="F13"/>
  <c r="F29" i="23"/>
  <c r="G24" s="1"/>
  <c r="G21"/>
  <c r="F13"/>
  <c r="G8" s="1"/>
  <c r="G20" i="22"/>
  <c r="G27"/>
  <c r="F13"/>
  <c r="G6" s="1"/>
  <c r="F29"/>
  <c r="G26" s="1"/>
  <c r="R13" i="19"/>
  <c r="Q13"/>
  <c r="P13"/>
  <c r="O13"/>
  <c r="N13"/>
  <c r="M13"/>
  <c r="L13"/>
  <c r="K13"/>
  <c r="J13"/>
  <c r="I13"/>
  <c r="H13"/>
  <c r="G13"/>
  <c r="F13"/>
  <c r="E13"/>
  <c r="D13"/>
  <c r="G25" i="25" l="1"/>
  <c r="I9" s="1"/>
  <c r="G24"/>
  <c r="I8" s="1"/>
  <c r="G23"/>
  <c r="I7" s="1"/>
  <c r="I13" s="1"/>
  <c r="I12"/>
  <c r="G11" i="24"/>
  <c r="G7"/>
  <c r="I7" s="1"/>
  <c r="G9"/>
  <c r="G5"/>
  <c r="I6"/>
  <c r="G12"/>
  <c r="G6"/>
  <c r="I5"/>
  <c r="I4"/>
  <c r="I12"/>
  <c r="G10"/>
  <c r="I3"/>
  <c r="I11"/>
  <c r="I10"/>
  <c r="G4"/>
  <c r="I9"/>
  <c r="I8"/>
  <c r="G8"/>
  <c r="G22" i="23"/>
  <c r="G19"/>
  <c r="G28"/>
  <c r="G26"/>
  <c r="G27"/>
  <c r="G25"/>
  <c r="G20"/>
  <c r="I8"/>
  <c r="G23"/>
  <c r="G11"/>
  <c r="I11" s="1"/>
  <c r="G4"/>
  <c r="I4" s="1"/>
  <c r="G10"/>
  <c r="I10" s="1"/>
  <c r="G6"/>
  <c r="I6" s="1"/>
  <c r="G3"/>
  <c r="I3" s="1"/>
  <c r="G12"/>
  <c r="I12" s="1"/>
  <c r="G5"/>
  <c r="I5" s="1"/>
  <c r="G7"/>
  <c r="I7"/>
  <c r="G9"/>
  <c r="I9" s="1"/>
  <c r="G25" i="22"/>
  <c r="G24"/>
  <c r="I8" s="1"/>
  <c r="G23"/>
  <c r="I11"/>
  <c r="G7"/>
  <c r="G5"/>
  <c r="G12"/>
  <c r="G8"/>
  <c r="G4"/>
  <c r="I4" s="1"/>
  <c r="G11"/>
  <c r="G9"/>
  <c r="G10"/>
  <c r="I10" s="1"/>
  <c r="G19"/>
  <c r="G28"/>
  <c r="I12" s="1"/>
  <c r="G21"/>
  <c r="I5" s="1"/>
  <c r="G22"/>
  <c r="I6" s="1"/>
  <c r="I7"/>
  <c r="G3"/>
  <c r="I9"/>
  <c r="E4" i="19"/>
  <c r="F4"/>
  <c r="G4"/>
  <c r="H4"/>
  <c r="I4"/>
  <c r="J4"/>
  <c r="K4"/>
  <c r="L4"/>
  <c r="M4"/>
  <c r="N4"/>
  <c r="O4"/>
  <c r="P4"/>
  <c r="Q4"/>
  <c r="R4"/>
  <c r="E5"/>
  <c r="F5"/>
  <c r="G5"/>
  <c r="H5"/>
  <c r="I5"/>
  <c r="J5"/>
  <c r="K5"/>
  <c r="L5"/>
  <c r="M5"/>
  <c r="N5"/>
  <c r="O5"/>
  <c r="P5"/>
  <c r="Q5"/>
  <c r="R5"/>
  <c r="E6"/>
  <c r="F6"/>
  <c r="G6"/>
  <c r="H6"/>
  <c r="I6"/>
  <c r="J6"/>
  <c r="K6"/>
  <c r="L6"/>
  <c r="M6"/>
  <c r="N6"/>
  <c r="O6"/>
  <c r="P6"/>
  <c r="Q6"/>
  <c r="R6"/>
  <c r="E7"/>
  <c r="F7"/>
  <c r="G7"/>
  <c r="H7"/>
  <c r="I7"/>
  <c r="J7"/>
  <c r="K7"/>
  <c r="L7"/>
  <c r="M7"/>
  <c r="N7"/>
  <c r="O7"/>
  <c r="P7"/>
  <c r="Q7"/>
  <c r="R7"/>
  <c r="E8"/>
  <c r="F8"/>
  <c r="G8"/>
  <c r="H8"/>
  <c r="I8"/>
  <c r="J8"/>
  <c r="K8"/>
  <c r="L8"/>
  <c r="M8"/>
  <c r="N8"/>
  <c r="O8"/>
  <c r="P8"/>
  <c r="Q8"/>
  <c r="R8"/>
  <c r="E9"/>
  <c r="F9"/>
  <c r="G9"/>
  <c r="H9"/>
  <c r="I9"/>
  <c r="J9"/>
  <c r="K9"/>
  <c r="L9"/>
  <c r="M9"/>
  <c r="N9"/>
  <c r="O9"/>
  <c r="P9"/>
  <c r="Q9"/>
  <c r="R9"/>
  <c r="E10"/>
  <c r="F10"/>
  <c r="G10"/>
  <c r="H10"/>
  <c r="I10"/>
  <c r="J10"/>
  <c r="K10"/>
  <c r="L10"/>
  <c r="M10"/>
  <c r="N10"/>
  <c r="O10"/>
  <c r="P10"/>
  <c r="Q10"/>
  <c r="R10"/>
  <c r="E11"/>
  <c r="F11"/>
  <c r="G11"/>
  <c r="H11"/>
  <c r="I11"/>
  <c r="J11"/>
  <c r="K11"/>
  <c r="L11"/>
  <c r="M11"/>
  <c r="N11"/>
  <c r="O11"/>
  <c r="P11"/>
  <c r="Q11"/>
  <c r="R11"/>
  <c r="E12"/>
  <c r="F12"/>
  <c r="G12"/>
  <c r="H12"/>
  <c r="I12"/>
  <c r="J12"/>
  <c r="K12"/>
  <c r="L12"/>
  <c r="M12"/>
  <c r="N12"/>
  <c r="O12"/>
  <c r="P12"/>
  <c r="Q12"/>
  <c r="R12"/>
  <c r="R3"/>
  <c r="Q3"/>
  <c r="P3"/>
  <c r="O3"/>
  <c r="N3"/>
  <c r="M3"/>
  <c r="L3"/>
  <c r="K3"/>
  <c r="J3"/>
  <c r="I3"/>
  <c r="H3"/>
  <c r="G3"/>
  <c r="F3"/>
  <c r="E3"/>
  <c r="D4"/>
  <c r="D5"/>
  <c r="D6"/>
  <c r="D7"/>
  <c r="D8"/>
  <c r="D9"/>
  <c r="D10"/>
  <c r="D11"/>
  <c r="D12"/>
  <c r="D3"/>
  <c r="E29" i="18"/>
  <c r="D29"/>
  <c r="F28"/>
  <c r="F27"/>
  <c r="F26"/>
  <c r="F25"/>
  <c r="F24"/>
  <c r="F23"/>
  <c r="F22"/>
  <c r="F21"/>
  <c r="F20"/>
  <c r="F19"/>
  <c r="E13"/>
  <c r="D13"/>
  <c r="F12"/>
  <c r="F11"/>
  <c r="F10"/>
  <c r="F9"/>
  <c r="F8"/>
  <c r="F7"/>
  <c r="F6"/>
  <c r="F5"/>
  <c r="F4"/>
  <c r="F3"/>
  <c r="E29" i="17"/>
  <c r="D29"/>
  <c r="F28"/>
  <c r="F27"/>
  <c r="F26"/>
  <c r="F25"/>
  <c r="F24"/>
  <c r="F23"/>
  <c r="F22"/>
  <c r="F21"/>
  <c r="F20"/>
  <c r="F19"/>
  <c r="F29" s="1"/>
  <c r="E13"/>
  <c r="D13"/>
  <c r="F12"/>
  <c r="F11"/>
  <c r="F10"/>
  <c r="G10" s="1"/>
  <c r="F9"/>
  <c r="F8"/>
  <c r="F7"/>
  <c r="F6"/>
  <c r="G6" s="1"/>
  <c r="F5"/>
  <c r="F4"/>
  <c r="F3"/>
  <c r="F13" s="1"/>
  <c r="E29" i="16"/>
  <c r="D29"/>
  <c r="F28"/>
  <c r="F27"/>
  <c r="F26"/>
  <c r="F25"/>
  <c r="F24"/>
  <c r="F23"/>
  <c r="F22"/>
  <c r="F21"/>
  <c r="F20"/>
  <c r="F19"/>
  <c r="E13"/>
  <c r="D13"/>
  <c r="F12"/>
  <c r="F11"/>
  <c r="F10"/>
  <c r="G10" s="1"/>
  <c r="F9"/>
  <c r="F8"/>
  <c r="F7"/>
  <c r="F6"/>
  <c r="G6" s="1"/>
  <c r="F5"/>
  <c r="F4"/>
  <c r="F3"/>
  <c r="F13" s="1"/>
  <c r="F28" i="15"/>
  <c r="F27"/>
  <c r="F26"/>
  <c r="F25"/>
  <c r="F24"/>
  <c r="F23"/>
  <c r="F22"/>
  <c r="F21"/>
  <c r="F20"/>
  <c r="F19"/>
  <c r="E13"/>
  <c r="D13"/>
  <c r="F12"/>
  <c r="F11"/>
  <c r="F10"/>
  <c r="F9"/>
  <c r="F8"/>
  <c r="F7"/>
  <c r="F6"/>
  <c r="F5"/>
  <c r="F4"/>
  <c r="F3"/>
  <c r="I13" i="14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E13"/>
  <c r="D13"/>
  <c r="F12"/>
  <c r="F11"/>
  <c r="F10"/>
  <c r="G10" s="1"/>
  <c r="F9"/>
  <c r="F8"/>
  <c r="G8" s="1"/>
  <c r="F7"/>
  <c r="F6"/>
  <c r="G6" s="1"/>
  <c r="I6" s="1"/>
  <c r="F5"/>
  <c r="F4"/>
  <c r="G4" s="1"/>
  <c r="I4" s="1"/>
  <c r="F3"/>
  <c r="F13" s="1"/>
  <c r="I13" i="13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F29" s="1"/>
  <c r="E13"/>
  <c r="D13"/>
  <c r="F12"/>
  <c r="F11"/>
  <c r="F10"/>
  <c r="F9"/>
  <c r="F8"/>
  <c r="F7"/>
  <c r="F6"/>
  <c r="F5"/>
  <c r="F4"/>
  <c r="F3"/>
  <c r="F13" s="1"/>
  <c r="I13" i="12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E13"/>
  <c r="D13"/>
  <c r="F12"/>
  <c r="F11"/>
  <c r="F10"/>
  <c r="G10" s="1"/>
  <c r="F9"/>
  <c r="F8"/>
  <c r="G8" s="1"/>
  <c r="F7"/>
  <c r="F6"/>
  <c r="G6" s="1"/>
  <c r="F5"/>
  <c r="F4"/>
  <c r="G4" s="1"/>
  <c r="F3"/>
  <c r="F13" s="1"/>
  <c r="I13" i="11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E13"/>
  <c r="D13"/>
  <c r="F12"/>
  <c r="F11"/>
  <c r="F10"/>
  <c r="G10" s="1"/>
  <c r="F9"/>
  <c r="F8"/>
  <c r="G8" s="1"/>
  <c r="F7"/>
  <c r="F6"/>
  <c r="G6" s="1"/>
  <c r="F5"/>
  <c r="F4"/>
  <c r="G4" s="1"/>
  <c r="F3"/>
  <c r="F13" s="1"/>
  <c r="I13" i="10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F29" s="1"/>
  <c r="E13"/>
  <c r="D13"/>
  <c r="F12"/>
  <c r="F11"/>
  <c r="F10"/>
  <c r="F9"/>
  <c r="F8"/>
  <c r="F7"/>
  <c r="F6"/>
  <c r="F5"/>
  <c r="F4"/>
  <c r="F3"/>
  <c r="I13" i="9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F29" s="1"/>
  <c r="E13"/>
  <c r="D13"/>
  <c r="F12"/>
  <c r="F11"/>
  <c r="F10"/>
  <c r="G10" s="1"/>
  <c r="F9"/>
  <c r="F8"/>
  <c r="F7"/>
  <c r="F6"/>
  <c r="G6" s="1"/>
  <c r="F5"/>
  <c r="F4"/>
  <c r="F3"/>
  <c r="F13" s="1"/>
  <c r="I13" i="8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F29" s="1"/>
  <c r="E13"/>
  <c r="D13"/>
  <c r="F12"/>
  <c r="F11"/>
  <c r="F10"/>
  <c r="F9"/>
  <c r="F8"/>
  <c r="F7"/>
  <c r="F6"/>
  <c r="F5"/>
  <c r="F4"/>
  <c r="F3"/>
  <c r="I13" i="7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E13"/>
  <c r="D13"/>
  <c r="F12"/>
  <c r="F11"/>
  <c r="F10"/>
  <c r="F9"/>
  <c r="F8"/>
  <c r="F7"/>
  <c r="F6"/>
  <c r="F5"/>
  <c r="F4"/>
  <c r="F3"/>
  <c r="F13" s="1"/>
  <c r="I13" i="6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E13"/>
  <c r="D13"/>
  <c r="F12"/>
  <c r="G12" s="1"/>
  <c r="F11"/>
  <c r="F10"/>
  <c r="G10" s="1"/>
  <c r="F9"/>
  <c r="F8"/>
  <c r="G8" s="1"/>
  <c r="F7"/>
  <c r="F6"/>
  <c r="G6" s="1"/>
  <c r="F5"/>
  <c r="F4"/>
  <c r="G4" s="1"/>
  <c r="F3"/>
  <c r="F13" s="1"/>
  <c r="I13" i="5"/>
  <c r="G20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F29" s="1"/>
  <c r="E13"/>
  <c r="D13"/>
  <c r="F12"/>
  <c r="F11"/>
  <c r="F10"/>
  <c r="F9"/>
  <c r="F8"/>
  <c r="F7"/>
  <c r="F6"/>
  <c r="F5"/>
  <c r="F4"/>
  <c r="F13" s="1"/>
  <c r="F3"/>
  <c r="G20" i="2"/>
  <c r="G21"/>
  <c r="G22"/>
  <c r="G23"/>
  <c r="G24"/>
  <c r="G25"/>
  <c r="G26"/>
  <c r="G27"/>
  <c r="G28"/>
  <c r="G19"/>
  <c r="F28"/>
  <c r="F27"/>
  <c r="F26"/>
  <c r="F25"/>
  <c r="F24"/>
  <c r="F23"/>
  <c r="F22"/>
  <c r="F21"/>
  <c r="F20"/>
  <c r="F19"/>
  <c r="E13"/>
  <c r="D13"/>
  <c r="F12"/>
  <c r="F11"/>
  <c r="F10"/>
  <c r="G10" s="1"/>
  <c r="F9"/>
  <c r="F8"/>
  <c r="G8" s="1"/>
  <c r="F7"/>
  <c r="F6"/>
  <c r="G6" s="1"/>
  <c r="F5"/>
  <c r="F4"/>
  <c r="G4" s="1"/>
  <c r="F3"/>
  <c r="F13" s="1"/>
  <c r="I3" i="4"/>
  <c r="I13"/>
  <c r="G20"/>
  <c r="G21"/>
  <c r="G22"/>
  <c r="G23"/>
  <c r="G24"/>
  <c r="G25"/>
  <c r="G26"/>
  <c r="G27"/>
  <c r="G28"/>
  <c r="G19"/>
  <c r="F29"/>
  <c r="F20"/>
  <c r="F21"/>
  <c r="F22"/>
  <c r="F23"/>
  <c r="F24"/>
  <c r="F25"/>
  <c r="F26"/>
  <c r="F27"/>
  <c r="F28"/>
  <c r="F19"/>
  <c r="G4"/>
  <c r="G5"/>
  <c r="G6"/>
  <c r="G7"/>
  <c r="G8"/>
  <c r="G9"/>
  <c r="G10"/>
  <c r="G11"/>
  <c r="G12"/>
  <c r="G3"/>
  <c r="F13"/>
  <c r="F4"/>
  <c r="F5"/>
  <c r="F6"/>
  <c r="F7"/>
  <c r="F8"/>
  <c r="F9"/>
  <c r="F10"/>
  <c r="F11"/>
  <c r="F12"/>
  <c r="F3"/>
  <c r="H13" i="1"/>
  <c r="F3"/>
  <c r="F4"/>
  <c r="F5"/>
  <c r="F6"/>
  <c r="F7"/>
  <c r="F8"/>
  <c r="F9"/>
  <c r="F10"/>
  <c r="F11"/>
  <c r="F12"/>
  <c r="F19"/>
  <c r="F20"/>
  <c r="F21"/>
  <c r="F22"/>
  <c r="F23"/>
  <c r="F24"/>
  <c r="F25"/>
  <c r="F26"/>
  <c r="F27"/>
  <c r="F28"/>
  <c r="D29" i="15"/>
  <c r="E29"/>
  <c r="E29" i="14"/>
  <c r="D29"/>
  <c r="E29" i="13"/>
  <c r="D29"/>
  <c r="I13" i="24" l="1"/>
  <c r="I13" i="23"/>
  <c r="I3" i="22"/>
  <c r="I13" s="1"/>
  <c r="G5" i="18"/>
  <c r="G4"/>
  <c r="G8"/>
  <c r="G12"/>
  <c r="G3"/>
  <c r="G11"/>
  <c r="F13"/>
  <c r="F29"/>
  <c r="F29" i="16"/>
  <c r="G20" s="1"/>
  <c r="I4" s="1"/>
  <c r="S4" i="19" s="1"/>
  <c r="G4" i="17"/>
  <c r="G8"/>
  <c r="G12"/>
  <c r="G28"/>
  <c r="I12" s="1"/>
  <c r="G11"/>
  <c r="G7"/>
  <c r="G3"/>
  <c r="G9"/>
  <c r="G5"/>
  <c r="G26"/>
  <c r="I10" s="1"/>
  <c r="G24"/>
  <c r="G22"/>
  <c r="I6" s="1"/>
  <c r="G20"/>
  <c r="I4" s="1"/>
  <c r="G27"/>
  <c r="I11" s="1"/>
  <c r="G25"/>
  <c r="G23"/>
  <c r="I7" s="1"/>
  <c r="G21"/>
  <c r="I5" s="1"/>
  <c r="G19"/>
  <c r="I3" s="1"/>
  <c r="G4" i="16"/>
  <c r="G8"/>
  <c r="G12"/>
  <c r="G11"/>
  <c r="G7"/>
  <c r="G3"/>
  <c r="G9"/>
  <c r="G5"/>
  <c r="G25" i="15"/>
  <c r="F13"/>
  <c r="G12" s="1"/>
  <c r="F29"/>
  <c r="G19" s="1"/>
  <c r="I3" s="1"/>
  <c r="G10"/>
  <c r="G8"/>
  <c r="G6"/>
  <c r="G11"/>
  <c r="G9"/>
  <c r="G7"/>
  <c r="G3"/>
  <c r="I9"/>
  <c r="I8" i="14"/>
  <c r="F29"/>
  <c r="G12"/>
  <c r="I12" s="1"/>
  <c r="G11"/>
  <c r="I11" s="1"/>
  <c r="G9"/>
  <c r="I9" s="1"/>
  <c r="G7"/>
  <c r="I7" s="1"/>
  <c r="G5"/>
  <c r="I5" s="1"/>
  <c r="G3"/>
  <c r="I3" s="1"/>
  <c r="I10"/>
  <c r="G12" i="13"/>
  <c r="I12" s="1"/>
  <c r="G10"/>
  <c r="I10" s="1"/>
  <c r="G8"/>
  <c r="G6"/>
  <c r="I6" s="1"/>
  <c r="G4"/>
  <c r="I4" s="1"/>
  <c r="G11"/>
  <c r="G9"/>
  <c r="I9" s="1"/>
  <c r="G7"/>
  <c r="I7" s="1"/>
  <c r="G5"/>
  <c r="I5" s="1"/>
  <c r="G3"/>
  <c r="I3" s="1"/>
  <c r="I11"/>
  <c r="F29" i="12"/>
  <c r="G12"/>
  <c r="G11"/>
  <c r="G9"/>
  <c r="G7"/>
  <c r="G5"/>
  <c r="G3"/>
  <c r="F29" i="11"/>
  <c r="G12"/>
  <c r="I12" s="1"/>
  <c r="G11"/>
  <c r="G9"/>
  <c r="G7"/>
  <c r="G5"/>
  <c r="G3"/>
  <c r="F13" i="10"/>
  <c r="G4" i="9"/>
  <c r="G8"/>
  <c r="G12"/>
  <c r="G11"/>
  <c r="G9"/>
  <c r="G7"/>
  <c r="G5"/>
  <c r="G3"/>
  <c r="G6" i="8"/>
  <c r="G12"/>
  <c r="F13"/>
  <c r="F29" i="7"/>
  <c r="G12"/>
  <c r="G10"/>
  <c r="G8"/>
  <c r="G6"/>
  <c r="G4"/>
  <c r="G11"/>
  <c r="G9"/>
  <c r="G7"/>
  <c r="G5"/>
  <c r="G3"/>
  <c r="F29" i="6"/>
  <c r="G9"/>
  <c r="G7"/>
  <c r="G5"/>
  <c r="G3"/>
  <c r="G11"/>
  <c r="G10" i="5"/>
  <c r="G8"/>
  <c r="G6"/>
  <c r="G4"/>
  <c r="G11"/>
  <c r="G9"/>
  <c r="G7"/>
  <c r="G5"/>
  <c r="G3"/>
  <c r="G12"/>
  <c r="F29" i="2"/>
  <c r="G12"/>
  <c r="G11"/>
  <c r="G9"/>
  <c r="G7"/>
  <c r="G5"/>
  <c r="G3"/>
  <c r="I8" i="13"/>
  <c r="E29" i="12"/>
  <c r="D29"/>
  <c r="I12"/>
  <c r="I8"/>
  <c r="I4"/>
  <c r="I11"/>
  <c r="I10"/>
  <c r="I9"/>
  <c r="I7"/>
  <c r="I6"/>
  <c r="I3"/>
  <c r="E29" i="11"/>
  <c r="D29"/>
  <c r="I11"/>
  <c r="I10"/>
  <c r="I9"/>
  <c r="I8"/>
  <c r="I7"/>
  <c r="I6"/>
  <c r="I5"/>
  <c r="I4"/>
  <c r="I3"/>
  <c r="G25" i="18" l="1"/>
  <c r="G23"/>
  <c r="I7" s="1"/>
  <c r="G21"/>
  <c r="I5" s="1"/>
  <c r="G24"/>
  <c r="I8" s="1"/>
  <c r="G22"/>
  <c r="G19"/>
  <c r="I3" s="1"/>
  <c r="G28"/>
  <c r="I12" s="1"/>
  <c r="G26"/>
  <c r="G27"/>
  <c r="I11" s="1"/>
  <c r="G10"/>
  <c r="G6"/>
  <c r="G7"/>
  <c r="G20"/>
  <c r="I4" s="1"/>
  <c r="G9"/>
  <c r="G24" i="16"/>
  <c r="I8" s="1"/>
  <c r="S8" i="19" s="1"/>
  <c r="G27" i="16"/>
  <c r="I11" s="1"/>
  <c r="S11" i="19" s="1"/>
  <c r="G25" i="16"/>
  <c r="I9" s="1"/>
  <c r="S9" i="19" s="1"/>
  <c r="G19" i="16"/>
  <c r="I3" s="1"/>
  <c r="S3" i="19" s="1"/>
  <c r="G26" i="16"/>
  <c r="I10" s="1"/>
  <c r="S10" i="19" s="1"/>
  <c r="G23" i="16"/>
  <c r="I7" s="1"/>
  <c r="S7" i="19" s="1"/>
  <c r="G22" i="16"/>
  <c r="I6" s="1"/>
  <c r="S6" i="19" s="1"/>
  <c r="G28" i="16"/>
  <c r="I12" s="1"/>
  <c r="S12" i="19" s="1"/>
  <c r="G21" i="16"/>
  <c r="I5" s="1"/>
  <c r="S5" i="19" s="1"/>
  <c r="I13" i="17"/>
  <c r="I9"/>
  <c r="I8"/>
  <c r="G5" i="15"/>
  <c r="G4"/>
  <c r="I4" s="1"/>
  <c r="G21"/>
  <c r="G23"/>
  <c r="I7" s="1"/>
  <c r="G20"/>
  <c r="G27"/>
  <c r="I11" s="1"/>
  <c r="G24"/>
  <c r="I8" s="1"/>
  <c r="G22"/>
  <c r="G28"/>
  <c r="I12" s="1"/>
  <c r="I6"/>
  <c r="G26"/>
  <c r="I10" s="1"/>
  <c r="I5" i="12"/>
  <c r="G9" i="10"/>
  <c r="G7"/>
  <c r="G8"/>
  <c r="G6"/>
  <c r="G12"/>
  <c r="G10"/>
  <c r="G3"/>
  <c r="G5"/>
  <c r="G11"/>
  <c r="G4"/>
  <c r="G11" i="8"/>
  <c r="G9"/>
  <c r="G7"/>
  <c r="G5"/>
  <c r="G3"/>
  <c r="G10"/>
  <c r="G4"/>
  <c r="G8"/>
  <c r="E29" i="10"/>
  <c r="D29"/>
  <c r="I11"/>
  <c r="I8"/>
  <c r="I7"/>
  <c r="I3"/>
  <c r="I12"/>
  <c r="I10"/>
  <c r="I6"/>
  <c r="I5"/>
  <c r="I4"/>
  <c r="E29" i="9"/>
  <c r="D29"/>
  <c r="I11"/>
  <c r="I9"/>
  <c r="I5"/>
  <c r="I12"/>
  <c r="I10"/>
  <c r="I8"/>
  <c r="I7"/>
  <c r="I6"/>
  <c r="I4"/>
  <c r="I3"/>
  <c r="S13" i="19" l="1"/>
  <c r="I6" i="18"/>
  <c r="I13" s="1"/>
  <c r="I9"/>
  <c r="I10"/>
  <c r="I13" i="16"/>
  <c r="I13" i="15"/>
  <c r="I5"/>
  <c r="I9" i="10"/>
  <c r="E29" i="8"/>
  <c r="D29"/>
  <c r="I12" l="1"/>
  <c r="I11"/>
  <c r="I10"/>
  <c r="I9"/>
  <c r="I8"/>
  <c r="I7"/>
  <c r="I6"/>
  <c r="I5"/>
  <c r="I4"/>
  <c r="I3"/>
  <c r="E29" i="7"/>
  <c r="D29"/>
  <c r="I12"/>
  <c r="I11"/>
  <c r="I10"/>
  <c r="I9"/>
  <c r="I8"/>
  <c r="I7"/>
  <c r="I6"/>
  <c r="I5"/>
  <c r="I4"/>
  <c r="I3"/>
  <c r="E29" i="6"/>
  <c r="D29"/>
  <c r="I12"/>
  <c r="I11"/>
  <c r="I10"/>
  <c r="I9"/>
  <c r="I8"/>
  <c r="I7"/>
  <c r="I6"/>
  <c r="I5"/>
  <c r="I4"/>
  <c r="I3"/>
  <c r="E29" i="5"/>
  <c r="D29"/>
  <c r="I12"/>
  <c r="I11"/>
  <c r="I10"/>
  <c r="I9"/>
  <c r="I8"/>
  <c r="I7"/>
  <c r="I6"/>
  <c r="I5"/>
  <c r="I4"/>
  <c r="I3"/>
  <c r="E29" i="2"/>
  <c r="D29"/>
  <c r="I12"/>
  <c r="I11"/>
  <c r="I10"/>
  <c r="I9"/>
  <c r="I8"/>
  <c r="I7"/>
  <c r="I6"/>
  <c r="I5"/>
  <c r="I4"/>
  <c r="I3" l="1"/>
  <c r="I13" s="1"/>
  <c r="G29" i="4"/>
  <c r="E29"/>
  <c r="D29"/>
  <c r="E13"/>
  <c r="D13"/>
  <c r="I12" s="1"/>
  <c r="I11"/>
  <c r="I10"/>
  <c r="I9"/>
  <c r="I8"/>
  <c r="I7"/>
  <c r="I6"/>
  <c r="I5"/>
  <c r="I4"/>
  <c r="E29" i="1" l="1"/>
  <c r="F29" s="1"/>
  <c r="D29"/>
  <c r="E13" l="1"/>
  <c r="D13"/>
  <c r="H12" s="1"/>
  <c r="H11"/>
  <c r="H10"/>
  <c r="F13" l="1"/>
  <c r="H9"/>
  <c r="H8"/>
  <c r="H7"/>
  <c r="H6"/>
  <c r="H5"/>
  <c r="H4"/>
  <c r="H3"/>
</calcChain>
</file>

<file path=xl/sharedStrings.xml><?xml version="1.0" encoding="utf-8"?>
<sst xmlns="http://schemas.openxmlformats.org/spreadsheetml/2006/main" count="414" uniqueCount="44">
  <si>
    <t>Tasa malos</t>
  </si>
  <si>
    <t>TOTAL</t>
  </si>
  <si>
    <t>No. Rango</t>
  </si>
  <si>
    <t>Desde</t>
  </si>
  <si>
    <t>Hasta</t>
  </si>
  <si>
    <t>Buenos</t>
  </si>
  <si>
    <t>Malos</t>
  </si>
  <si>
    <t>PSI</t>
  </si>
  <si>
    <t>MODELO TOTAL</t>
  </si>
  <si>
    <t>datos dic-2010</t>
  </si>
  <si>
    <t>datos nov-2010</t>
  </si>
  <si>
    <t>MUESTRA DESARROLLO</t>
  </si>
  <si>
    <t>MUESTRA PRUEBA</t>
  </si>
  <si>
    <t>datos ene-2011</t>
  </si>
  <si>
    <t>datos feb-2011</t>
  </si>
  <si>
    <t>datos mar-2011</t>
  </si>
  <si>
    <t>datos abr-2011</t>
  </si>
  <si>
    <t>datos may-2011</t>
  </si>
  <si>
    <t>datos jun-2011</t>
  </si>
  <si>
    <t>Total</t>
  </si>
  <si>
    <t>% distribución</t>
  </si>
  <si>
    <t>datos dic-2011</t>
  </si>
  <si>
    <t>datos nov-2011</t>
  </si>
  <si>
    <t>datos oct-2011</t>
  </si>
  <si>
    <t>datos sep-2011</t>
  </si>
  <si>
    <t>datos ago-2011</t>
  </si>
  <si>
    <t>datos jul-2011</t>
  </si>
  <si>
    <t>datos feb-2012</t>
  </si>
  <si>
    <t>datos ene-2012</t>
  </si>
  <si>
    <t>Total PSI</t>
  </si>
  <si>
    <t>Rango 1</t>
  </si>
  <si>
    <t>Rango 2</t>
  </si>
  <si>
    <t>Rango 3</t>
  </si>
  <si>
    <t>Rango 4</t>
  </si>
  <si>
    <t>Rango 5</t>
  </si>
  <si>
    <t>Rango 6</t>
  </si>
  <si>
    <t>Rango 7</t>
  </si>
  <si>
    <t>Rango 8</t>
  </si>
  <si>
    <t>Rango 9</t>
  </si>
  <si>
    <t>Rango 10</t>
  </si>
  <si>
    <t>datos mar-2012</t>
  </si>
  <si>
    <t>&gt; 25% diferencias significativas</t>
  </si>
  <si>
    <t>&lt;10% diferencias no significativas</t>
  </si>
  <si>
    <t>10 % - 25% investigar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</si>
</sst>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 * #,##0_ ;_ * \-#,##0_ ;_ * &quot;-&quot;??_ ;_ @_ "/>
    <numFmt numFmtId="165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2" fillId="0" borderId="0" xfId="1" applyNumberFormat="1" applyFont="1"/>
    <xf numFmtId="38" fontId="3" fillId="0" borderId="0" xfId="1" applyNumberFormat="1" applyFont="1" applyFill="1" applyBorder="1" applyAlignment="1">
      <alignment horizontal="right"/>
    </xf>
    <xf numFmtId="38" fontId="3" fillId="0" borderId="0" xfId="1" applyNumberFormat="1" applyFont="1" applyBorder="1" applyAlignment="1">
      <alignment horizontal="right"/>
    </xf>
    <xf numFmtId="165" fontId="3" fillId="0" borderId="0" xfId="2" applyNumberFormat="1" applyFont="1" applyBorder="1"/>
    <xf numFmtId="38" fontId="2" fillId="0" borderId="1" xfId="1" applyNumberFormat="1" applyFont="1" applyFill="1" applyBorder="1"/>
    <xf numFmtId="10" fontId="3" fillId="0" borderId="0" xfId="2" applyNumberFormat="1" applyFont="1" applyFill="1" applyBorder="1"/>
    <xf numFmtId="164" fontId="2" fillId="0" borderId="1" xfId="1" applyNumberFormat="1" applyFont="1" applyBorder="1"/>
    <xf numFmtId="1" fontId="2" fillId="0" borderId="1" xfId="0" applyNumberFormat="1" applyFont="1" applyFill="1" applyBorder="1" applyAlignment="1">
      <alignment horizontal="right"/>
    </xf>
    <xf numFmtId="165" fontId="2" fillId="0" borderId="1" xfId="2" applyNumberFormat="1" applyFont="1" applyBorder="1"/>
    <xf numFmtId="0" fontId="0" fillId="0" borderId="0" xfId="0" applyFill="1" applyBorder="1"/>
    <xf numFmtId="165" fontId="2" fillId="0" borderId="0" xfId="2" applyNumberFormat="1" applyFont="1" applyFill="1" applyBorder="1"/>
    <xf numFmtId="165" fontId="3" fillId="0" borderId="0" xfId="2" applyNumberFormat="1" applyFont="1" applyFill="1" applyBorder="1"/>
    <xf numFmtId="10" fontId="0" fillId="0" borderId="1" xfId="2" applyNumberFormat="1" applyFont="1" applyBorder="1"/>
    <xf numFmtId="10" fontId="3" fillId="2" borderId="1" xfId="2" applyNumberFormat="1" applyFont="1" applyFill="1" applyBorder="1"/>
    <xf numFmtId="164" fontId="3" fillId="4" borderId="1" xfId="1" applyNumberFormat="1" applyFont="1" applyFill="1" applyBorder="1"/>
    <xf numFmtId="164" fontId="3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/>
    <xf numFmtId="38" fontId="3" fillId="4" borderId="2" xfId="1" applyNumberFormat="1" applyFont="1" applyFill="1" applyBorder="1" applyAlignment="1">
      <alignment horizontal="right"/>
    </xf>
    <xf numFmtId="38" fontId="3" fillId="4" borderId="4" xfId="1" applyNumberFormat="1" applyFont="1" applyFill="1" applyBorder="1" applyAlignment="1">
      <alignment horizontal="right"/>
    </xf>
    <xf numFmtId="165" fontId="3" fillId="4" borderId="1" xfId="2" applyNumberFormat="1" applyFont="1" applyFill="1" applyBorder="1"/>
    <xf numFmtId="164" fontId="3" fillId="0" borderId="1" xfId="1" applyNumberFormat="1" applyFont="1" applyBorder="1" applyAlignment="1">
      <alignment horizontal="center" vertical="center"/>
    </xf>
    <xf numFmtId="10" fontId="0" fillId="0" borderId="0" xfId="0" applyNumberFormat="1"/>
    <xf numFmtId="17" fontId="4" fillId="4" borderId="0" xfId="0" applyNumberFormat="1" applyFont="1" applyFill="1"/>
    <xf numFmtId="10" fontId="0" fillId="0" borderId="1" xfId="0" applyNumberFormat="1" applyBorder="1"/>
    <xf numFmtId="0" fontId="0" fillId="0" borderId="1" xfId="0" applyBorder="1"/>
    <xf numFmtId="10" fontId="4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0" xfId="0" applyNumberFormat="1"/>
  </cellXfs>
  <cellStyles count="3">
    <cellStyle name="Millares" xfId="1" builtinId="3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/>
            </a:pPr>
            <a:r>
              <a:rPr lang="es-MX"/>
              <a:t>PSI por</a:t>
            </a:r>
            <a:r>
              <a:rPr lang="es-MX" baseline="0"/>
              <a:t> rango de score</a:t>
            </a:r>
            <a:endParaRPr lang="es-MX"/>
          </a:p>
        </c:rich>
      </c:tx>
      <c:layout/>
    </c:title>
    <c:plotArea>
      <c:layout/>
      <c:lineChart>
        <c:grouping val="standard"/>
        <c:ser>
          <c:idx val="3"/>
          <c:order val="0"/>
          <c:tx>
            <c:strRef>
              <c:f>resumen!$A$3</c:f>
              <c:strCache>
                <c:ptCount val="1"/>
                <c:pt idx="0">
                  <c:v>Rango 1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resumen!$D$3:$W$3</c:f>
              <c:numCache>
                <c:formatCode>0.00%</c:formatCode>
                <c:ptCount val="20"/>
                <c:pt idx="0">
                  <c:v>1.1452713535995351E-3</c:v>
                </c:pt>
                <c:pt idx="1">
                  <c:v>9.8899678878699689E-4</c:v>
                </c:pt>
                <c:pt idx="2">
                  <c:v>1.2136408486697137E-2</c:v>
                </c:pt>
                <c:pt idx="3">
                  <c:v>1.1824862756972703E-2</c:v>
                </c:pt>
                <c:pt idx="4">
                  <c:v>9.8995857057110614E-3</c:v>
                </c:pt>
                <c:pt idx="5">
                  <c:v>9.6845012475540934E-3</c:v>
                </c:pt>
                <c:pt idx="6">
                  <c:v>9.0979318318475597E-3</c:v>
                </c:pt>
                <c:pt idx="7">
                  <c:v>1.0273855132666484E-2</c:v>
                </c:pt>
                <c:pt idx="8">
                  <c:v>9.983618906774492E-3</c:v>
                </c:pt>
                <c:pt idx="9">
                  <c:v>9.9994155970979572E-3</c:v>
                </c:pt>
                <c:pt idx="10">
                  <c:v>9.3938848995653301E-3</c:v>
                </c:pt>
                <c:pt idx="11">
                  <c:v>9.2847258720958042E-3</c:v>
                </c:pt>
                <c:pt idx="12">
                  <c:v>7.9988515884224249E-3</c:v>
                </c:pt>
                <c:pt idx="13">
                  <c:v>9.6022866012839703E-3</c:v>
                </c:pt>
                <c:pt idx="14">
                  <c:v>1.9370121507518673E-2</c:v>
                </c:pt>
                <c:pt idx="15">
                  <c:v>9.7669763332692023E-3</c:v>
                </c:pt>
                <c:pt idx="16">
                  <c:v>8.7196577181665093E-3</c:v>
                </c:pt>
                <c:pt idx="17">
                  <c:v>8.3280464425390544E-3</c:v>
                </c:pt>
                <c:pt idx="18">
                  <c:v>8.4929833319305655E-3</c:v>
                </c:pt>
                <c:pt idx="19">
                  <c:v>1.3432415107321582E-2</c:v>
                </c:pt>
              </c:numCache>
            </c:numRef>
          </c:val>
        </c:ser>
        <c:ser>
          <c:idx val="4"/>
          <c:order val="1"/>
          <c:tx>
            <c:strRef>
              <c:f>resumen!$A$4</c:f>
              <c:strCache>
                <c:ptCount val="1"/>
                <c:pt idx="0">
                  <c:v>Rango 2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resumen!$D$4:$W$4</c:f>
              <c:numCache>
                <c:formatCode>0.00%</c:formatCode>
                <c:ptCount val="20"/>
                <c:pt idx="0">
                  <c:v>2.3313677027814116E-3</c:v>
                </c:pt>
                <c:pt idx="1">
                  <c:v>2.3346703517002957E-3</c:v>
                </c:pt>
                <c:pt idx="2">
                  <c:v>1.5441308956912802E-6</c:v>
                </c:pt>
                <c:pt idx="3">
                  <c:v>2.1286723318148824E-5</c:v>
                </c:pt>
                <c:pt idx="4">
                  <c:v>9.1541468586871491E-5</c:v>
                </c:pt>
                <c:pt idx="5">
                  <c:v>1.2845570136134853E-4</c:v>
                </c:pt>
                <c:pt idx="6">
                  <c:v>9.9163686968522513E-5</c:v>
                </c:pt>
                <c:pt idx="7">
                  <c:v>1.3828214073736403E-4</c:v>
                </c:pt>
                <c:pt idx="8">
                  <c:v>1.1519250447616286E-4</c:v>
                </c:pt>
                <c:pt idx="9">
                  <c:v>1.5508206474061566E-4</c:v>
                </c:pt>
                <c:pt idx="10">
                  <c:v>1.5215456806528179E-4</c:v>
                </c:pt>
                <c:pt idx="11">
                  <c:v>1.563420966809749E-4</c:v>
                </c:pt>
                <c:pt idx="12">
                  <c:v>2.9366843011357547E-4</c:v>
                </c:pt>
                <c:pt idx="13">
                  <c:v>1.6642745857956952E-4</c:v>
                </c:pt>
                <c:pt idx="14">
                  <c:v>6.2205175713119556E-5</c:v>
                </c:pt>
                <c:pt idx="15">
                  <c:v>2.8876289740806596E-4</c:v>
                </c:pt>
                <c:pt idx="16">
                  <c:v>5.5613621762994384E-4</c:v>
                </c:pt>
                <c:pt idx="17">
                  <c:v>7.2682750255605383E-4</c:v>
                </c:pt>
                <c:pt idx="18">
                  <c:v>6.8887636670237078E-4</c:v>
                </c:pt>
                <c:pt idx="19">
                  <c:v>1.306896547342922E-4</c:v>
                </c:pt>
              </c:numCache>
            </c:numRef>
          </c:val>
        </c:ser>
        <c:ser>
          <c:idx val="5"/>
          <c:order val="2"/>
          <c:tx>
            <c:strRef>
              <c:f>resumen!$A$5</c:f>
              <c:strCache>
                <c:ptCount val="1"/>
                <c:pt idx="0">
                  <c:v>Rango 3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resumen!$D$5:$W$5</c:f>
              <c:numCache>
                <c:formatCode>0.00%</c:formatCode>
                <c:ptCount val="20"/>
                <c:pt idx="0">
                  <c:v>7.9604351621269942E-3</c:v>
                </c:pt>
                <c:pt idx="1">
                  <c:v>8.466827089614902E-3</c:v>
                </c:pt>
                <c:pt idx="2">
                  <c:v>1.852933604145655E-2</c:v>
                </c:pt>
                <c:pt idx="3">
                  <c:v>1.8955178851436279E-2</c:v>
                </c:pt>
                <c:pt idx="4">
                  <c:v>1.765945663683742E-2</c:v>
                </c:pt>
                <c:pt idx="5">
                  <c:v>1.7400502755078682E-2</c:v>
                </c:pt>
                <c:pt idx="6">
                  <c:v>1.7927209797591725E-2</c:v>
                </c:pt>
                <c:pt idx="7">
                  <c:v>1.8994238903471496E-2</c:v>
                </c:pt>
                <c:pt idx="8">
                  <c:v>1.9621905770037248E-2</c:v>
                </c:pt>
                <c:pt idx="9">
                  <c:v>1.9800023883436633E-2</c:v>
                </c:pt>
                <c:pt idx="10">
                  <c:v>1.9656119644108988E-2</c:v>
                </c:pt>
                <c:pt idx="11">
                  <c:v>2.0494364282919852E-2</c:v>
                </c:pt>
                <c:pt idx="12">
                  <c:v>1.7538413672940966E-2</c:v>
                </c:pt>
                <c:pt idx="13">
                  <c:v>1.7784078745538476E-2</c:v>
                </c:pt>
                <c:pt idx="14">
                  <c:v>1.6003346263945326E-2</c:v>
                </c:pt>
                <c:pt idx="15">
                  <c:v>1.7650498207940922E-2</c:v>
                </c:pt>
                <c:pt idx="16">
                  <c:v>1.5694020226750819E-2</c:v>
                </c:pt>
                <c:pt idx="17">
                  <c:v>1.5209791444658262E-2</c:v>
                </c:pt>
                <c:pt idx="18">
                  <c:v>1.3246740728514703E-2</c:v>
                </c:pt>
                <c:pt idx="19">
                  <c:v>1.4932957256784708E-2</c:v>
                </c:pt>
              </c:numCache>
            </c:numRef>
          </c:val>
        </c:ser>
        <c:ser>
          <c:idx val="6"/>
          <c:order val="3"/>
          <c:tx>
            <c:strRef>
              <c:f>resumen!$A$6</c:f>
              <c:strCache>
                <c:ptCount val="1"/>
                <c:pt idx="0">
                  <c:v>Rango 4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resumen!$D$6:$W$6</c:f>
              <c:numCache>
                <c:formatCode>0.00%</c:formatCode>
                <c:ptCount val="20"/>
                <c:pt idx="0">
                  <c:v>6.1404760157182468E-3</c:v>
                </c:pt>
                <c:pt idx="1">
                  <c:v>7.1057055064028627E-3</c:v>
                </c:pt>
                <c:pt idx="2">
                  <c:v>5.6739740936402423E-3</c:v>
                </c:pt>
                <c:pt idx="3">
                  <c:v>5.9411421698719784E-3</c:v>
                </c:pt>
                <c:pt idx="4">
                  <c:v>5.721237722305786E-3</c:v>
                </c:pt>
                <c:pt idx="5">
                  <c:v>5.6590172002430571E-3</c:v>
                </c:pt>
                <c:pt idx="6">
                  <c:v>5.945592230331212E-3</c:v>
                </c:pt>
                <c:pt idx="7">
                  <c:v>5.3728664012167885E-3</c:v>
                </c:pt>
                <c:pt idx="8">
                  <c:v>5.2958365910942204E-3</c:v>
                </c:pt>
                <c:pt idx="9">
                  <c:v>5.3218833958892757E-3</c:v>
                </c:pt>
                <c:pt idx="10">
                  <c:v>5.3694202440888192E-3</c:v>
                </c:pt>
                <c:pt idx="11">
                  <c:v>6.3538564828184846E-3</c:v>
                </c:pt>
                <c:pt idx="12">
                  <c:v>6.3396053283836613E-3</c:v>
                </c:pt>
                <c:pt idx="13">
                  <c:v>6.2029506346962136E-3</c:v>
                </c:pt>
                <c:pt idx="14">
                  <c:v>4.3223034686957953E-3</c:v>
                </c:pt>
                <c:pt idx="15">
                  <c:v>6.1337574039516379E-3</c:v>
                </c:pt>
                <c:pt idx="16">
                  <c:v>5.0566688390921337E-3</c:v>
                </c:pt>
                <c:pt idx="17">
                  <c:v>4.5161410021527185E-3</c:v>
                </c:pt>
                <c:pt idx="18">
                  <c:v>3.8131938842755194E-3</c:v>
                </c:pt>
                <c:pt idx="19">
                  <c:v>5.1521503690259898E-3</c:v>
                </c:pt>
              </c:numCache>
            </c:numRef>
          </c:val>
        </c:ser>
        <c:ser>
          <c:idx val="7"/>
          <c:order val="4"/>
          <c:tx>
            <c:strRef>
              <c:f>resumen!$A$7</c:f>
              <c:strCache>
                <c:ptCount val="1"/>
                <c:pt idx="0">
                  <c:v>Rango 5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resumen!$D$7:$W$7</c:f>
              <c:numCache>
                <c:formatCode>0.00%</c:formatCode>
                <c:ptCount val="20"/>
                <c:pt idx="0">
                  <c:v>1.4005909056236691E-3</c:v>
                </c:pt>
                <c:pt idx="1">
                  <c:v>1.8536432832576544E-3</c:v>
                </c:pt>
                <c:pt idx="2">
                  <c:v>4.1505331883783246E-4</c:v>
                </c:pt>
                <c:pt idx="3">
                  <c:v>4.5773099762420498E-4</c:v>
                </c:pt>
                <c:pt idx="4">
                  <c:v>5.9718534796237947E-4</c:v>
                </c:pt>
                <c:pt idx="5">
                  <c:v>6.6977600070784998E-4</c:v>
                </c:pt>
                <c:pt idx="6">
                  <c:v>6.4745919621850051E-4</c:v>
                </c:pt>
                <c:pt idx="7">
                  <c:v>6.9261959073968666E-4</c:v>
                </c:pt>
                <c:pt idx="8">
                  <c:v>6.1663444701918427E-4</c:v>
                </c:pt>
                <c:pt idx="9">
                  <c:v>5.6363195787386062E-4</c:v>
                </c:pt>
                <c:pt idx="10">
                  <c:v>4.3593809662266384E-4</c:v>
                </c:pt>
                <c:pt idx="11">
                  <c:v>3.9244230510922451E-4</c:v>
                </c:pt>
                <c:pt idx="12">
                  <c:v>4.5922683455828963E-4</c:v>
                </c:pt>
                <c:pt idx="13">
                  <c:v>4.9202651943392264E-4</c:v>
                </c:pt>
                <c:pt idx="14">
                  <c:v>6.2738749142873492E-4</c:v>
                </c:pt>
                <c:pt idx="15">
                  <c:v>4.683094527393468E-4</c:v>
                </c:pt>
                <c:pt idx="16">
                  <c:v>7.4487243931251458E-4</c:v>
                </c:pt>
                <c:pt idx="17">
                  <c:v>7.0997001604413714E-4</c:v>
                </c:pt>
                <c:pt idx="18">
                  <c:v>9.0788595087741759E-4</c:v>
                </c:pt>
                <c:pt idx="19">
                  <c:v>8.6880780924125135E-4</c:v>
                </c:pt>
              </c:numCache>
            </c:numRef>
          </c:val>
        </c:ser>
        <c:ser>
          <c:idx val="8"/>
          <c:order val="5"/>
          <c:tx>
            <c:strRef>
              <c:f>resumen!$A$8</c:f>
              <c:strCache>
                <c:ptCount val="1"/>
                <c:pt idx="0">
                  <c:v>Rango 6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resumen!$D$8:$W$8</c:f>
              <c:numCache>
                <c:formatCode>0.00%</c:formatCode>
                <c:ptCount val="20"/>
                <c:pt idx="0">
                  <c:v>6.6966303009846823E-4</c:v>
                </c:pt>
                <c:pt idx="1">
                  <c:v>9.3451141502000768E-4</c:v>
                </c:pt>
                <c:pt idx="2">
                  <c:v>1.691163700113917E-3</c:v>
                </c:pt>
                <c:pt idx="3">
                  <c:v>1.603641421762969E-3</c:v>
                </c:pt>
                <c:pt idx="4">
                  <c:v>1.6115325035776628E-3</c:v>
                </c:pt>
                <c:pt idx="5">
                  <c:v>1.3784686421349248E-3</c:v>
                </c:pt>
                <c:pt idx="6">
                  <c:v>1.2933781676641018E-3</c:v>
                </c:pt>
                <c:pt idx="7">
                  <c:v>1.2038200401372331E-3</c:v>
                </c:pt>
                <c:pt idx="8">
                  <c:v>1.0857145607259661E-3</c:v>
                </c:pt>
                <c:pt idx="9">
                  <c:v>1.1045706552815625E-3</c:v>
                </c:pt>
                <c:pt idx="10">
                  <c:v>1.2963640186144903E-3</c:v>
                </c:pt>
                <c:pt idx="11">
                  <c:v>9.9652838116650005E-4</c:v>
                </c:pt>
                <c:pt idx="12">
                  <c:v>1.0412664927057305E-3</c:v>
                </c:pt>
                <c:pt idx="13">
                  <c:v>1.1996945204918621E-3</c:v>
                </c:pt>
                <c:pt idx="14">
                  <c:v>1.0165879991244897E-3</c:v>
                </c:pt>
                <c:pt idx="15">
                  <c:v>1.6514378373347538E-3</c:v>
                </c:pt>
                <c:pt idx="16">
                  <c:v>1.3989551840248241E-3</c:v>
                </c:pt>
                <c:pt idx="17">
                  <c:v>1.3301642872641764E-3</c:v>
                </c:pt>
                <c:pt idx="18">
                  <c:v>1.4776883955021358E-3</c:v>
                </c:pt>
                <c:pt idx="19">
                  <c:v>1.04803468358074E-3</c:v>
                </c:pt>
              </c:numCache>
            </c:numRef>
          </c:val>
        </c:ser>
        <c:ser>
          <c:idx val="9"/>
          <c:order val="6"/>
          <c:tx>
            <c:strRef>
              <c:f>resumen!$A$9</c:f>
              <c:strCache>
                <c:ptCount val="1"/>
                <c:pt idx="0">
                  <c:v>Rango 7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resumen!$D$9:$W$9</c:f>
              <c:numCache>
                <c:formatCode>0.00%</c:formatCode>
                <c:ptCount val="20"/>
                <c:pt idx="0">
                  <c:v>3.2298240304139006E-4</c:v>
                </c:pt>
                <c:pt idx="1">
                  <c:v>2.7542401301752659E-4</c:v>
                </c:pt>
                <c:pt idx="2">
                  <c:v>1.3422453400405618E-3</c:v>
                </c:pt>
                <c:pt idx="3">
                  <c:v>1.2930568455260991E-3</c:v>
                </c:pt>
                <c:pt idx="4">
                  <c:v>1.3747786994932083E-3</c:v>
                </c:pt>
                <c:pt idx="5">
                  <c:v>1.1775910492111958E-3</c:v>
                </c:pt>
                <c:pt idx="6">
                  <c:v>1.0796020821887448E-3</c:v>
                </c:pt>
                <c:pt idx="7">
                  <c:v>1.4437423066452106E-3</c:v>
                </c:pt>
                <c:pt idx="8">
                  <c:v>1.3916295217566068E-3</c:v>
                </c:pt>
                <c:pt idx="9">
                  <c:v>1.3355590174460865E-3</c:v>
                </c:pt>
                <c:pt idx="10">
                  <c:v>1.3078878566220474E-3</c:v>
                </c:pt>
                <c:pt idx="11">
                  <c:v>1.1425604788214776E-3</c:v>
                </c:pt>
                <c:pt idx="12">
                  <c:v>8.508597276992144E-4</c:v>
                </c:pt>
                <c:pt idx="13">
                  <c:v>6.9541244039766773E-4</c:v>
                </c:pt>
                <c:pt idx="14">
                  <c:v>9.7482300789367919E-4</c:v>
                </c:pt>
                <c:pt idx="15">
                  <c:v>9.3862984806072404E-4</c:v>
                </c:pt>
                <c:pt idx="16">
                  <c:v>1.1159293192260298E-3</c:v>
                </c:pt>
                <c:pt idx="17">
                  <c:v>1.0749874281380698E-3</c:v>
                </c:pt>
                <c:pt idx="18">
                  <c:v>5.1662858573549243E-4</c:v>
                </c:pt>
                <c:pt idx="19">
                  <c:v>1.8534512229125965E-3</c:v>
                </c:pt>
              </c:numCache>
            </c:numRef>
          </c:val>
        </c:ser>
        <c:ser>
          <c:idx val="10"/>
          <c:order val="7"/>
          <c:tx>
            <c:strRef>
              <c:f>resumen!$A$10</c:f>
              <c:strCache>
                <c:ptCount val="1"/>
                <c:pt idx="0">
                  <c:v>Rango 8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resumen!$D$10:$W$10</c:f>
              <c:numCache>
                <c:formatCode>0.00%</c:formatCode>
                <c:ptCount val="20"/>
                <c:pt idx="0">
                  <c:v>6.1960685599073115E-5</c:v>
                </c:pt>
                <c:pt idx="1">
                  <c:v>1.9240438010536886E-4</c:v>
                </c:pt>
                <c:pt idx="2">
                  <c:v>1.3703492240412555E-3</c:v>
                </c:pt>
                <c:pt idx="3">
                  <c:v>1.4861067990094791E-3</c:v>
                </c:pt>
                <c:pt idx="4">
                  <c:v>1.0107149760902035E-3</c:v>
                </c:pt>
                <c:pt idx="5">
                  <c:v>9.4633483164826475E-4</c:v>
                </c:pt>
                <c:pt idx="6">
                  <c:v>9.3070949277370449E-4</c:v>
                </c:pt>
                <c:pt idx="7">
                  <c:v>1.3131871454982876E-3</c:v>
                </c:pt>
                <c:pt idx="8">
                  <c:v>1.1404971442423647E-3</c:v>
                </c:pt>
                <c:pt idx="9">
                  <c:v>1.0785617531909578E-3</c:v>
                </c:pt>
                <c:pt idx="10">
                  <c:v>8.031529863980854E-4</c:v>
                </c:pt>
                <c:pt idx="11">
                  <c:v>1.0754512354096883E-3</c:v>
                </c:pt>
                <c:pt idx="12">
                  <c:v>6.2330500430304305E-4</c:v>
                </c:pt>
                <c:pt idx="13">
                  <c:v>4.4053222837183451E-4</c:v>
                </c:pt>
                <c:pt idx="14">
                  <c:v>7.7053751608780038E-4</c:v>
                </c:pt>
                <c:pt idx="15">
                  <c:v>4.0825687067064373E-4</c:v>
                </c:pt>
                <c:pt idx="16">
                  <c:v>3.848506517623482E-4</c:v>
                </c:pt>
                <c:pt idx="17">
                  <c:v>2.8851663562406575E-4</c:v>
                </c:pt>
                <c:pt idx="18">
                  <c:v>8.031296093518296E-5</c:v>
                </c:pt>
                <c:pt idx="19">
                  <c:v>1.400309535168449E-3</c:v>
                </c:pt>
              </c:numCache>
            </c:numRef>
          </c:val>
        </c:ser>
        <c:ser>
          <c:idx val="11"/>
          <c:order val="8"/>
          <c:tx>
            <c:strRef>
              <c:f>resumen!$A$11</c:f>
              <c:strCache>
                <c:ptCount val="1"/>
                <c:pt idx="0">
                  <c:v>Rango 9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resumen!$D$11:$W$11</c:f>
              <c:numCache>
                <c:formatCode>0.00%</c:formatCode>
                <c:ptCount val="20"/>
                <c:pt idx="0">
                  <c:v>1.135862014593535E-2</c:v>
                </c:pt>
                <c:pt idx="1">
                  <c:v>8.0256861028377788E-3</c:v>
                </c:pt>
                <c:pt idx="2">
                  <c:v>4.4111706587461148E-3</c:v>
                </c:pt>
                <c:pt idx="3">
                  <c:v>4.7170868679929515E-3</c:v>
                </c:pt>
                <c:pt idx="4">
                  <c:v>3.6679448947787899E-3</c:v>
                </c:pt>
                <c:pt idx="5">
                  <c:v>3.3354930394616403E-3</c:v>
                </c:pt>
                <c:pt idx="6">
                  <c:v>3.6646747339309053E-3</c:v>
                </c:pt>
                <c:pt idx="7">
                  <c:v>3.4529998643044639E-3</c:v>
                </c:pt>
                <c:pt idx="8">
                  <c:v>4.204783126167881E-3</c:v>
                </c:pt>
                <c:pt idx="9">
                  <c:v>4.2039369006460518E-3</c:v>
                </c:pt>
                <c:pt idx="10">
                  <c:v>5.0835729577359224E-3</c:v>
                </c:pt>
                <c:pt idx="11">
                  <c:v>5.2754182481441368E-3</c:v>
                </c:pt>
                <c:pt idx="12">
                  <c:v>3.4080602096184941E-3</c:v>
                </c:pt>
                <c:pt idx="13">
                  <c:v>3.0660616117204379E-3</c:v>
                </c:pt>
                <c:pt idx="14">
                  <c:v>3.9427854506253199E-3</c:v>
                </c:pt>
                <c:pt idx="15">
                  <c:v>4.0379271294641783E-3</c:v>
                </c:pt>
                <c:pt idx="16">
                  <c:v>1.8938131636421851E-3</c:v>
                </c:pt>
                <c:pt idx="17">
                  <c:v>1.4950321999609851E-3</c:v>
                </c:pt>
                <c:pt idx="18">
                  <c:v>1.4641125710220654E-3</c:v>
                </c:pt>
                <c:pt idx="19">
                  <c:v>1.878065659253433E-3</c:v>
                </c:pt>
              </c:numCache>
            </c:numRef>
          </c:val>
        </c:ser>
        <c:ser>
          <c:idx val="1"/>
          <c:order val="9"/>
          <c:tx>
            <c:strRef>
              <c:f>resumen!$A$12</c:f>
              <c:strCache>
                <c:ptCount val="1"/>
                <c:pt idx="0">
                  <c:v>Rango 10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resumen!$D$12:$W$12</c:f>
              <c:numCache>
                <c:formatCode>0.00%</c:formatCode>
                <c:ptCount val="20"/>
                <c:pt idx="0">
                  <c:v>6.8054706636317255E-2</c:v>
                </c:pt>
                <c:pt idx="1">
                  <c:v>9.8863819024977151E-2</c:v>
                </c:pt>
                <c:pt idx="2">
                  <c:v>0.10309039458604775</c:v>
                </c:pt>
                <c:pt idx="3">
                  <c:v>9.5017737028539495E-2</c:v>
                </c:pt>
                <c:pt idx="4">
                  <c:v>7.969479106164723E-2</c:v>
                </c:pt>
                <c:pt idx="5">
                  <c:v>7.6491213349637877E-2</c:v>
                </c:pt>
                <c:pt idx="6">
                  <c:v>7.71606679209456E-2</c:v>
                </c:pt>
                <c:pt idx="7">
                  <c:v>7.1928969785073932E-2</c:v>
                </c:pt>
                <c:pt idx="8">
                  <c:v>7.0566380820908825E-2</c:v>
                </c:pt>
                <c:pt idx="9">
                  <c:v>7.279723060838357E-2</c:v>
                </c:pt>
                <c:pt idx="10">
                  <c:v>7.3654279011652279E-2</c:v>
                </c:pt>
                <c:pt idx="11">
                  <c:v>7.6846390543814327E-2</c:v>
                </c:pt>
                <c:pt idx="12">
                  <c:v>7.510640006865002E-2</c:v>
                </c:pt>
                <c:pt idx="13">
                  <c:v>0.10483671022752891</c:v>
                </c:pt>
                <c:pt idx="14">
                  <c:v>0.11582201764189272</c:v>
                </c:pt>
                <c:pt idx="15">
                  <c:v>9.4286796515219776E-2</c:v>
                </c:pt>
                <c:pt idx="16">
                  <c:v>6.9992948853338094E-2</c:v>
                </c:pt>
                <c:pt idx="17">
                  <c:v>6.5418442381831199E-2</c:v>
                </c:pt>
                <c:pt idx="18">
                  <c:v>6.7742110083940321E-2</c:v>
                </c:pt>
                <c:pt idx="19">
                  <c:v>7.169498988344121E-2</c:v>
                </c:pt>
              </c:numCache>
            </c:numRef>
          </c:val>
        </c:ser>
        <c:marker val="1"/>
        <c:axId val="341814656"/>
        <c:axId val="341832832"/>
      </c:lineChart>
      <c:dateAx>
        <c:axId val="341814656"/>
        <c:scaling>
          <c:orientation val="minMax"/>
        </c:scaling>
        <c:axPos val="b"/>
        <c:numFmt formatCode="mmm\-yy" sourceLinked="1"/>
        <c:majorTickMark val="none"/>
        <c:tickLblPos val="nextTo"/>
        <c:crossAx val="341832832"/>
        <c:crosses val="autoZero"/>
        <c:auto val="1"/>
        <c:lblOffset val="100"/>
      </c:dateAx>
      <c:valAx>
        <c:axId val="341832832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spPr>
          <a:ln w="9525">
            <a:noFill/>
          </a:ln>
        </c:spPr>
        <c:crossAx val="341814656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/>
            </a:pPr>
            <a:r>
              <a:rPr lang="es-MX"/>
              <a:t>TOTAL PSI SCORE COMPORTAMIENTO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resumen!$A$13</c:f>
              <c:strCache>
                <c:ptCount val="1"/>
                <c:pt idx="0">
                  <c:v>Total PSI</c:v>
                </c:pt>
              </c:strCache>
            </c:strRef>
          </c:tx>
          <c:cat>
            <c:numRef>
              <c:f>resumen!$D$2:$W$2</c:f>
              <c:numCache>
                <c:formatCode>mmm\-yy</c:formatCode>
                <c:ptCount val="20"/>
                <c:pt idx="0">
                  <c:v>40483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</c:numCache>
            </c:numRef>
          </c:cat>
          <c:val>
            <c:numRef>
              <c:f>resumen!$D$13:$W$13</c:f>
              <c:numCache>
                <c:formatCode>0.00%</c:formatCode>
                <c:ptCount val="20"/>
                <c:pt idx="0">
                  <c:v>9.9446074040841395E-2</c:v>
                </c:pt>
                <c:pt idx="1">
                  <c:v>0.12904168795572055</c:v>
                </c:pt>
                <c:pt idx="2">
                  <c:v>0.14866163958051704</c:v>
                </c:pt>
                <c:pt idx="3">
                  <c:v>0.14131783046205432</c:v>
                </c:pt>
                <c:pt idx="4">
                  <c:v>0.12132876901699062</c:v>
                </c:pt>
                <c:pt idx="5">
                  <c:v>0.11687135381703892</c:v>
                </c:pt>
                <c:pt idx="6">
                  <c:v>0.11784638914046058</c:v>
                </c:pt>
                <c:pt idx="7">
                  <c:v>0.11481458131049094</c:v>
                </c:pt>
                <c:pt idx="8">
                  <c:v>0.11402219339320295</c:v>
                </c:pt>
                <c:pt idx="9">
                  <c:v>0.11635989583398657</c:v>
                </c:pt>
                <c:pt idx="10">
                  <c:v>0.1171527742834739</c:v>
                </c:pt>
                <c:pt idx="11">
                  <c:v>0.12201807992698047</c:v>
                </c:pt>
                <c:pt idx="12">
                  <c:v>0.11365965735739542</c:v>
                </c:pt>
                <c:pt idx="13">
                  <c:v>0.14448618098804286</c:v>
                </c:pt>
                <c:pt idx="14">
                  <c:v>0.16291211552292567</c:v>
                </c:pt>
                <c:pt idx="15">
                  <c:v>0.13563135249605926</c:v>
                </c:pt>
                <c:pt idx="16">
                  <c:v>0.1055578526129454</c:v>
                </c:pt>
                <c:pt idx="17">
                  <c:v>9.9097919340768725E-2</c:v>
                </c:pt>
                <c:pt idx="18">
                  <c:v>9.8430532859435788E-2</c:v>
                </c:pt>
                <c:pt idx="19">
                  <c:v>0.11239187118146425</c:v>
                </c:pt>
              </c:numCache>
            </c:numRef>
          </c:val>
        </c:ser>
        <c:ser>
          <c:idx val="1"/>
          <c:order val="1"/>
          <c:spPr>
            <a:ln w="412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resumen!$D$16:$W$16</c:f>
              <c:numCache>
                <c:formatCode>0%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</c:ser>
        <c:ser>
          <c:idx val="2"/>
          <c:order val="2"/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resumen!$D$17:$W$17</c:f>
              <c:numCache>
                <c:formatCode>0%</c:formatCode>
                <c:ptCount val="20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</c:numCache>
            </c:numRef>
          </c:val>
        </c:ser>
        <c:dLbls/>
        <c:marker val="1"/>
        <c:axId val="341439616"/>
        <c:axId val="341441152"/>
      </c:lineChart>
      <c:dateAx>
        <c:axId val="341439616"/>
        <c:scaling>
          <c:orientation val="minMax"/>
        </c:scaling>
        <c:axPos val="b"/>
        <c:minorGridlines/>
        <c:numFmt formatCode="mmm\-yy" sourceLinked="1"/>
        <c:majorTickMark val="none"/>
        <c:tickLblPos val="nextTo"/>
        <c:crossAx val="341441152"/>
        <c:crosses val="autoZero"/>
        <c:auto val="1"/>
        <c:lblOffset val="100"/>
      </c:dateAx>
      <c:valAx>
        <c:axId val="341441152"/>
        <c:scaling>
          <c:orientation val="minMax"/>
        </c:scaling>
        <c:axPos val="l"/>
        <c:minorGridlines/>
        <c:numFmt formatCode="0.00%" sourceLinked="1"/>
        <c:majorTickMark val="none"/>
        <c:tickLblPos val="nextTo"/>
        <c:spPr>
          <a:ln w="9525">
            <a:noFill/>
          </a:ln>
        </c:spPr>
        <c:crossAx val="341439616"/>
        <c:crosses val="autoZero"/>
        <c:crossBetween val="between"/>
        <c:majorUnit val="2.5000000000000005E-2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4432" y="0"/>
    <xdr:ext cx="9302750" cy="6080125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H29"/>
  <sheetViews>
    <sheetView workbookViewId="0">
      <selection activeCell="J12" sqref="J12"/>
    </sheetView>
  </sheetViews>
  <sheetFormatPr baseColWidth="10" defaultRowHeight="15"/>
  <cols>
    <col min="8" max="8" width="8.140625" bestFit="1" customWidth="1"/>
  </cols>
  <sheetData>
    <row r="1" spans="1:8" ht="18.75">
      <c r="A1" s="29" t="s">
        <v>11</v>
      </c>
      <c r="B1" s="29"/>
      <c r="C1" s="29"/>
      <c r="D1" s="29"/>
      <c r="E1" s="29"/>
      <c r="F1" s="30"/>
      <c r="G1" s="10"/>
      <c r="H1" s="1"/>
    </row>
    <row r="2" spans="1:8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0</v>
      </c>
      <c r="G2" s="10"/>
      <c r="H2" s="16" t="s">
        <v>7</v>
      </c>
    </row>
    <row r="3" spans="1:8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9">
        <f>+E3/SUM(D3:E3)</f>
        <v>3.770028275212064E-3</v>
      </c>
      <c r="G3" s="11"/>
      <c r="H3" s="13">
        <f t="shared" ref="H3:H12" si="0">+(F19-F3)*LN(ABS(F19/F3))</f>
        <v>1.1368813334744057E-4</v>
      </c>
    </row>
    <row r="4" spans="1:8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9">
        <f t="shared" ref="F4:F12" si="1">+E4/SUM(D4:E4)</f>
        <v>5.8103015075376884E-3</v>
      </c>
      <c r="G4" s="11"/>
      <c r="H4" s="13">
        <f t="shared" si="0"/>
        <v>1.3089217446690935E-3</v>
      </c>
    </row>
    <row r="5" spans="1:8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9">
        <f t="shared" si="1"/>
        <v>9.3089302619122748E-3</v>
      </c>
      <c r="G5" s="11"/>
      <c r="H5" s="13">
        <f t="shared" si="0"/>
        <v>1.1052116474306729E-3</v>
      </c>
    </row>
    <row r="6" spans="1:8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9">
        <f t="shared" si="1"/>
        <v>1.2036892293262467E-2</v>
      </c>
      <c r="G6" s="11"/>
      <c r="H6" s="13">
        <f t="shared" si="0"/>
        <v>1.3553597482928023E-4</v>
      </c>
    </row>
    <row r="7" spans="1:8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9">
        <f t="shared" si="1"/>
        <v>2.0283018867924527E-2</v>
      </c>
      <c r="G7" s="11"/>
      <c r="H7" s="13">
        <f t="shared" si="0"/>
        <v>3.0086204546742507E-4</v>
      </c>
    </row>
    <row r="8" spans="1:8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9">
        <f t="shared" si="1"/>
        <v>2.7664256523105942E-2</v>
      </c>
      <c r="G8" s="11"/>
      <c r="H8" s="13">
        <f t="shared" si="0"/>
        <v>3.7556845484105418E-3</v>
      </c>
    </row>
    <row r="9" spans="1:8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9">
        <f t="shared" si="1"/>
        <v>3.9987454916104753E-2</v>
      </c>
      <c r="G9" s="11"/>
      <c r="H9" s="13">
        <f t="shared" si="0"/>
        <v>6.3049389965210009E-4</v>
      </c>
    </row>
    <row r="10" spans="1:8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9">
        <f t="shared" si="1"/>
        <v>7.303282550651799E-2</v>
      </c>
      <c r="G10" s="11"/>
      <c r="H10" s="13">
        <f t="shared" si="0"/>
        <v>5.0474729592783081E-6</v>
      </c>
    </row>
    <row r="11" spans="1:8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9">
        <f t="shared" si="1"/>
        <v>0.33678756476683935</v>
      </c>
      <c r="G11" s="11"/>
      <c r="H11" s="13">
        <f t="shared" si="0"/>
        <v>3.2511557279092489E-3</v>
      </c>
    </row>
    <row r="12" spans="1:8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9">
        <f t="shared" si="1"/>
        <v>0.8411626080125687</v>
      </c>
      <c r="G12" s="11"/>
      <c r="H12" s="13">
        <f t="shared" si="0"/>
        <v>5.7928199567344446E-5</v>
      </c>
    </row>
    <row r="13" spans="1:8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20">
        <f>+E13/SUM(D13:E13)</f>
        <v>0.13697403760071619</v>
      </c>
      <c r="G13" s="12"/>
      <c r="H13" s="14">
        <f>+SUM(H3:H12)</f>
        <v>1.0664529394242426E-2</v>
      </c>
    </row>
    <row r="14" spans="1:8">
      <c r="A14" s="1"/>
      <c r="B14" s="1"/>
      <c r="C14" s="2"/>
      <c r="D14" s="3"/>
      <c r="E14" s="3"/>
      <c r="F14" s="4"/>
      <c r="G14" s="4"/>
      <c r="H14" s="6"/>
    </row>
    <row r="15" spans="1:8">
      <c r="A15" s="1"/>
      <c r="B15" s="1"/>
      <c r="C15" s="2"/>
      <c r="D15" s="3"/>
      <c r="E15" s="3"/>
      <c r="F15" s="4"/>
      <c r="G15" s="4"/>
      <c r="H15" s="6"/>
    </row>
    <row r="17" spans="1:6" ht="18.75">
      <c r="A17" s="31" t="s">
        <v>12</v>
      </c>
      <c r="B17" s="32"/>
      <c r="C17" s="32"/>
      <c r="D17" s="32"/>
      <c r="E17" s="32"/>
      <c r="F17" s="32"/>
    </row>
    <row r="18" spans="1:6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0</v>
      </c>
    </row>
    <row r="19" spans="1:6">
      <c r="A19" s="21">
        <v>1</v>
      </c>
      <c r="B19" s="7">
        <v>0</v>
      </c>
      <c r="C19" s="8">
        <v>5.352583399259494</v>
      </c>
      <c r="D19" s="5">
        <v>1565</v>
      </c>
      <c r="E19" s="5">
        <v>7</v>
      </c>
      <c r="F19" s="9">
        <f>+E19/SUM(D19:E19)</f>
        <v>4.4529262086513994E-3</v>
      </c>
    </row>
    <row r="20" spans="1:6">
      <c r="A20" s="21">
        <v>2</v>
      </c>
      <c r="B20" s="7">
        <v>6.352583399259494</v>
      </c>
      <c r="C20" s="8">
        <v>8.0113970634197376</v>
      </c>
      <c r="D20" s="5">
        <v>1561</v>
      </c>
      <c r="E20" s="5">
        <v>14</v>
      </c>
      <c r="F20" s="9">
        <f t="shared" ref="F20:F28" si="2">+E20/SUM(D20:E20)</f>
        <v>8.8888888888888889E-3</v>
      </c>
    </row>
    <row r="21" spans="1:6">
      <c r="A21" s="21">
        <v>3</v>
      </c>
      <c r="B21" s="7">
        <v>9.0113970634197376</v>
      </c>
      <c r="C21" s="8">
        <v>10.966646064106074</v>
      </c>
      <c r="D21" s="5">
        <v>1557</v>
      </c>
      <c r="E21" s="5">
        <v>10</v>
      </c>
      <c r="F21" s="9">
        <f t="shared" si="2"/>
        <v>6.3816209317166563E-3</v>
      </c>
    </row>
    <row r="22" spans="1:6">
      <c r="A22" s="21">
        <v>4</v>
      </c>
      <c r="B22" s="7">
        <v>11.966646064106074</v>
      </c>
      <c r="C22" s="8">
        <v>14.690531844014641</v>
      </c>
      <c r="D22" s="5">
        <v>1558</v>
      </c>
      <c r="E22" s="5">
        <v>17</v>
      </c>
      <c r="F22" s="9">
        <f t="shared" si="2"/>
        <v>1.0793650793650795E-2</v>
      </c>
    </row>
    <row r="23" spans="1:6">
      <c r="A23" s="21">
        <v>5</v>
      </c>
      <c r="B23" s="7">
        <v>15.690531844014641</v>
      </c>
      <c r="C23" s="8">
        <v>19.707669164128582</v>
      </c>
      <c r="D23" s="5">
        <v>1541</v>
      </c>
      <c r="E23" s="5">
        <v>36</v>
      </c>
      <c r="F23" s="9">
        <f t="shared" si="2"/>
        <v>2.2828154724159798E-2</v>
      </c>
    </row>
    <row r="24" spans="1:6">
      <c r="A24" s="21">
        <v>6</v>
      </c>
      <c r="B24" s="7">
        <v>20.707669164128582</v>
      </c>
      <c r="C24" s="8">
        <v>27.710677372409378</v>
      </c>
      <c r="D24" s="5">
        <v>1545</v>
      </c>
      <c r="E24" s="5">
        <v>29</v>
      </c>
      <c r="F24" s="9">
        <f t="shared" si="2"/>
        <v>1.8424396442185513E-2</v>
      </c>
    </row>
    <row r="25" spans="1:6">
      <c r="A25" s="21">
        <v>7</v>
      </c>
      <c r="B25" s="7">
        <v>28.710677372409378</v>
      </c>
      <c r="C25" s="8">
        <v>43.167030047115894</v>
      </c>
      <c r="D25" s="5">
        <v>1501</v>
      </c>
      <c r="E25" s="5">
        <v>71</v>
      </c>
      <c r="F25" s="9">
        <f t="shared" si="2"/>
        <v>4.5165394402035625E-2</v>
      </c>
    </row>
    <row r="26" spans="1:6">
      <c r="A26" s="21">
        <v>8</v>
      </c>
      <c r="B26" s="7">
        <v>44.167030047115894</v>
      </c>
      <c r="C26" s="8">
        <v>88.171212048129334</v>
      </c>
      <c r="D26" s="5">
        <v>1460</v>
      </c>
      <c r="E26" s="5">
        <v>114</v>
      </c>
      <c r="F26" s="9">
        <f t="shared" si="2"/>
        <v>7.2426937738246502E-2</v>
      </c>
    </row>
    <row r="27" spans="1:6">
      <c r="A27" s="21">
        <v>9</v>
      </c>
      <c r="B27" s="7">
        <v>89.171212048129334</v>
      </c>
      <c r="C27" s="8">
        <v>688.3756820119944</v>
      </c>
      <c r="D27" s="5">
        <v>1094</v>
      </c>
      <c r="E27" s="5">
        <v>479</v>
      </c>
      <c r="F27" s="9">
        <f t="shared" si="2"/>
        <v>0.30451366815003178</v>
      </c>
    </row>
    <row r="28" spans="1:6">
      <c r="A28" s="21">
        <v>10</v>
      </c>
      <c r="B28" s="7">
        <v>689.3756820119944</v>
      </c>
      <c r="C28" s="8">
        <v>999.84244944855743</v>
      </c>
      <c r="D28" s="5">
        <v>239</v>
      </c>
      <c r="E28" s="5">
        <v>1335</v>
      </c>
      <c r="F28" s="9">
        <f t="shared" si="2"/>
        <v>0.84815756035578149</v>
      </c>
    </row>
    <row r="29" spans="1:6">
      <c r="A29" s="1"/>
      <c r="B29" s="1"/>
      <c r="C29" s="18" t="s">
        <v>1</v>
      </c>
      <c r="D29" s="19">
        <f>SUM(D19:D28)</f>
        <v>13621</v>
      </c>
      <c r="E29" s="19">
        <f>SUM(E19:E28)</f>
        <v>2112</v>
      </c>
      <c r="F29" s="20">
        <f>+E29/SUM(D29:E29)</f>
        <v>0.1342401322061908</v>
      </c>
    </row>
  </sheetData>
  <mergeCells count="2">
    <mergeCell ref="A1:F1"/>
    <mergeCell ref="A17:F17"/>
  </mergeCells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I29"/>
  <sheetViews>
    <sheetView showGridLines="0" workbookViewId="0">
      <selection activeCell="L12" sqref="L12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1.1452713535995351E-3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2.3313677027814116E-3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7.9604351621269942E-3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6.1404760157182468E-3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1.4005909056236691E-3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6.6966303009846823E-4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3.2298240304139006E-4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6.1960685599073115E-5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1.135862014593535E-2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6.8054706636317255E-2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9.9446074040841395E-2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10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8500</v>
      </c>
      <c r="E19" s="5">
        <v>2</v>
      </c>
      <c r="F19" s="5">
        <f>+E19+D19</f>
        <v>8502</v>
      </c>
      <c r="G19" s="9">
        <f>+F19/$F$29</f>
        <v>0.11097188503406688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8877</v>
      </c>
      <c r="E20" s="5"/>
      <c r="F20" s="5">
        <f t="shared" ref="F20:F28" si="3">+E20+D20</f>
        <v>8877</v>
      </c>
      <c r="G20" s="9">
        <f t="shared" ref="G20:G28" si="4">+F20/$F$29</f>
        <v>0.11586655180515311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9925</v>
      </c>
      <c r="E21" s="5">
        <v>9</v>
      </c>
      <c r="F21" s="5">
        <f t="shared" si="3"/>
        <v>9934</v>
      </c>
      <c r="G21" s="9">
        <f t="shared" si="4"/>
        <v>0.1296629858772548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9715</v>
      </c>
      <c r="E22" s="5">
        <v>2</v>
      </c>
      <c r="F22" s="5">
        <f t="shared" si="3"/>
        <v>9717</v>
      </c>
      <c r="G22" s="9">
        <f t="shared" si="4"/>
        <v>0.12683060537238625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8584</v>
      </c>
      <c r="E23" s="5">
        <v>2</v>
      </c>
      <c r="F23" s="5">
        <f t="shared" si="3"/>
        <v>8586</v>
      </c>
      <c r="G23" s="9">
        <f t="shared" si="4"/>
        <v>0.11206829039079019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8294</v>
      </c>
      <c r="E24" s="5">
        <v>1</v>
      </c>
      <c r="F24" s="5">
        <f t="shared" si="3"/>
        <v>8295</v>
      </c>
      <c r="G24" s="9">
        <f t="shared" si="4"/>
        <v>0.10827002897642729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7240</v>
      </c>
      <c r="E25" s="5">
        <v>4</v>
      </c>
      <c r="F25" s="5">
        <f t="shared" si="3"/>
        <v>7244</v>
      </c>
      <c r="G25" s="9">
        <f t="shared" si="4"/>
        <v>9.4551909572662962E-2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7453</v>
      </c>
      <c r="E26" s="5">
        <v>19</v>
      </c>
      <c r="F26" s="5">
        <f t="shared" si="3"/>
        <v>7472</v>
      </c>
      <c r="G26" s="9">
        <f t="shared" si="4"/>
        <v>9.7527866969483387E-2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4847</v>
      </c>
      <c r="E27" s="5">
        <v>455</v>
      </c>
      <c r="F27" s="5">
        <f t="shared" si="3"/>
        <v>5302</v>
      </c>
      <c r="G27" s="9">
        <f t="shared" si="4"/>
        <v>6.9204061920797769E-2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931</v>
      </c>
      <c r="E28" s="5">
        <v>1754</v>
      </c>
      <c r="F28" s="5">
        <f t="shared" si="3"/>
        <v>2685</v>
      </c>
      <c r="G28" s="9">
        <f t="shared" si="4"/>
        <v>3.5045814080977365E-2</v>
      </c>
    </row>
    <row r="29" spans="1:7">
      <c r="A29" s="1"/>
      <c r="B29" s="1"/>
      <c r="C29" s="18" t="s">
        <v>1</v>
      </c>
      <c r="D29" s="19">
        <f>SUM(D19:D28)</f>
        <v>74366</v>
      </c>
      <c r="E29" s="19">
        <f>SUM(E19:E28)</f>
        <v>2248</v>
      </c>
      <c r="F29" s="19">
        <f>SUM(F19:F28)</f>
        <v>76614</v>
      </c>
      <c r="G29" s="20">
        <f t="shared" ref="G29" si="5">+E29/SUM(D29:E29)</f>
        <v>2.9341895737071553E-2</v>
      </c>
    </row>
  </sheetData>
  <mergeCells count="2">
    <mergeCell ref="A1:G1"/>
    <mergeCell ref="A17:G17"/>
  </mergeCells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I29"/>
  <sheetViews>
    <sheetView workbookViewId="0">
      <selection activeCell="I3" sqref="I3:I12"/>
    </sheetView>
  </sheetViews>
  <sheetFormatPr baseColWidth="10" defaultRowHeight="15"/>
  <cols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9.8899678878699689E-4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2.3346703517002957E-3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8.466827089614902E-3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7.1057055064028627E-3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1.8536432832576544E-3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9.3451141502000768E-4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2.7542401301752659E-4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1.9240438010536886E-4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8.0256861028377788E-3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9.8863819024977151E-2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0.12904168795572055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9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8326</v>
      </c>
      <c r="E19" s="5">
        <v>2</v>
      </c>
      <c r="F19" s="5">
        <f>+E19+D19</f>
        <v>8328</v>
      </c>
      <c r="G19" s="9">
        <f>+F19/$F$29</f>
        <v>0.1101762184473726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8759</v>
      </c>
      <c r="E20" s="5"/>
      <c r="F20" s="5">
        <f t="shared" ref="F20:F28" si="3">+E20+D20</f>
        <v>8759</v>
      </c>
      <c r="G20" s="9">
        <f t="shared" ref="G20:G28" si="4">+F20/$F$29</f>
        <v>0.11587818172196646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9863</v>
      </c>
      <c r="E21" s="5">
        <v>14</v>
      </c>
      <c r="F21" s="5">
        <f t="shared" si="3"/>
        <v>9877</v>
      </c>
      <c r="G21" s="9">
        <f t="shared" si="4"/>
        <v>0.13066888924167858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9741</v>
      </c>
      <c r="E22" s="5">
        <v>6</v>
      </c>
      <c r="F22" s="5">
        <f t="shared" si="3"/>
        <v>9747</v>
      </c>
      <c r="G22" s="9">
        <f t="shared" si="4"/>
        <v>0.12894903953008413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8611</v>
      </c>
      <c r="E23" s="5">
        <v>3</v>
      </c>
      <c r="F23" s="5">
        <f t="shared" si="3"/>
        <v>8614</v>
      </c>
      <c r="G23" s="9">
        <f t="shared" si="4"/>
        <v>0.11395988781288036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8299</v>
      </c>
      <c r="E24" s="5">
        <v>2</v>
      </c>
      <c r="F24" s="5">
        <f t="shared" si="3"/>
        <v>8301</v>
      </c>
      <c r="G24" s="9">
        <f t="shared" si="4"/>
        <v>0.1098190188918876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7178</v>
      </c>
      <c r="E25" s="5">
        <v>1</v>
      </c>
      <c r="F25" s="5">
        <f t="shared" si="3"/>
        <v>7179</v>
      </c>
      <c r="G25" s="9">
        <f t="shared" si="4"/>
        <v>9.4975392919511029E-2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7218</v>
      </c>
      <c r="E26" s="5">
        <v>13</v>
      </c>
      <c r="F26" s="5">
        <f t="shared" si="3"/>
        <v>7231</v>
      </c>
      <c r="G26" s="9">
        <f t="shared" si="4"/>
        <v>9.5663332804148807E-2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5272</v>
      </c>
      <c r="E27" s="5">
        <v>301</v>
      </c>
      <c r="F27" s="5">
        <f t="shared" si="3"/>
        <v>5573</v>
      </c>
      <c r="G27" s="9">
        <f t="shared" si="4"/>
        <v>7.3728634174736726E-2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1131</v>
      </c>
      <c r="E28" s="5">
        <v>848</v>
      </c>
      <c r="F28" s="5">
        <f t="shared" si="3"/>
        <v>1979</v>
      </c>
      <c r="G28" s="9">
        <f t="shared" si="4"/>
        <v>2.6181404455733713E-2</v>
      </c>
    </row>
    <row r="29" spans="1:7">
      <c r="A29" s="1"/>
      <c r="B29" s="1"/>
      <c r="C29" s="18" t="s">
        <v>1</v>
      </c>
      <c r="D29" s="19">
        <f>SUM(D19:D28)</f>
        <v>74398</v>
      </c>
      <c r="E29" s="19">
        <f>SUM(E19:E28)</f>
        <v>1190</v>
      </c>
      <c r="F29" s="19">
        <f>SUM(F19:F28)</f>
        <v>75588</v>
      </c>
      <c r="G29" s="20"/>
    </row>
  </sheetData>
  <mergeCells count="2">
    <mergeCell ref="A1:G1"/>
    <mergeCell ref="A17:G17"/>
  </mergeCells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I29"/>
  <sheetViews>
    <sheetView workbookViewId="0">
      <selection activeCell="I3" sqref="I3:I12"/>
    </sheetView>
  </sheetViews>
  <sheetFormatPr baseColWidth="10" defaultRowHeight="15"/>
  <cols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1.2136408486697137E-2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1.5441308956912802E-6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1.852933604145655E-2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5.6739740936402423E-3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4.1505331883783246E-4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1.691163700113917E-3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1.3422453400405618E-3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1.3703492240412555E-3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4.4111706587461148E-3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0.10309039458604775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0.14866163958051704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13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10538</v>
      </c>
      <c r="E19" s="5"/>
      <c r="F19" s="5">
        <f>+E19+D19</f>
        <v>10538</v>
      </c>
      <c r="G19" s="9">
        <f>+F19/$F$29</f>
        <v>0.13781108190461244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7618</v>
      </c>
      <c r="E20" s="5"/>
      <c r="F20" s="5">
        <f t="shared" ref="F20:F28" si="3">+E20+D20</f>
        <v>7618</v>
      </c>
      <c r="G20" s="9">
        <f t="shared" ref="G20:G28" si="4">+F20/$F$29</f>
        <v>9.9624674696274215E-2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11243</v>
      </c>
      <c r="E21" s="5">
        <v>1</v>
      </c>
      <c r="F21" s="5">
        <f t="shared" si="3"/>
        <v>11244</v>
      </c>
      <c r="G21" s="9">
        <f t="shared" si="4"/>
        <v>0.14704382282553258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9616</v>
      </c>
      <c r="E22" s="5"/>
      <c r="F22" s="5">
        <f t="shared" si="3"/>
        <v>9616</v>
      </c>
      <c r="G22" s="9">
        <f t="shared" si="4"/>
        <v>0.12575359305321249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7153</v>
      </c>
      <c r="E23" s="5">
        <v>1</v>
      </c>
      <c r="F23" s="5">
        <f t="shared" si="3"/>
        <v>7154</v>
      </c>
      <c r="G23" s="9">
        <f t="shared" si="4"/>
        <v>9.3556697660428678E-2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8667</v>
      </c>
      <c r="E24" s="5"/>
      <c r="F24" s="5">
        <f t="shared" si="3"/>
        <v>8667</v>
      </c>
      <c r="G24" s="9">
        <f t="shared" si="4"/>
        <v>0.11334301071050257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6798</v>
      </c>
      <c r="E25" s="5"/>
      <c r="F25" s="5">
        <f t="shared" si="3"/>
        <v>6798</v>
      </c>
      <c r="G25" s="9">
        <f t="shared" si="4"/>
        <v>8.8901094589823065E-2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6777</v>
      </c>
      <c r="E26" s="5">
        <v>1</v>
      </c>
      <c r="F26" s="5">
        <f t="shared" si="3"/>
        <v>6778</v>
      </c>
      <c r="G26" s="9">
        <f t="shared" si="4"/>
        <v>8.8639543855519379E-2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6076</v>
      </c>
      <c r="E27" s="5">
        <v>52</v>
      </c>
      <c r="F27" s="5">
        <f t="shared" si="3"/>
        <v>6128</v>
      </c>
      <c r="G27" s="9">
        <f t="shared" si="4"/>
        <v>8.0139144990649558E-2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1370</v>
      </c>
      <c r="E28" s="5">
        <v>556</v>
      </c>
      <c r="F28" s="5">
        <f t="shared" si="3"/>
        <v>1926</v>
      </c>
      <c r="G28" s="9">
        <f t="shared" si="4"/>
        <v>2.5187335713445017E-2</v>
      </c>
    </row>
    <row r="29" spans="1:7">
      <c r="A29" s="1"/>
      <c r="B29" s="1"/>
      <c r="C29" s="18" t="s">
        <v>1</v>
      </c>
      <c r="D29" s="19">
        <f>SUM(D19:D28)</f>
        <v>75856</v>
      </c>
      <c r="E29" s="19">
        <f>SUM(E19:E28)</f>
        <v>611</v>
      </c>
      <c r="F29" s="19">
        <f>SUM(F19:F28)</f>
        <v>76467</v>
      </c>
      <c r="G29" s="20"/>
    </row>
  </sheetData>
  <mergeCells count="2">
    <mergeCell ref="A1:G1"/>
    <mergeCell ref="A17:G17"/>
  </mergeCells>
  <conditionalFormatting sqref="C3:C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I29"/>
  <sheetViews>
    <sheetView workbookViewId="0">
      <selection activeCell="I3" sqref="I3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1.1824862756972703E-2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2.1286723318148824E-5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1.8955178851436279E-2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5.9411421698719784E-3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4.5773099762420498E-4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1.603641421762969E-3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1.2930568455260991E-3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1.4861067990094791E-3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4.7170868679929515E-3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9.5017737028539495E-2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0.14131783046205432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14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10608</v>
      </c>
      <c r="E19" s="5"/>
      <c r="F19" s="5">
        <f>+E19+D19</f>
        <v>10608</v>
      </c>
      <c r="G19" s="9">
        <f>+F19/$F$29</f>
        <v>0.13728484534748286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7616</v>
      </c>
      <c r="E20" s="5"/>
      <c r="F20" s="5">
        <f t="shared" ref="F20:F28" si="3">+E20+D20</f>
        <v>7616</v>
      </c>
      <c r="G20" s="9">
        <f t="shared" ref="G20:G28" si="4">+F20/$F$29</f>
        <v>9.8563478711013328E-2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11407</v>
      </c>
      <c r="E21" s="5">
        <v>1</v>
      </c>
      <c r="F21" s="5">
        <f t="shared" si="3"/>
        <v>11408</v>
      </c>
      <c r="G21" s="9">
        <f t="shared" si="4"/>
        <v>0.14763815193477417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9765</v>
      </c>
      <c r="E22" s="5"/>
      <c r="F22" s="5">
        <f t="shared" si="3"/>
        <v>9765</v>
      </c>
      <c r="G22" s="9">
        <f t="shared" si="4"/>
        <v>0.12637504853112463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7204</v>
      </c>
      <c r="E23" s="5">
        <v>1</v>
      </c>
      <c r="F23" s="5">
        <f t="shared" si="3"/>
        <v>7205</v>
      </c>
      <c r="G23" s="9">
        <f t="shared" si="4"/>
        <v>9.324446745179242E-2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8730</v>
      </c>
      <c r="E24" s="5"/>
      <c r="F24" s="5">
        <f t="shared" si="3"/>
        <v>8730</v>
      </c>
      <c r="G24" s="9">
        <f t="shared" si="4"/>
        <v>0.11298045813381649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6885</v>
      </c>
      <c r="E25" s="5"/>
      <c r="F25" s="5">
        <f t="shared" si="3"/>
        <v>6885</v>
      </c>
      <c r="G25" s="9">
        <f t="shared" si="4"/>
        <v>8.9103144816875895E-2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6812</v>
      </c>
      <c r="E26" s="5">
        <v>2</v>
      </c>
      <c r="F26" s="5">
        <f t="shared" si="3"/>
        <v>6814</v>
      </c>
      <c r="G26" s="9">
        <f t="shared" si="4"/>
        <v>8.8184288857253781E-2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6079</v>
      </c>
      <c r="E27" s="5">
        <v>64</v>
      </c>
      <c r="F27" s="5">
        <f t="shared" si="3"/>
        <v>6143</v>
      </c>
      <c r="G27" s="9">
        <f t="shared" si="4"/>
        <v>7.9500452957163195E-2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1413</v>
      </c>
      <c r="E28" s="5">
        <v>683</v>
      </c>
      <c r="F28" s="5">
        <f t="shared" si="3"/>
        <v>2096</v>
      </c>
      <c r="G28" s="9">
        <f t="shared" si="4"/>
        <v>2.7125663258703248E-2</v>
      </c>
    </row>
    <row r="29" spans="1:7">
      <c r="A29" s="1"/>
      <c r="B29" s="1"/>
      <c r="C29" s="18" t="s">
        <v>1</v>
      </c>
      <c r="D29" s="19">
        <f>SUM(D19:D28)</f>
        <v>76519</v>
      </c>
      <c r="E29" s="19">
        <f>SUM(E19:E28)</f>
        <v>751</v>
      </c>
      <c r="F29" s="19">
        <f>SUM(F19:F28)</f>
        <v>77270</v>
      </c>
      <c r="G29" s="20"/>
    </row>
  </sheetData>
  <mergeCells count="2">
    <mergeCell ref="A1:G1"/>
    <mergeCell ref="A17:G17"/>
  </mergeCells>
  <conditionalFormatting sqref="C3:C1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I29"/>
  <sheetViews>
    <sheetView workbookViewId="0">
      <selection activeCell="L16" sqref="L16"/>
    </sheetView>
  </sheetViews>
  <sheetFormatPr baseColWidth="10" defaultRowHeight="15"/>
  <cols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9.8995857057110614E-3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9.1541468586871491E-5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1.765945663683742E-2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5.721237722305786E-3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5.9718534796237947E-4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1.6115325035776628E-3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1.3747786994932083E-3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1.0107149760902035E-3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3.6679448947787899E-3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7.969479106164723E-2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0.12132876901699062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15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10376</v>
      </c>
      <c r="E19" s="5">
        <v>1</v>
      </c>
      <c r="F19" s="5">
        <f>+E19+D19</f>
        <v>10377</v>
      </c>
      <c r="G19" s="9">
        <f>+F19/$F$29</f>
        <v>0.1338898637489678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7519</v>
      </c>
      <c r="E20" s="5"/>
      <c r="F20" s="5">
        <f t="shared" ref="F20:F28" si="3">+E20+D20</f>
        <v>7519</v>
      </c>
      <c r="G20" s="9">
        <f t="shared" ref="G20:G28" si="4">+F20/$F$29</f>
        <v>9.7014347646573074E-2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11301</v>
      </c>
      <c r="E21" s="5"/>
      <c r="F21" s="5">
        <f t="shared" si="3"/>
        <v>11301</v>
      </c>
      <c r="G21" s="9">
        <f t="shared" si="4"/>
        <v>0.14581182906688686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9755</v>
      </c>
      <c r="E22" s="5"/>
      <c r="F22" s="5">
        <f t="shared" si="3"/>
        <v>9755</v>
      </c>
      <c r="G22" s="9">
        <f t="shared" si="4"/>
        <v>0.12586447151114782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7155</v>
      </c>
      <c r="E23" s="5"/>
      <c r="F23" s="5">
        <f t="shared" si="3"/>
        <v>7155</v>
      </c>
      <c r="G23" s="9">
        <f t="shared" si="4"/>
        <v>9.2317815854665572E-2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8759</v>
      </c>
      <c r="E24" s="5"/>
      <c r="F24" s="5">
        <f t="shared" si="3"/>
        <v>8759</v>
      </c>
      <c r="G24" s="9">
        <f t="shared" si="4"/>
        <v>0.11301352188274154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6878</v>
      </c>
      <c r="E25" s="5">
        <v>2</v>
      </c>
      <c r="F25" s="5">
        <f t="shared" si="3"/>
        <v>6880</v>
      </c>
      <c r="G25" s="9">
        <f t="shared" si="4"/>
        <v>8.8769611890999175E-2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6987</v>
      </c>
      <c r="E26" s="5">
        <v>4</v>
      </c>
      <c r="F26" s="5">
        <f t="shared" si="3"/>
        <v>6991</v>
      </c>
      <c r="G26" s="9">
        <f t="shared" si="4"/>
        <v>9.0201796036333604E-2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6216</v>
      </c>
      <c r="E27" s="5">
        <v>124</v>
      </c>
      <c r="F27" s="5">
        <f t="shared" si="3"/>
        <v>6340</v>
      </c>
      <c r="G27" s="9">
        <f t="shared" si="4"/>
        <v>8.1802229562345175E-2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1533</v>
      </c>
      <c r="E28" s="5">
        <v>894</v>
      </c>
      <c r="F28" s="5">
        <f t="shared" si="3"/>
        <v>2427</v>
      </c>
      <c r="G28" s="9">
        <f t="shared" si="4"/>
        <v>3.1314512799339389E-2</v>
      </c>
    </row>
    <row r="29" spans="1:7">
      <c r="A29" s="1"/>
      <c r="B29" s="1"/>
      <c r="C29" s="18" t="s">
        <v>1</v>
      </c>
      <c r="D29" s="19">
        <f>SUM(D19:D28)</f>
        <v>76479</v>
      </c>
      <c r="E29" s="19">
        <f>SUM(E19:E28)</f>
        <v>1025</v>
      </c>
      <c r="F29" s="19">
        <f>SUM(F19:F28)</f>
        <v>77504</v>
      </c>
      <c r="G29" s="20"/>
    </row>
  </sheetData>
  <mergeCells count="2">
    <mergeCell ref="A1:G1"/>
    <mergeCell ref="A17:G17"/>
  </mergeCells>
  <conditionalFormatting sqref="C3:C12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/>
  <dimension ref="A1:I29"/>
  <sheetViews>
    <sheetView workbookViewId="0">
      <selection activeCell="I12" sqref="I12"/>
    </sheetView>
  </sheetViews>
  <sheetFormatPr baseColWidth="10" defaultRowHeight="15"/>
  <cols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9.6845012475540934E-3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1.2845570136134853E-4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1.7400502755078682E-2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5.6590172002430571E-3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6.6977600070784998E-4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1.3784686421349248E-3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1.1775910492111958E-3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9.4633483164826475E-4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3.3354930394616403E-3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7.6491213349637877E-2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0.11687135381703892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16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10335</v>
      </c>
      <c r="E19" s="5">
        <v>1</v>
      </c>
      <c r="F19" s="5">
        <f>+E19+D19</f>
        <v>10336</v>
      </c>
      <c r="G19" s="9">
        <f>+F19/$F$29</f>
        <v>0.1334934841851034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7469</v>
      </c>
      <c r="E20" s="5"/>
      <c r="F20" s="5">
        <f t="shared" ref="F20:F28" si="3">+E20+D20</f>
        <v>7469</v>
      </c>
      <c r="G20" s="9">
        <f t="shared" ref="G20:G28" si="4">+F20/$F$29</f>
        <v>9.6465057408914201E-2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11261</v>
      </c>
      <c r="E21" s="5"/>
      <c r="F21" s="5">
        <f t="shared" si="3"/>
        <v>11261</v>
      </c>
      <c r="G21" s="9">
        <f t="shared" si="4"/>
        <v>0.14544022111149857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9734</v>
      </c>
      <c r="E22" s="5"/>
      <c r="F22" s="5">
        <f t="shared" si="3"/>
        <v>9734</v>
      </c>
      <c r="G22" s="9">
        <f t="shared" si="4"/>
        <v>0.12571841863949268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7113</v>
      </c>
      <c r="E23" s="5">
        <v>1</v>
      </c>
      <c r="F23" s="5">
        <f t="shared" si="3"/>
        <v>7114</v>
      </c>
      <c r="G23" s="9">
        <f t="shared" si="4"/>
        <v>9.1880093507432814E-2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8672</v>
      </c>
      <c r="E24" s="5"/>
      <c r="F24" s="5">
        <f t="shared" si="3"/>
        <v>8672</v>
      </c>
      <c r="G24" s="9">
        <f t="shared" si="4"/>
        <v>0.11200227310886383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6936</v>
      </c>
      <c r="E25" s="5">
        <v>1</v>
      </c>
      <c r="F25" s="5">
        <f t="shared" si="3"/>
        <v>6937</v>
      </c>
      <c r="G25" s="9">
        <f t="shared" si="4"/>
        <v>8.9594069252328004E-2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7007</v>
      </c>
      <c r="E26" s="5">
        <v>1</v>
      </c>
      <c r="F26" s="5">
        <f t="shared" si="3"/>
        <v>7008</v>
      </c>
      <c r="G26" s="9">
        <f t="shared" si="4"/>
        <v>9.0511062032624282E-2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6267</v>
      </c>
      <c r="E27" s="5">
        <v>129</v>
      </c>
      <c r="F27" s="5">
        <f t="shared" si="3"/>
        <v>6396</v>
      </c>
      <c r="G27" s="9">
        <f t="shared" si="4"/>
        <v>8.2606842574295791E-2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1553</v>
      </c>
      <c r="E28" s="5">
        <v>947</v>
      </c>
      <c r="F28" s="5">
        <f t="shared" si="3"/>
        <v>2500</v>
      </c>
      <c r="G28" s="9">
        <f t="shared" si="4"/>
        <v>3.2288478179446446E-2</v>
      </c>
    </row>
    <row r="29" spans="1:7">
      <c r="A29" s="1"/>
      <c r="B29" s="1"/>
      <c r="C29" s="18" t="s">
        <v>1</v>
      </c>
      <c r="D29" s="19">
        <f>SUM(D19:D28)</f>
        <v>76347</v>
      </c>
      <c r="E29" s="19">
        <f>SUM(E19:E28)</f>
        <v>1080</v>
      </c>
      <c r="F29" s="19">
        <f>SUM(F19:F28)</f>
        <v>77427</v>
      </c>
      <c r="G29" s="20"/>
    </row>
  </sheetData>
  <mergeCells count="2">
    <mergeCell ref="A1:G1"/>
    <mergeCell ref="A17:G17"/>
  </mergeCells>
  <conditionalFormatting sqref="C3:C1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/>
  <dimension ref="A1:I29"/>
  <sheetViews>
    <sheetView workbookViewId="0">
      <selection activeCell="L17" sqref="L17"/>
    </sheetView>
  </sheetViews>
  <sheetFormatPr baseColWidth="10" defaultRowHeight="15"/>
  <cols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9.0979318318475597E-3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9.9163686968522513E-5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1.7927209797591725E-2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5.945592230331212E-3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6.4745919621850051E-4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1.2933781676641018E-3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1.0796020821887448E-3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9.3070949277370449E-4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3.6646747339309053E-3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7.71606679209456E-2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0.11784638914046058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17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10225</v>
      </c>
      <c r="E19" s="5">
        <v>1</v>
      </c>
      <c r="F19" s="5">
        <f>+E19+D19</f>
        <v>10226</v>
      </c>
      <c r="G19" s="9">
        <f>+F19/$F$29</f>
        <v>0.13239254272397721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7484</v>
      </c>
      <c r="E20" s="5"/>
      <c r="F20" s="5">
        <f t="shared" ref="F20:F28" si="3">+E20+D20</f>
        <v>7484</v>
      </c>
      <c r="G20" s="9">
        <f t="shared" ref="G20:G28" si="4">+F20/$F$29</f>
        <v>9.6892801657172456E-2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11292</v>
      </c>
      <c r="E21" s="5"/>
      <c r="F21" s="5">
        <f t="shared" si="3"/>
        <v>11292</v>
      </c>
      <c r="G21" s="9">
        <f t="shared" si="4"/>
        <v>0.14619368203003624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9762</v>
      </c>
      <c r="E22" s="5"/>
      <c r="F22" s="5">
        <f t="shared" si="3"/>
        <v>9762</v>
      </c>
      <c r="G22" s="9">
        <f t="shared" si="4"/>
        <v>0.12638529259451062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7107</v>
      </c>
      <c r="E23" s="5"/>
      <c r="F23" s="5">
        <f t="shared" si="3"/>
        <v>7107</v>
      </c>
      <c r="G23" s="9">
        <f t="shared" si="4"/>
        <v>9.2011910926980842E-2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8621</v>
      </c>
      <c r="E24" s="5"/>
      <c r="F24" s="5">
        <f t="shared" si="3"/>
        <v>8621</v>
      </c>
      <c r="G24" s="9">
        <f t="shared" si="4"/>
        <v>0.11161315380631796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6953</v>
      </c>
      <c r="E25" s="5">
        <v>1</v>
      </c>
      <c r="F25" s="5">
        <f t="shared" si="3"/>
        <v>6954</v>
      </c>
      <c r="G25" s="9">
        <f t="shared" si="4"/>
        <v>9.0031071983428274E-2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6997</v>
      </c>
      <c r="E26" s="5"/>
      <c r="F26" s="5">
        <f t="shared" si="3"/>
        <v>6997</v>
      </c>
      <c r="G26" s="9">
        <f t="shared" si="4"/>
        <v>9.0587778353184878E-2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6185</v>
      </c>
      <c r="E27" s="5">
        <v>134</v>
      </c>
      <c r="F27" s="5">
        <f t="shared" si="3"/>
        <v>6319</v>
      </c>
      <c r="G27" s="9">
        <f t="shared" si="4"/>
        <v>8.1809943034697047E-2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1509</v>
      </c>
      <c r="E28" s="5">
        <v>969</v>
      </c>
      <c r="F28" s="5">
        <f t="shared" si="3"/>
        <v>2478</v>
      </c>
      <c r="G28" s="9">
        <f t="shared" si="4"/>
        <v>3.208182288969446E-2</v>
      </c>
    </row>
    <row r="29" spans="1:7">
      <c r="A29" s="1"/>
      <c r="B29" s="1"/>
      <c r="C29" s="18" t="s">
        <v>1</v>
      </c>
      <c r="D29" s="19">
        <f>SUM(D19:D28)</f>
        <v>76135</v>
      </c>
      <c r="E29" s="19">
        <f>SUM(E19:E28)</f>
        <v>1105</v>
      </c>
      <c r="F29" s="19">
        <f>SUM(F19:F28)</f>
        <v>77240</v>
      </c>
      <c r="G29" s="20"/>
    </row>
  </sheetData>
  <mergeCells count="2">
    <mergeCell ref="A1:G1"/>
    <mergeCell ref="A17:G17"/>
  </mergeCells>
  <conditionalFormatting sqref="C3:C12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/>
  <dimension ref="A1:I29"/>
  <sheetViews>
    <sheetView workbookViewId="0">
      <selection activeCell="I3" sqref="I3:I12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1.0273855132666484E-2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1.3828214073736403E-4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1.8994238903471496E-2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5.3728664012167885E-3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6.9261959073968666E-4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1.2038200401372331E-3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1.4437423066452106E-3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1.3131871454982876E-3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3.4529998643044639E-3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7.1928969785073932E-2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0.11481458131049094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18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10388</v>
      </c>
      <c r="E19" s="5">
        <v>1</v>
      </c>
      <c r="F19" s="5">
        <f>+E19+D19</f>
        <v>10389</v>
      </c>
      <c r="G19" s="9">
        <f>+F19/$F$29</f>
        <v>0.1345707957150814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7437</v>
      </c>
      <c r="E20" s="5"/>
      <c r="F20" s="5">
        <f t="shared" ref="F20:F28" si="3">+E20+D20</f>
        <v>7437</v>
      </c>
      <c r="G20" s="9">
        <f t="shared" ref="G20:G28" si="4">+F20/$F$29</f>
        <v>9.6332949055064052E-2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11402</v>
      </c>
      <c r="E21" s="5"/>
      <c r="F21" s="5">
        <f t="shared" si="3"/>
        <v>11402</v>
      </c>
      <c r="G21" s="9">
        <f t="shared" si="4"/>
        <v>0.14769238740430823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9653</v>
      </c>
      <c r="E22" s="5"/>
      <c r="F22" s="5">
        <f t="shared" si="3"/>
        <v>9653</v>
      </c>
      <c r="G22" s="9">
        <f t="shared" si="4"/>
        <v>0.12503724045025325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7083</v>
      </c>
      <c r="E23" s="5"/>
      <c r="F23" s="5">
        <f t="shared" si="3"/>
        <v>7083</v>
      </c>
      <c r="G23" s="9">
        <f t="shared" si="4"/>
        <v>9.1747516223883108E-2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8584</v>
      </c>
      <c r="E24" s="5"/>
      <c r="F24" s="5">
        <f t="shared" si="3"/>
        <v>8584</v>
      </c>
      <c r="G24" s="9">
        <f t="shared" si="4"/>
        <v>0.11119026955609383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6831</v>
      </c>
      <c r="E25" s="5">
        <v>1</v>
      </c>
      <c r="F25" s="5">
        <f t="shared" si="3"/>
        <v>6832</v>
      </c>
      <c r="G25" s="9">
        <f t="shared" si="4"/>
        <v>8.8496263001774586E-2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6861</v>
      </c>
      <c r="E26" s="5"/>
      <c r="F26" s="5">
        <f t="shared" si="3"/>
        <v>6861</v>
      </c>
      <c r="G26" s="9">
        <f t="shared" si="4"/>
        <v>8.8871905804328966E-2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6204</v>
      </c>
      <c r="E27" s="5">
        <v>151</v>
      </c>
      <c r="F27" s="5">
        <f t="shared" si="3"/>
        <v>6355</v>
      </c>
      <c r="G27" s="9">
        <f t="shared" si="4"/>
        <v>8.2317586559759584E-2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1584</v>
      </c>
      <c r="E28" s="5">
        <v>1021</v>
      </c>
      <c r="F28" s="5">
        <f t="shared" si="3"/>
        <v>2605</v>
      </c>
      <c r="G28" s="9">
        <f t="shared" si="4"/>
        <v>3.3743086229452983E-2</v>
      </c>
    </row>
    <row r="29" spans="1:7">
      <c r="A29" s="1"/>
      <c r="B29" s="1"/>
      <c r="C29" s="18" t="s">
        <v>1</v>
      </c>
      <c r="D29" s="19">
        <f>SUM(D19:D28)</f>
        <v>76027</v>
      </c>
      <c r="E29" s="19">
        <f>SUM(E19:E28)</f>
        <v>1174</v>
      </c>
      <c r="F29" s="19">
        <f>SUM(F19:F28)</f>
        <v>77201</v>
      </c>
      <c r="G29" s="20"/>
    </row>
  </sheetData>
  <mergeCells count="2">
    <mergeCell ref="A1:G1"/>
    <mergeCell ref="A17:G17"/>
  </mergeCells>
  <conditionalFormatting sqref="C3:C12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10"/>
  <dimension ref="A1:I29"/>
  <sheetViews>
    <sheetView workbookViewId="0">
      <selection activeCell="L18" sqref="L18"/>
    </sheetView>
  </sheetViews>
  <sheetFormatPr baseColWidth="10" defaultRowHeight="15"/>
  <cols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9.983618906774492E-3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1.1519250447616286E-4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1.9621905770037248E-2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5.2958365910942204E-3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6.1663444701918427E-4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1.0857145607259661E-3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1.3916295217566068E-3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1.1404971442423647E-3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4.204783126167881E-3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7.0566380820908825E-2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0.11402219339320295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26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10353</v>
      </c>
      <c r="E19" s="5"/>
      <c r="F19" s="5">
        <f>+E19+D19</f>
        <v>10353</v>
      </c>
      <c r="G19" s="9">
        <f>+F19/$F$29</f>
        <v>0.13404371018695946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7465</v>
      </c>
      <c r="E20" s="5"/>
      <c r="F20" s="5">
        <f t="shared" ref="F20:F28" si="3">+E20+D20</f>
        <v>7465</v>
      </c>
      <c r="G20" s="9">
        <f t="shared" ref="G20:G28" si="4">+F20/$F$29</f>
        <v>9.665182039463463E-2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11474</v>
      </c>
      <c r="E21" s="5"/>
      <c r="F21" s="5">
        <f t="shared" si="3"/>
        <v>11474</v>
      </c>
      <c r="G21" s="9">
        <f t="shared" si="4"/>
        <v>0.14855766740898027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9643</v>
      </c>
      <c r="E22" s="5"/>
      <c r="F22" s="5">
        <f t="shared" si="3"/>
        <v>9643</v>
      </c>
      <c r="G22" s="9">
        <f t="shared" si="4"/>
        <v>0.12485110570200425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7121</v>
      </c>
      <c r="E23" s="5"/>
      <c r="F23" s="5">
        <f t="shared" si="3"/>
        <v>7121</v>
      </c>
      <c r="G23" s="9">
        <f t="shared" si="4"/>
        <v>9.2197938785022526E-2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8543</v>
      </c>
      <c r="E24" s="5"/>
      <c r="F24" s="5">
        <f t="shared" si="3"/>
        <v>8543</v>
      </c>
      <c r="G24" s="9">
        <f t="shared" si="4"/>
        <v>0.11060904241545394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6849</v>
      </c>
      <c r="E25" s="5">
        <v>2</v>
      </c>
      <c r="F25" s="5">
        <f t="shared" si="3"/>
        <v>6851</v>
      </c>
      <c r="G25" s="9">
        <f t="shared" si="4"/>
        <v>8.8702159614687456E-2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6914</v>
      </c>
      <c r="E26" s="5">
        <v>7</v>
      </c>
      <c r="F26" s="5">
        <f t="shared" si="3"/>
        <v>6921</v>
      </c>
      <c r="G26" s="9">
        <f t="shared" si="4"/>
        <v>8.9608472732922467E-2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5996</v>
      </c>
      <c r="E27" s="5">
        <v>228</v>
      </c>
      <c r="F27" s="5">
        <f t="shared" si="3"/>
        <v>6224</v>
      </c>
      <c r="G27" s="9">
        <f t="shared" si="4"/>
        <v>8.0584183541353771E-2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1419</v>
      </c>
      <c r="E28" s="5">
        <v>1222</v>
      </c>
      <c r="F28" s="5">
        <f t="shared" si="3"/>
        <v>2641</v>
      </c>
      <c r="G28" s="9">
        <f t="shared" si="4"/>
        <v>3.4193899217981251E-2</v>
      </c>
    </row>
    <row r="29" spans="1:7">
      <c r="A29" s="1"/>
      <c r="B29" s="1"/>
      <c r="C29" s="18" t="s">
        <v>1</v>
      </c>
      <c r="D29" s="19">
        <f>SUM(D19:D28)</f>
        <v>75777</v>
      </c>
      <c r="E29" s="19">
        <f>SUM(E19:E28)</f>
        <v>1459</v>
      </c>
      <c r="F29" s="19">
        <f>SUM(F19:F28)</f>
        <v>77236</v>
      </c>
      <c r="G29" s="20"/>
    </row>
  </sheetData>
  <mergeCells count="2">
    <mergeCell ref="A1:G1"/>
    <mergeCell ref="A17:G17"/>
  </mergeCells>
  <conditionalFormatting sqref="C3:C12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11"/>
  <dimension ref="A1:I29"/>
  <sheetViews>
    <sheetView workbookViewId="0">
      <selection activeCell="L14" sqref="L14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9.9994155970979572E-3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1.5508206474061566E-4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1.9800023883436633E-2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5.3218833958892757E-3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5.6363195787386062E-4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1.1045706552815625E-3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1.3355590174460865E-3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1.0785617531909578E-3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4.2039369006460518E-3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7.279723060838357E-2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0.11635989583398657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25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10350</v>
      </c>
      <c r="E19" s="5"/>
      <c r="F19" s="5">
        <f>+E19+D19</f>
        <v>10350</v>
      </c>
      <c r="G19" s="9">
        <f>+F19/$F$29</f>
        <v>0.13407256758682332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7420</v>
      </c>
      <c r="E20" s="5"/>
      <c r="F20" s="5">
        <f t="shared" ref="F20:F28" si="3">+E20+D20</f>
        <v>7420</v>
      </c>
      <c r="G20" s="9">
        <f t="shared" ref="G20:G28" si="4">+F20/$F$29</f>
        <v>9.611772478205112E-2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11487</v>
      </c>
      <c r="E21" s="5"/>
      <c r="F21" s="5">
        <f t="shared" si="3"/>
        <v>11487</v>
      </c>
      <c r="G21" s="9">
        <f t="shared" si="4"/>
        <v>0.14880111921447725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9643</v>
      </c>
      <c r="E22" s="5"/>
      <c r="F22" s="5">
        <f t="shared" si="3"/>
        <v>9643</v>
      </c>
      <c r="G22" s="9">
        <f t="shared" si="4"/>
        <v>0.12491418060287317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7143</v>
      </c>
      <c r="E23" s="5"/>
      <c r="F23" s="5">
        <f t="shared" si="3"/>
        <v>7143</v>
      </c>
      <c r="G23" s="9">
        <f t="shared" si="4"/>
        <v>9.2529502441804731E-2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8546</v>
      </c>
      <c r="E24" s="5"/>
      <c r="F24" s="5">
        <f t="shared" si="3"/>
        <v>8546</v>
      </c>
      <c r="G24" s="9">
        <f t="shared" si="4"/>
        <v>0.11070378382579633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6863</v>
      </c>
      <c r="E25" s="5">
        <v>2</v>
      </c>
      <c r="F25" s="5">
        <f t="shared" si="3"/>
        <v>6865</v>
      </c>
      <c r="G25" s="9">
        <f t="shared" si="4"/>
        <v>8.8928326230293925E-2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6933</v>
      </c>
      <c r="E26" s="5">
        <v>6</v>
      </c>
      <c r="F26" s="5">
        <f t="shared" si="3"/>
        <v>6939</v>
      </c>
      <c r="G26" s="9">
        <f t="shared" si="4"/>
        <v>8.9886912703861552E-2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6005</v>
      </c>
      <c r="E27" s="5">
        <v>216</v>
      </c>
      <c r="F27" s="5">
        <f t="shared" si="3"/>
        <v>6221</v>
      </c>
      <c r="G27" s="9">
        <f t="shared" si="4"/>
        <v>8.0586033136002697E-2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1410</v>
      </c>
      <c r="E28" s="5">
        <v>1173</v>
      </c>
      <c r="F28" s="5">
        <f t="shared" si="3"/>
        <v>2583</v>
      </c>
      <c r="G28" s="9">
        <f t="shared" si="4"/>
        <v>3.3459849476015907E-2</v>
      </c>
    </row>
    <row r="29" spans="1:7">
      <c r="A29" s="1"/>
      <c r="B29" s="1"/>
      <c r="C29" s="18" t="s">
        <v>1</v>
      </c>
      <c r="D29" s="19">
        <f>SUM(D19:D28)</f>
        <v>75800</v>
      </c>
      <c r="E29" s="19">
        <f>SUM(E19:E28)</f>
        <v>1397</v>
      </c>
      <c r="F29" s="19">
        <f>SUM(F19:F28)</f>
        <v>77197</v>
      </c>
      <c r="G29" s="20"/>
    </row>
  </sheetData>
  <mergeCells count="2">
    <mergeCell ref="A1:G1"/>
    <mergeCell ref="A17:G17"/>
  </mergeCells>
  <conditionalFormatting sqref="C3:C12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12"/>
  <dimension ref="A1:I29"/>
  <sheetViews>
    <sheetView workbookViewId="0">
      <selection activeCell="I13" sqref="I13"/>
    </sheetView>
  </sheetViews>
  <sheetFormatPr baseColWidth="10" defaultRowHeight="15"/>
  <cols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9.3938848995653301E-3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1.5215456806528179E-4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1.9656119644108988E-2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5.3694202440888192E-3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4.3593809662266384E-4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1.2963640186144903E-3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1.3078878566220474E-3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8.031529863980854E-4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5.0835729577359224E-3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7.3654279011652279E-2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0.1171527742834739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24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10337</v>
      </c>
      <c r="E19" s="5"/>
      <c r="F19" s="5">
        <f>+E19+D19</f>
        <v>10337</v>
      </c>
      <c r="G19" s="9">
        <f>+F19/$F$29</f>
        <v>0.13295176848874599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7476</v>
      </c>
      <c r="E20" s="5"/>
      <c r="F20" s="5">
        <f t="shared" ref="F20:F28" si="3">+E20+D20</f>
        <v>7476</v>
      </c>
      <c r="G20" s="9">
        <f t="shared" ref="G20:G28" si="4">+F20/$F$29</f>
        <v>9.6154340836012861E-2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11554</v>
      </c>
      <c r="E21" s="5"/>
      <c r="F21" s="5">
        <f t="shared" si="3"/>
        <v>11554</v>
      </c>
      <c r="G21" s="9">
        <f t="shared" si="4"/>
        <v>0.14860450160771704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9721</v>
      </c>
      <c r="E22" s="5"/>
      <c r="F22" s="5">
        <f t="shared" si="3"/>
        <v>9721</v>
      </c>
      <c r="G22" s="9">
        <f t="shared" si="4"/>
        <v>0.1250289389067524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7262</v>
      </c>
      <c r="E23" s="5"/>
      <c r="F23" s="5">
        <f t="shared" si="3"/>
        <v>7262</v>
      </c>
      <c r="G23" s="9">
        <f t="shared" si="4"/>
        <v>9.3401929260450156E-2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8679</v>
      </c>
      <c r="E24" s="5"/>
      <c r="F24" s="5">
        <f t="shared" si="3"/>
        <v>8679</v>
      </c>
      <c r="G24" s="9">
        <f t="shared" si="4"/>
        <v>0.11162700964630225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6921</v>
      </c>
      <c r="E25" s="5">
        <v>2</v>
      </c>
      <c r="F25" s="5">
        <f t="shared" si="3"/>
        <v>6923</v>
      </c>
      <c r="G25" s="9">
        <f t="shared" si="4"/>
        <v>8.904180064308681E-2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7087</v>
      </c>
      <c r="E26" s="5">
        <v>7</v>
      </c>
      <c r="F26" s="5">
        <f t="shared" si="3"/>
        <v>7094</v>
      </c>
      <c r="G26" s="9">
        <f t="shared" si="4"/>
        <v>9.1241157556270103E-2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5922</v>
      </c>
      <c r="E27" s="5">
        <v>202</v>
      </c>
      <c r="F27" s="5">
        <f t="shared" si="3"/>
        <v>6124</v>
      </c>
      <c r="G27" s="9">
        <f t="shared" si="4"/>
        <v>7.8765273311897102E-2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1378</v>
      </c>
      <c r="E28" s="5">
        <v>1202</v>
      </c>
      <c r="F28" s="5">
        <f t="shared" si="3"/>
        <v>2580</v>
      </c>
      <c r="G28" s="9">
        <f t="shared" si="4"/>
        <v>3.3183279742765276E-2</v>
      </c>
    </row>
    <row r="29" spans="1:7">
      <c r="A29" s="1"/>
      <c r="B29" s="1"/>
      <c r="C29" s="18" t="s">
        <v>1</v>
      </c>
      <c r="D29" s="19">
        <f>SUM(D19:D28)</f>
        <v>76337</v>
      </c>
      <c r="E29" s="19">
        <f>SUM(E19:E28)</f>
        <v>1413</v>
      </c>
      <c r="F29" s="19">
        <f>SUM(F19:F28)</f>
        <v>77750</v>
      </c>
      <c r="G29" s="20"/>
    </row>
  </sheetData>
  <mergeCells count="2">
    <mergeCell ref="A1:G1"/>
    <mergeCell ref="A17:G17"/>
  </mergeCells>
  <conditionalFormatting sqref="C3:C12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3"/>
  <dimension ref="A1:I29"/>
  <sheetViews>
    <sheetView workbookViewId="0">
      <selection activeCell="J25" sqref="J25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9.2847258720958042E-3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1.563420966809749E-4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2.0494364282919852E-2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6.3538564828184846E-3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3.9244230510922451E-4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9.9652838116650005E-4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1.1425604788214776E-3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1.0754512354096883E-3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5.2754182481441368E-3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7.6846390543814327E-2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0.12201807992698047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23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10404</v>
      </c>
      <c r="E19" s="5"/>
      <c r="F19" s="5">
        <f>+E19+D19</f>
        <v>10404</v>
      </c>
      <c r="G19" s="9">
        <f>+F19/$F$29</f>
        <v>0.13274641148325358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7532</v>
      </c>
      <c r="E20" s="5"/>
      <c r="F20" s="5">
        <f t="shared" ref="F20:F28" si="3">+E20+D20</f>
        <v>7532</v>
      </c>
      <c r="G20" s="9">
        <f t="shared" ref="G20:G28" si="4">+F20/$F$29</f>
        <v>9.6102073365231258E-2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11736</v>
      </c>
      <c r="E21" s="5"/>
      <c r="F21" s="5">
        <f t="shared" si="3"/>
        <v>11736</v>
      </c>
      <c r="G21" s="9">
        <f t="shared" si="4"/>
        <v>0.14974162679425837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9978</v>
      </c>
      <c r="E22" s="5"/>
      <c r="F22" s="5">
        <f t="shared" si="3"/>
        <v>9978</v>
      </c>
      <c r="G22" s="9">
        <f t="shared" si="4"/>
        <v>0.12731100478468899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7346</v>
      </c>
      <c r="E23" s="5"/>
      <c r="F23" s="5">
        <f t="shared" si="3"/>
        <v>7346</v>
      </c>
      <c r="G23" s="9">
        <f t="shared" si="4"/>
        <v>9.3728867623604467E-2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8633</v>
      </c>
      <c r="E24" s="5"/>
      <c r="F24" s="5">
        <f t="shared" si="3"/>
        <v>8633</v>
      </c>
      <c r="G24" s="9">
        <f t="shared" si="4"/>
        <v>0.11014992025518341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7033</v>
      </c>
      <c r="E25" s="5">
        <v>1</v>
      </c>
      <c r="F25" s="5">
        <f t="shared" si="3"/>
        <v>7034</v>
      </c>
      <c r="G25" s="9">
        <f t="shared" si="4"/>
        <v>8.9748006379585327E-2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7038</v>
      </c>
      <c r="E26" s="5">
        <v>8</v>
      </c>
      <c r="F26" s="5">
        <f t="shared" si="3"/>
        <v>7046</v>
      </c>
      <c r="G26" s="9">
        <f t="shared" si="4"/>
        <v>8.9901116427432218E-2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5959</v>
      </c>
      <c r="E27" s="5">
        <v>185</v>
      </c>
      <c r="F27" s="5">
        <f t="shared" si="3"/>
        <v>6144</v>
      </c>
      <c r="G27" s="9">
        <f t="shared" si="4"/>
        <v>7.8392344497607652E-2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1370</v>
      </c>
      <c r="E28" s="5">
        <v>1152</v>
      </c>
      <c r="F28" s="5">
        <f t="shared" si="3"/>
        <v>2522</v>
      </c>
      <c r="G28" s="9">
        <f t="shared" si="4"/>
        <v>3.2178628389154702E-2</v>
      </c>
    </row>
    <row r="29" spans="1:7">
      <c r="A29" s="1"/>
      <c r="B29" s="1"/>
      <c r="C29" s="18" t="s">
        <v>1</v>
      </c>
      <c r="D29" s="19">
        <f>SUM(D19:D28)</f>
        <v>77029</v>
      </c>
      <c r="E29" s="19">
        <f>SUM(E19:E28)</f>
        <v>1346</v>
      </c>
      <c r="F29" s="19">
        <f>SUM(F19:F28)</f>
        <v>78375</v>
      </c>
      <c r="G29" s="20"/>
    </row>
  </sheetData>
  <mergeCells count="2">
    <mergeCell ref="A1:G1"/>
    <mergeCell ref="A17:G17"/>
  </mergeCells>
  <conditionalFormatting sqref="C3:C12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C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4"/>
  <dimension ref="A1:I29"/>
  <sheetViews>
    <sheetView workbookViewId="0">
      <selection activeCell="I3" sqref="I3:I12"/>
    </sheetView>
  </sheetViews>
  <sheetFormatPr baseColWidth="10" defaultRowHeight="15"/>
  <cols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7.9988515884224249E-3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2.9366843011357547E-4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1.7538413672940966E-2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6.3396053283836613E-3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4.5922683455828963E-4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1.0412664927057305E-3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8.508597276992144E-4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6.2330500430304305E-4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3.4080602096184941E-3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7.510640006865002E-2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0.11365965735739542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22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10329</v>
      </c>
      <c r="E19" s="5"/>
      <c r="F19" s="5">
        <f>+E19+D19</f>
        <v>10329</v>
      </c>
      <c r="G19" s="9">
        <f>+F19/$F$29</f>
        <v>0.13024235240713186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7508</v>
      </c>
      <c r="E20" s="5"/>
      <c r="F20" s="5">
        <f t="shared" ref="F20:F28" si="3">+E20+D20</f>
        <v>7508</v>
      </c>
      <c r="G20" s="9">
        <f t="shared" ref="G20:G28" si="4">+F20/$F$29</f>
        <v>9.4671273295841421E-2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11550</v>
      </c>
      <c r="E21" s="5"/>
      <c r="F21" s="5">
        <f t="shared" si="3"/>
        <v>11550</v>
      </c>
      <c r="G21" s="9">
        <f t="shared" si="4"/>
        <v>0.145638413234812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10094</v>
      </c>
      <c r="E22" s="5"/>
      <c r="F22" s="5">
        <f t="shared" si="3"/>
        <v>10094</v>
      </c>
      <c r="G22" s="9">
        <f t="shared" si="4"/>
        <v>0.12727914659672659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7394</v>
      </c>
      <c r="E23" s="5"/>
      <c r="F23" s="5">
        <f t="shared" si="3"/>
        <v>7394</v>
      </c>
      <c r="G23" s="9">
        <f t="shared" si="4"/>
        <v>9.3233803243134183E-2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8754</v>
      </c>
      <c r="E24" s="5"/>
      <c r="F24" s="5">
        <f t="shared" si="3"/>
        <v>8754</v>
      </c>
      <c r="G24" s="9">
        <f t="shared" si="4"/>
        <v>0.11038256878420297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7227</v>
      </c>
      <c r="E25" s="5">
        <v>1</v>
      </c>
      <c r="F25" s="5">
        <f t="shared" si="3"/>
        <v>7228</v>
      </c>
      <c r="G25" s="9">
        <f t="shared" si="4"/>
        <v>9.1140645096209616E-2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7309</v>
      </c>
      <c r="E26" s="5">
        <v>8</v>
      </c>
      <c r="F26" s="5">
        <f t="shared" si="3"/>
        <v>7317</v>
      </c>
      <c r="G26" s="9">
        <f t="shared" si="4"/>
        <v>9.2262880488235444E-2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6358</v>
      </c>
      <c r="E27" s="5">
        <v>179</v>
      </c>
      <c r="F27" s="5">
        <f t="shared" si="3"/>
        <v>6537</v>
      </c>
      <c r="G27" s="9">
        <f t="shared" si="4"/>
        <v>8.2427559074975412E-2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1421</v>
      </c>
      <c r="E28" s="5">
        <v>1174</v>
      </c>
      <c r="F28" s="5">
        <f t="shared" si="3"/>
        <v>2595</v>
      </c>
      <c r="G28" s="9">
        <f t="shared" si="4"/>
        <v>3.2721357778730489E-2</v>
      </c>
    </row>
    <row r="29" spans="1:7">
      <c r="A29" s="1"/>
      <c r="B29" s="1"/>
      <c r="C29" s="18" t="s">
        <v>1</v>
      </c>
      <c r="D29" s="19">
        <f>SUM(D19:D28)</f>
        <v>77944</v>
      </c>
      <c r="E29" s="19">
        <f>SUM(E19:E28)</f>
        <v>1362</v>
      </c>
      <c r="F29" s="19">
        <f>SUM(F19:F28)</f>
        <v>79306</v>
      </c>
      <c r="G29" s="20"/>
    </row>
  </sheetData>
  <mergeCells count="2">
    <mergeCell ref="A1:G1"/>
    <mergeCell ref="A17:G17"/>
  </mergeCells>
  <conditionalFormatting sqref="C3:C12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6"/>
  <dimension ref="A1:I29"/>
  <sheetViews>
    <sheetView workbookViewId="0">
      <selection activeCell="E19" sqref="E19:E28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9.6022866012839703E-3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1.6642745857956952E-4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1.7784078745538476E-2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6.2029506346962136E-3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4.9202651943392264E-4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1.1996945204918621E-3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6.9541244039766773E-4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4.4053222837183451E-4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3.0660616117204379E-3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0.10483671022752891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0.14448618098804286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21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10489</v>
      </c>
      <c r="E19" s="5"/>
      <c r="F19" s="5">
        <f>+E19+D19</f>
        <v>10489</v>
      </c>
      <c r="G19" s="9">
        <f>+F19/$F$29</f>
        <v>0.13334096080749527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7550</v>
      </c>
      <c r="E20" s="5"/>
      <c r="F20" s="5">
        <f t="shared" ref="F20:F28" si="3">+E20+D20</f>
        <v>7550</v>
      </c>
      <c r="G20" s="9">
        <f t="shared" ref="G20:G28" si="4">+F20/$F$29</f>
        <v>9.5979049870968558E-2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11484</v>
      </c>
      <c r="E21" s="5"/>
      <c r="F21" s="5">
        <f t="shared" si="3"/>
        <v>11484</v>
      </c>
      <c r="G21" s="9">
        <f t="shared" si="4"/>
        <v>0.14598985545936463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9988</v>
      </c>
      <c r="E22" s="5"/>
      <c r="F22" s="5">
        <f t="shared" si="3"/>
        <v>9988</v>
      </c>
      <c r="G22" s="9">
        <f t="shared" si="4"/>
        <v>0.12697201988228266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7316</v>
      </c>
      <c r="E23" s="5"/>
      <c r="F23" s="5">
        <f t="shared" si="3"/>
        <v>7316</v>
      </c>
      <c r="G23" s="9">
        <f t="shared" si="4"/>
        <v>9.3004334947815362E-2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8745</v>
      </c>
      <c r="E24" s="5"/>
      <c r="F24" s="5">
        <f t="shared" si="3"/>
        <v>8745</v>
      </c>
      <c r="G24" s="9">
        <f t="shared" si="4"/>
        <v>0.11117043591014836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7235</v>
      </c>
      <c r="E25" s="5">
        <v>1</v>
      </c>
      <c r="F25" s="5">
        <f t="shared" si="3"/>
        <v>7236</v>
      </c>
      <c r="G25" s="9">
        <f t="shared" si="4"/>
        <v>9.1987338392891194E-2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7349</v>
      </c>
      <c r="E26" s="5">
        <v>4</v>
      </c>
      <c r="F26" s="5">
        <f t="shared" si="3"/>
        <v>7353</v>
      </c>
      <c r="G26" s="9">
        <f t="shared" si="4"/>
        <v>9.3474695854467799E-2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6481</v>
      </c>
      <c r="E27" s="5">
        <v>71</v>
      </c>
      <c r="F27" s="5">
        <f t="shared" si="3"/>
        <v>6552</v>
      </c>
      <c r="G27" s="9">
        <f t="shared" si="4"/>
        <v>8.3292017848289546E-2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1517</v>
      </c>
      <c r="E28" s="5">
        <v>433</v>
      </c>
      <c r="F28" s="5">
        <f t="shared" si="3"/>
        <v>1950</v>
      </c>
      <c r="G28" s="9">
        <f t="shared" si="4"/>
        <v>2.4789291026276649E-2</v>
      </c>
    </row>
    <row r="29" spans="1:7">
      <c r="A29" s="1"/>
      <c r="B29" s="1"/>
      <c r="C29" s="18" t="s">
        <v>1</v>
      </c>
      <c r="D29" s="19">
        <f>SUM(D19:D28)</f>
        <v>78154</v>
      </c>
      <c r="E29" s="19">
        <f>SUM(E19:E28)</f>
        <v>509</v>
      </c>
      <c r="F29" s="19">
        <f>SUM(F19:F28)</f>
        <v>78663</v>
      </c>
      <c r="G29" s="20"/>
    </row>
  </sheetData>
  <mergeCells count="2">
    <mergeCell ref="A1:G1"/>
    <mergeCell ref="A17:G17"/>
  </mergeCells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7"/>
  <dimension ref="A1:I29"/>
  <sheetViews>
    <sheetView workbookViewId="0">
      <selection activeCell="B19" sqref="B19"/>
    </sheetView>
  </sheetViews>
  <sheetFormatPr baseColWidth="10" defaultRowHeight="15"/>
  <cols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1.9370121507518673E-2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6.2205175713119556E-5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1.6003346263945326E-2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4.3223034686957953E-3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6.2738749142873492E-4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1.0165879991244897E-3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9.7482300789367919E-4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7.7053751608780038E-4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3.9427854506253199E-3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0.11582201764189272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0.16291211552292567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28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11639</v>
      </c>
      <c r="E19" s="5"/>
      <c r="F19" s="5">
        <f>+E19+D19</f>
        <v>11639</v>
      </c>
      <c r="G19" s="9">
        <f>+F19/$F$29</f>
        <v>0.14874881783094343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7632</v>
      </c>
      <c r="E20" s="5"/>
      <c r="F20" s="5">
        <f t="shared" ref="F20:F28" si="3">+E20+D20</f>
        <v>7632</v>
      </c>
      <c r="G20" s="9">
        <f t="shared" ref="G20:G28" si="4">+F20/$F$29</f>
        <v>9.7538532321141014E-2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11220</v>
      </c>
      <c r="E21" s="5"/>
      <c r="F21" s="5">
        <f t="shared" si="3"/>
        <v>11220</v>
      </c>
      <c r="G21" s="9">
        <f t="shared" si="4"/>
        <v>0.14339391150985353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9576</v>
      </c>
      <c r="E22" s="5"/>
      <c r="F22" s="5">
        <f t="shared" si="3"/>
        <v>9576</v>
      </c>
      <c r="G22" s="9">
        <f t="shared" si="4"/>
        <v>0.12238325281803543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7209</v>
      </c>
      <c r="E23" s="5"/>
      <c r="F23" s="5">
        <f t="shared" si="3"/>
        <v>7209</v>
      </c>
      <c r="G23" s="9">
        <f t="shared" si="4"/>
        <v>9.213250517598344E-2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8627</v>
      </c>
      <c r="E24" s="5"/>
      <c r="F24" s="5">
        <f t="shared" si="3"/>
        <v>8627</v>
      </c>
      <c r="G24" s="9">
        <f t="shared" si="4"/>
        <v>0.1102548373079774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7082</v>
      </c>
      <c r="E25" s="5">
        <v>1</v>
      </c>
      <c r="F25" s="5">
        <f t="shared" si="3"/>
        <v>7083</v>
      </c>
      <c r="G25" s="9">
        <f t="shared" si="4"/>
        <v>9.0522199217851387E-2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7144</v>
      </c>
      <c r="E26" s="5">
        <v>9</v>
      </c>
      <c r="F26" s="5">
        <f t="shared" si="3"/>
        <v>7153</v>
      </c>
      <c r="G26" s="9">
        <f t="shared" si="4"/>
        <v>9.1416813639035865E-2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6268</v>
      </c>
      <c r="E27" s="5">
        <v>83</v>
      </c>
      <c r="F27" s="5">
        <f t="shared" si="3"/>
        <v>6351</v>
      </c>
      <c r="G27" s="9">
        <f t="shared" si="4"/>
        <v>8.1167088413465219E-2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1408</v>
      </c>
      <c r="E28" s="5">
        <v>348</v>
      </c>
      <c r="F28" s="5">
        <f t="shared" si="3"/>
        <v>1756</v>
      </c>
      <c r="G28" s="9">
        <f t="shared" si="4"/>
        <v>2.2442041765713263E-2</v>
      </c>
    </row>
    <row r="29" spans="1:7">
      <c r="A29" s="1"/>
      <c r="B29" s="1"/>
      <c r="C29" s="18" t="s">
        <v>1</v>
      </c>
      <c r="D29" s="19">
        <f>SUM(D19:D28)</f>
        <v>77805</v>
      </c>
      <c r="E29" s="19">
        <f>SUM(E19:E28)</f>
        <v>441</v>
      </c>
      <c r="F29" s="19">
        <f>SUM(F19:F28)</f>
        <v>78246</v>
      </c>
      <c r="G29" s="20"/>
    </row>
  </sheetData>
  <mergeCells count="2">
    <mergeCell ref="A1:G1"/>
    <mergeCell ref="A17:G17"/>
  </mergeCells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Hoja15"/>
  <dimension ref="A1:I29"/>
  <sheetViews>
    <sheetView workbookViewId="0">
      <selection activeCell="D19" sqref="D19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9.7669763332692023E-3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2.8876289740806596E-4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1.7650498207940922E-2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6.1337574039516379E-3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4.683094527393468E-4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1.6514378373347538E-3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9.3862984806072404E-4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4.0825687067064373E-4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4.0379271294641783E-3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9.4286796515219776E-2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0.13563135249605926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27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10546</v>
      </c>
      <c r="E19" s="5"/>
      <c r="F19" s="5">
        <f>+E19+D19</f>
        <v>10546</v>
      </c>
      <c r="G19" s="9">
        <f>+F19/$F$29</f>
        <v>0.13364592573818274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7474</v>
      </c>
      <c r="E20" s="5"/>
      <c r="F20" s="5">
        <f t="shared" ref="F20:F28" si="3">+E20+D20</f>
        <v>7474</v>
      </c>
      <c r="G20" s="9">
        <f t="shared" ref="G20:G28" si="4">+F20/$F$29</f>
        <v>9.4715498669370166E-2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11505</v>
      </c>
      <c r="E21" s="5"/>
      <c r="F21" s="5">
        <f t="shared" si="3"/>
        <v>11505</v>
      </c>
      <c r="G21" s="9">
        <f t="shared" si="4"/>
        <v>0.14579901153212521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10007</v>
      </c>
      <c r="E22" s="5"/>
      <c r="F22" s="5">
        <f t="shared" si="3"/>
        <v>10007</v>
      </c>
      <c r="G22" s="9">
        <f t="shared" si="4"/>
        <v>0.1268153592700545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7352</v>
      </c>
      <c r="E23" s="5"/>
      <c r="F23" s="5">
        <f t="shared" si="3"/>
        <v>7352</v>
      </c>
      <c r="G23" s="9">
        <f t="shared" si="4"/>
        <v>9.3169433531871751E-2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8931</v>
      </c>
      <c r="E24" s="5"/>
      <c r="F24" s="5">
        <f t="shared" si="3"/>
        <v>8931</v>
      </c>
      <c r="G24" s="9">
        <f t="shared" si="4"/>
        <v>0.11317957166392092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7156</v>
      </c>
      <c r="E25" s="5">
        <v>1</v>
      </c>
      <c r="F25" s="5">
        <f t="shared" si="3"/>
        <v>7157</v>
      </c>
      <c r="G25" s="9">
        <f t="shared" si="4"/>
        <v>9.0698263844886579E-2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7389</v>
      </c>
      <c r="E26" s="5">
        <v>6</v>
      </c>
      <c r="F26" s="5">
        <f t="shared" si="3"/>
        <v>7395</v>
      </c>
      <c r="G26" s="9">
        <f t="shared" si="4"/>
        <v>9.3714358129514633E-2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6285</v>
      </c>
      <c r="E27" s="5">
        <v>103</v>
      </c>
      <c r="F27" s="5">
        <f t="shared" si="3"/>
        <v>6388</v>
      </c>
      <c r="G27" s="9">
        <f t="shared" si="4"/>
        <v>8.095298441262197E-2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1489</v>
      </c>
      <c r="E28" s="5">
        <v>666</v>
      </c>
      <c r="F28" s="5">
        <f t="shared" si="3"/>
        <v>2155</v>
      </c>
      <c r="G28" s="9">
        <f t="shared" si="4"/>
        <v>2.7309593207451528E-2</v>
      </c>
    </row>
    <row r="29" spans="1:7">
      <c r="A29" s="1"/>
      <c r="B29" s="1"/>
      <c r="C29" s="18" t="s">
        <v>1</v>
      </c>
      <c r="D29" s="19">
        <f>SUM(D19:D28)</f>
        <v>78134</v>
      </c>
      <c r="E29" s="19">
        <f>SUM(E19:E28)</f>
        <v>776</v>
      </c>
      <c r="F29" s="19">
        <f>SUM(F19:F28)</f>
        <v>78910</v>
      </c>
      <c r="G29" s="20"/>
    </row>
  </sheetData>
  <mergeCells count="2">
    <mergeCell ref="A1:G1"/>
    <mergeCell ref="A17:G17"/>
  </mergeCells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E19" sqref="E19:E28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8.7196577181665093E-3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5.5613621762994384E-4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1.5694020226750819E-2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5.0566688390921337E-3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7.4487243931251458E-4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1.3989551840248241E-3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1.1159293192260298E-3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3.848506517623482E-4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1.8938131636421851E-3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6.9992948853338094E-2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0.1055578526129454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40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10461</v>
      </c>
      <c r="E19" s="5"/>
      <c r="F19" s="5">
        <f>+E19+D19</f>
        <v>10461</v>
      </c>
      <c r="G19" s="9">
        <f>+F19/$F$29</f>
        <v>0.13166605832525707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7365</v>
      </c>
      <c r="E20" s="5"/>
      <c r="F20" s="5">
        <f t="shared" ref="F20:F28" si="3">+E20+D20</f>
        <v>7365</v>
      </c>
      <c r="G20" s="9">
        <f t="shared" ref="G20:G28" si="4">+F20/$F$29</f>
        <v>9.2698644447521114E-2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11356</v>
      </c>
      <c r="E21" s="5"/>
      <c r="F21" s="5">
        <f t="shared" si="3"/>
        <v>11356</v>
      </c>
      <c r="G21" s="9">
        <f t="shared" si="4"/>
        <v>0.14293086304766459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9873</v>
      </c>
      <c r="E22" s="5"/>
      <c r="F22" s="5">
        <f t="shared" si="3"/>
        <v>9873</v>
      </c>
      <c r="G22" s="9">
        <f t="shared" si="4"/>
        <v>0.12426527041824521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7266</v>
      </c>
      <c r="E23" s="5"/>
      <c r="F23" s="5">
        <f t="shared" si="3"/>
        <v>7266</v>
      </c>
      <c r="G23" s="9">
        <f t="shared" si="4"/>
        <v>9.145259342236095E-2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8906</v>
      </c>
      <c r="E24" s="5"/>
      <c r="F24" s="5">
        <f t="shared" si="3"/>
        <v>8906</v>
      </c>
      <c r="G24" s="9">
        <f t="shared" si="4"/>
        <v>0.11209424676844848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7139</v>
      </c>
      <c r="E25" s="5">
        <v>1</v>
      </c>
      <c r="F25" s="5">
        <f t="shared" si="3"/>
        <v>7140</v>
      </c>
      <c r="G25" s="9">
        <f t="shared" si="4"/>
        <v>8.9866710299429831E-2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7454</v>
      </c>
      <c r="E26" s="5">
        <v>6</v>
      </c>
      <c r="F26" s="5">
        <f t="shared" si="3"/>
        <v>7460</v>
      </c>
      <c r="G26" s="9">
        <f t="shared" si="4"/>
        <v>9.3894349976715211E-2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6744</v>
      </c>
      <c r="E27" s="5">
        <v>148</v>
      </c>
      <c r="F27" s="5">
        <f t="shared" si="3"/>
        <v>6892</v>
      </c>
      <c r="G27" s="9">
        <f t="shared" si="4"/>
        <v>8.6745289549533672E-2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1766</v>
      </c>
      <c r="E28" s="5">
        <v>966</v>
      </c>
      <c r="F28" s="5">
        <f t="shared" si="3"/>
        <v>2732</v>
      </c>
      <c r="G28" s="9">
        <f t="shared" si="4"/>
        <v>3.4385973744823856E-2</v>
      </c>
    </row>
    <row r="29" spans="1:7">
      <c r="A29" s="1"/>
      <c r="B29" s="1"/>
      <c r="C29" s="18" t="s">
        <v>1</v>
      </c>
      <c r="D29" s="19">
        <f>SUM(D19:D28)</f>
        <v>78330</v>
      </c>
      <c r="E29" s="19">
        <f>SUM(E19:E28)</f>
        <v>1121</v>
      </c>
      <c r="F29" s="19">
        <f>SUM(F19:F28)</f>
        <v>79451</v>
      </c>
      <c r="G29" s="20"/>
    </row>
  </sheetData>
  <mergeCells count="2">
    <mergeCell ref="A1:G1"/>
    <mergeCell ref="A17:G17"/>
  </mergeCells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E19" sqref="E19:E28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8.3280464425390544E-3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7.2682750255605383E-4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1.5209791444658262E-2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4.5161410021527185E-3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7.0997001604413714E-4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1.3301642872641764E-3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1.0749874281380698E-3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2.8851663562406575E-4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1.4950321999609851E-3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6.5418442381831199E-2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9.9097919340768725E-2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40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10415</v>
      </c>
      <c r="E19" s="5"/>
      <c r="F19" s="5">
        <f>+E19+D19</f>
        <v>10415</v>
      </c>
      <c r="G19" s="9">
        <f>+F19/$F$29</f>
        <v>0.13089926475208949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7294</v>
      </c>
      <c r="E20" s="5"/>
      <c r="F20" s="5">
        <f t="shared" ref="F20:F28" si="3">+E20+D20</f>
        <v>7294</v>
      </c>
      <c r="G20" s="9">
        <f t="shared" ref="G20:G28" si="4">+F20/$F$29</f>
        <v>9.1673474517689937E-2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11314</v>
      </c>
      <c r="E21" s="5"/>
      <c r="F21" s="5">
        <f t="shared" si="3"/>
        <v>11314</v>
      </c>
      <c r="G21" s="9">
        <f t="shared" si="4"/>
        <v>0.14219820272732986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9778</v>
      </c>
      <c r="E22" s="5"/>
      <c r="F22" s="5">
        <f t="shared" si="3"/>
        <v>9778</v>
      </c>
      <c r="G22" s="9">
        <f t="shared" si="4"/>
        <v>0.12289323194872118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7292</v>
      </c>
      <c r="E23" s="5"/>
      <c r="F23" s="5">
        <f t="shared" si="3"/>
        <v>7292</v>
      </c>
      <c r="G23" s="9">
        <f t="shared" si="4"/>
        <v>9.1648337836988628E-2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8894</v>
      </c>
      <c r="E24" s="5"/>
      <c r="F24" s="5">
        <f t="shared" si="3"/>
        <v>8894</v>
      </c>
      <c r="G24" s="9">
        <f t="shared" si="4"/>
        <v>0.11178281907874066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7164</v>
      </c>
      <c r="E25" s="5">
        <v>1</v>
      </c>
      <c r="F25" s="5">
        <f t="shared" si="3"/>
        <v>7165</v>
      </c>
      <c r="G25" s="9">
        <f t="shared" si="4"/>
        <v>9.0052158612455219E-2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7529</v>
      </c>
      <c r="E26" s="5">
        <v>6</v>
      </c>
      <c r="F26" s="5">
        <f t="shared" si="3"/>
        <v>7535</v>
      </c>
      <c r="G26" s="9">
        <f t="shared" si="4"/>
        <v>9.47024445421982E-2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6876</v>
      </c>
      <c r="E27" s="5">
        <v>140</v>
      </c>
      <c r="F27" s="5">
        <f t="shared" si="3"/>
        <v>7016</v>
      </c>
      <c r="G27" s="9">
        <f t="shared" si="4"/>
        <v>8.8179475900207374E-2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1841</v>
      </c>
      <c r="E28" s="5">
        <v>1021</v>
      </c>
      <c r="F28" s="5">
        <f t="shared" si="3"/>
        <v>2862</v>
      </c>
      <c r="G28" s="9">
        <f t="shared" si="4"/>
        <v>3.5970590083579466E-2</v>
      </c>
    </row>
    <row r="29" spans="1:7">
      <c r="A29" s="1"/>
      <c r="B29" s="1"/>
      <c r="C29" s="18" t="s">
        <v>1</v>
      </c>
      <c r="D29" s="19">
        <f>SUM(D19:D28)</f>
        <v>78397</v>
      </c>
      <c r="E29" s="19">
        <f>SUM(E19:E28)</f>
        <v>1168</v>
      </c>
      <c r="F29" s="19">
        <f>SUM(F19:F28)</f>
        <v>79565</v>
      </c>
      <c r="G29" s="20"/>
    </row>
  </sheetData>
  <mergeCells count="2">
    <mergeCell ref="A1:G1"/>
    <mergeCell ref="A17:G17"/>
  </mergeCells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E19" sqref="E19:E28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8.4929833319305655E-3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6.8887636670237078E-4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1.3246740728514703E-2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3.8131938842755194E-3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9.0788595087741759E-4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1.4776883955021358E-3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5.1662858573549243E-4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8.031296093518296E-5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1.4641125710220654E-3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6.7742110083940321E-2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9.8430532859435788E-2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40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10452</v>
      </c>
      <c r="E19" s="5"/>
      <c r="F19" s="5">
        <f>+E19+D19</f>
        <v>10452</v>
      </c>
      <c r="G19" s="9">
        <f>+F19/$F$29</f>
        <v>0.1312241054613936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7319</v>
      </c>
      <c r="E20" s="5"/>
      <c r="F20" s="5">
        <f t="shared" ref="F20:F28" si="3">+E20+D20</f>
        <v>7319</v>
      </c>
      <c r="G20" s="9">
        <f t="shared" ref="G20:G28" si="4">+F20/$F$29</f>
        <v>9.1889516635279347E-2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11080</v>
      </c>
      <c r="E21" s="5">
        <v>1</v>
      </c>
      <c r="F21" s="5">
        <f t="shared" si="3"/>
        <v>11081</v>
      </c>
      <c r="G21" s="9">
        <f t="shared" si="4"/>
        <v>0.13912115505335845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9637</v>
      </c>
      <c r="E22" s="5"/>
      <c r="F22" s="5">
        <f t="shared" si="3"/>
        <v>9637</v>
      </c>
      <c r="G22" s="9">
        <f t="shared" si="4"/>
        <v>0.12099183929692404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7216</v>
      </c>
      <c r="E23" s="5"/>
      <c r="F23" s="5">
        <f t="shared" si="3"/>
        <v>7216</v>
      </c>
      <c r="G23" s="9">
        <f t="shared" si="4"/>
        <v>9.0596359070935342E-2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8956</v>
      </c>
      <c r="E24" s="5"/>
      <c r="F24" s="5">
        <f t="shared" si="3"/>
        <v>8956</v>
      </c>
      <c r="G24" s="9">
        <f t="shared" si="4"/>
        <v>0.11244193345888261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7413</v>
      </c>
      <c r="E25" s="5">
        <v>2</v>
      </c>
      <c r="F25" s="5">
        <f t="shared" si="3"/>
        <v>7415</v>
      </c>
      <c r="G25" s="9">
        <f t="shared" si="4"/>
        <v>9.3094789704959199E-2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7737</v>
      </c>
      <c r="E26" s="5">
        <v>4</v>
      </c>
      <c r="F26" s="5">
        <f t="shared" si="3"/>
        <v>7741</v>
      </c>
      <c r="G26" s="9">
        <f t="shared" si="4"/>
        <v>9.7187696170747018E-2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6878</v>
      </c>
      <c r="E27" s="5">
        <v>155</v>
      </c>
      <c r="F27" s="5">
        <f t="shared" si="3"/>
        <v>7033</v>
      </c>
      <c r="G27" s="9">
        <f t="shared" si="4"/>
        <v>8.8298807281858127E-2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1809</v>
      </c>
      <c r="E28" s="5">
        <v>991</v>
      </c>
      <c r="F28" s="5">
        <f t="shared" si="3"/>
        <v>2800</v>
      </c>
      <c r="G28" s="9">
        <f t="shared" si="4"/>
        <v>3.5153797865662272E-2</v>
      </c>
    </row>
    <row r="29" spans="1:7">
      <c r="A29" s="1"/>
      <c r="B29" s="1"/>
      <c r="C29" s="18" t="s">
        <v>1</v>
      </c>
      <c r="D29" s="19">
        <f>SUM(D19:D28)</f>
        <v>78497</v>
      </c>
      <c r="E29" s="19">
        <f>SUM(E19:E28)</f>
        <v>1153</v>
      </c>
      <c r="F29" s="19">
        <f>SUM(F19:F28)</f>
        <v>79650</v>
      </c>
      <c r="G29" s="20"/>
    </row>
  </sheetData>
  <mergeCells count="2">
    <mergeCell ref="A1:G1"/>
    <mergeCell ref="A17:G17"/>
  </mergeCells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K31" sqref="K31"/>
    </sheetView>
  </sheetViews>
  <sheetFormatPr baseColWidth="10" defaultRowHeight="15"/>
  <cols>
    <col min="7" max="7" width="13.5703125" bestFit="1" customWidth="1"/>
    <col min="9" max="9" width="8.140625" bestFit="1" customWidth="1"/>
  </cols>
  <sheetData>
    <row r="1" spans="1:9" ht="18.75">
      <c r="A1" s="29" t="s">
        <v>8</v>
      </c>
      <c r="B1" s="29"/>
      <c r="C1" s="29"/>
      <c r="D1" s="29"/>
      <c r="E1" s="29"/>
      <c r="F1" s="30"/>
      <c r="G1" s="30"/>
      <c r="H1" s="10"/>
      <c r="I1" s="1"/>
    </row>
    <row r="2" spans="1:9">
      <c r="A2" s="15" t="s">
        <v>2</v>
      </c>
      <c r="B2" s="15" t="s">
        <v>3</v>
      </c>
      <c r="C2" s="17" t="s">
        <v>4</v>
      </c>
      <c r="D2" s="17" t="s">
        <v>5</v>
      </c>
      <c r="E2" s="17" t="s">
        <v>6</v>
      </c>
      <c r="F2" s="17" t="s">
        <v>19</v>
      </c>
      <c r="G2" s="17" t="s">
        <v>20</v>
      </c>
      <c r="H2" s="10"/>
      <c r="I2" s="16" t="s">
        <v>7</v>
      </c>
    </row>
    <row r="3" spans="1:9">
      <c r="A3" s="21">
        <v>1</v>
      </c>
      <c r="B3" s="7">
        <v>0</v>
      </c>
      <c r="C3" s="8">
        <v>5.352583399259494</v>
      </c>
      <c r="D3" s="5">
        <v>6342</v>
      </c>
      <c r="E3" s="5">
        <v>24</v>
      </c>
      <c r="F3" s="5">
        <f>+E3+D3</f>
        <v>6366</v>
      </c>
      <c r="G3" s="9">
        <f>+F3/$F$13</f>
        <v>9.9985864392404464E-2</v>
      </c>
      <c r="H3" s="11"/>
      <c r="I3" s="13">
        <f>+IFERROR((G19-G3)*LN(ABS(G19/G3)),0)</f>
        <v>1.3432415107321582E-2</v>
      </c>
    </row>
    <row r="4" spans="1:9">
      <c r="A4" s="21">
        <v>2</v>
      </c>
      <c r="B4" s="7">
        <v>6.352583399259494</v>
      </c>
      <c r="C4" s="8">
        <v>8.0113970634197376</v>
      </c>
      <c r="D4" s="5">
        <v>6331</v>
      </c>
      <c r="E4" s="5">
        <v>37</v>
      </c>
      <c r="F4" s="5">
        <f t="shared" ref="F4:F12" si="0">+E4+D4</f>
        <v>6368</v>
      </c>
      <c r="G4" s="9">
        <f t="shared" ref="G4:G12" si="1">+F4/$F$13</f>
        <v>0.10001727685372787</v>
      </c>
      <c r="H4" s="11"/>
      <c r="I4" s="13">
        <f t="shared" ref="I4:I12" si="2">+IFERROR((G20-G4)*LN(ABS(G20/G4)),0)</f>
        <v>1.306896547342922E-4</v>
      </c>
    </row>
    <row r="5" spans="1:9">
      <c r="A5" s="21">
        <v>3</v>
      </c>
      <c r="B5" s="7">
        <v>9.0113970634197376</v>
      </c>
      <c r="C5" s="8">
        <v>10.966646064106074</v>
      </c>
      <c r="D5" s="5">
        <v>6279</v>
      </c>
      <c r="E5" s="5">
        <v>59</v>
      </c>
      <c r="F5" s="5">
        <f t="shared" si="0"/>
        <v>6338</v>
      </c>
      <c r="G5" s="9">
        <f t="shared" si="1"/>
        <v>9.9546089933876772E-2</v>
      </c>
      <c r="H5" s="11"/>
      <c r="I5" s="13">
        <f t="shared" si="2"/>
        <v>1.4932957256784708E-2</v>
      </c>
    </row>
    <row r="6" spans="1:9">
      <c r="A6" s="21">
        <v>4</v>
      </c>
      <c r="B6" s="7">
        <v>11.966646064106074</v>
      </c>
      <c r="C6" s="8">
        <v>14.690531844014641</v>
      </c>
      <c r="D6" s="5">
        <v>6320</v>
      </c>
      <c r="E6" s="5">
        <v>77</v>
      </c>
      <c r="F6" s="5">
        <f t="shared" si="0"/>
        <v>6397</v>
      </c>
      <c r="G6" s="9">
        <f t="shared" si="1"/>
        <v>0.10047275754291728</v>
      </c>
      <c r="H6" s="11"/>
      <c r="I6" s="13">
        <f t="shared" si="2"/>
        <v>5.1521503690259898E-3</v>
      </c>
    </row>
    <row r="7" spans="1:9">
      <c r="A7" s="21">
        <v>5</v>
      </c>
      <c r="B7" s="7">
        <v>15.690531844014641</v>
      </c>
      <c r="C7" s="8">
        <v>19.707669164128582</v>
      </c>
      <c r="D7" s="5">
        <v>6231</v>
      </c>
      <c r="E7" s="5">
        <v>129</v>
      </c>
      <c r="F7" s="5">
        <f t="shared" si="0"/>
        <v>6360</v>
      </c>
      <c r="G7" s="9">
        <f t="shared" si="1"/>
        <v>9.989162700843425E-2</v>
      </c>
      <c r="H7" s="11"/>
      <c r="I7" s="13">
        <f t="shared" si="2"/>
        <v>8.6880780924125135E-4</v>
      </c>
    </row>
    <row r="8" spans="1:9">
      <c r="A8" s="21">
        <v>6</v>
      </c>
      <c r="B8" s="7">
        <v>20.707669164128582</v>
      </c>
      <c r="C8" s="8">
        <v>27.710677372409378</v>
      </c>
      <c r="D8" s="5">
        <v>6186</v>
      </c>
      <c r="E8" s="5">
        <v>176</v>
      </c>
      <c r="F8" s="5">
        <f t="shared" si="0"/>
        <v>6362</v>
      </c>
      <c r="G8" s="9">
        <f t="shared" si="1"/>
        <v>9.9923039469757655E-2</v>
      </c>
      <c r="H8" s="11"/>
      <c r="I8" s="13">
        <f t="shared" si="2"/>
        <v>1.04803468358074E-3</v>
      </c>
    </row>
    <row r="9" spans="1:9">
      <c r="A9" s="21">
        <v>7</v>
      </c>
      <c r="B9" s="7">
        <v>28.710677372409378</v>
      </c>
      <c r="C9" s="8">
        <v>43.167030047115894</v>
      </c>
      <c r="D9" s="5">
        <v>6122</v>
      </c>
      <c r="E9" s="5">
        <v>255</v>
      </c>
      <c r="F9" s="5">
        <f t="shared" si="0"/>
        <v>6377</v>
      </c>
      <c r="G9" s="9">
        <f t="shared" si="1"/>
        <v>0.1001586329296832</v>
      </c>
      <c r="H9" s="11"/>
      <c r="I9" s="13">
        <f t="shared" si="2"/>
        <v>1.8534512229125965E-3</v>
      </c>
    </row>
    <row r="10" spans="1:9">
      <c r="A10" s="21">
        <v>8</v>
      </c>
      <c r="B10" s="7">
        <v>44.167030047115894</v>
      </c>
      <c r="C10" s="8">
        <v>88.171212048129334</v>
      </c>
      <c r="D10" s="5">
        <v>5902</v>
      </c>
      <c r="E10" s="5">
        <v>465</v>
      </c>
      <c r="F10" s="5">
        <f t="shared" si="0"/>
        <v>6367</v>
      </c>
      <c r="G10" s="9">
        <f t="shared" si="1"/>
        <v>0.10000157062306617</v>
      </c>
      <c r="H10" s="11"/>
      <c r="I10" s="13">
        <f t="shared" si="2"/>
        <v>1.400309535168449E-3</v>
      </c>
    </row>
    <row r="11" spans="1:9">
      <c r="A11" s="21">
        <v>9</v>
      </c>
      <c r="B11" s="7">
        <v>89.171212048129334</v>
      </c>
      <c r="C11" s="8">
        <v>688.3756820119944</v>
      </c>
      <c r="D11" s="5">
        <v>4224</v>
      </c>
      <c r="E11" s="5">
        <v>2145</v>
      </c>
      <c r="F11" s="5">
        <f t="shared" si="0"/>
        <v>6369</v>
      </c>
      <c r="G11" s="9">
        <f t="shared" si="1"/>
        <v>0.10003298308438957</v>
      </c>
      <c r="H11" s="11"/>
      <c r="I11" s="13">
        <f t="shared" si="2"/>
        <v>1.878065659253433E-3</v>
      </c>
    </row>
    <row r="12" spans="1:9">
      <c r="A12" s="21">
        <v>10</v>
      </c>
      <c r="B12" s="7">
        <v>689.3756820119944</v>
      </c>
      <c r="C12" s="8">
        <v>999.84244944855743</v>
      </c>
      <c r="D12" s="5">
        <v>1011</v>
      </c>
      <c r="E12" s="5">
        <v>5354</v>
      </c>
      <c r="F12" s="5">
        <f t="shared" si="0"/>
        <v>6365</v>
      </c>
      <c r="G12" s="9">
        <f t="shared" si="1"/>
        <v>9.9970158161742761E-2</v>
      </c>
      <c r="H12" s="11"/>
      <c r="I12" s="13">
        <f t="shared" si="2"/>
        <v>7.169498988344121E-2</v>
      </c>
    </row>
    <row r="13" spans="1:9">
      <c r="A13" s="1"/>
      <c r="B13" s="1"/>
      <c r="C13" s="18" t="s">
        <v>1</v>
      </c>
      <c r="D13" s="19">
        <f>SUM(D3:D12)</f>
        <v>54948</v>
      </c>
      <c r="E13" s="19">
        <f>SUM(E3:E12)</f>
        <v>8721</v>
      </c>
      <c r="F13" s="19">
        <f>SUM(F3:F12)</f>
        <v>63669</v>
      </c>
      <c r="G13" s="20"/>
      <c r="H13" s="12"/>
      <c r="I13" s="14">
        <f>+SUM(I3:I12)</f>
        <v>0.11239187118146425</v>
      </c>
    </row>
    <row r="14" spans="1:9">
      <c r="A14" s="1"/>
      <c r="B14" s="1"/>
      <c r="C14" s="2"/>
      <c r="D14" s="3"/>
      <c r="E14" s="3"/>
      <c r="F14" s="3"/>
      <c r="G14" s="4"/>
      <c r="H14" s="4"/>
      <c r="I14" s="6"/>
    </row>
    <row r="15" spans="1:9">
      <c r="A15" s="1"/>
      <c r="B15" s="1"/>
      <c r="C15" s="2"/>
      <c r="D15" s="3"/>
      <c r="E15" s="3"/>
      <c r="F15" s="3"/>
      <c r="G15" s="4"/>
      <c r="H15" s="4"/>
      <c r="I15" s="6"/>
    </row>
    <row r="17" spans="1:7" ht="18.75">
      <c r="A17" s="31" t="s">
        <v>40</v>
      </c>
      <c r="B17" s="32"/>
      <c r="C17" s="32"/>
      <c r="D17" s="32"/>
      <c r="E17" s="32"/>
      <c r="F17" s="32"/>
      <c r="G17" s="32"/>
    </row>
    <row r="18" spans="1:7">
      <c r="A18" s="15" t="s">
        <v>2</v>
      </c>
      <c r="B18" s="15" t="s">
        <v>3</v>
      </c>
      <c r="C18" s="17" t="s">
        <v>4</v>
      </c>
      <c r="D18" s="17" t="s">
        <v>5</v>
      </c>
      <c r="E18" s="17" t="s">
        <v>6</v>
      </c>
      <c r="F18" s="17" t="s">
        <v>19</v>
      </c>
      <c r="G18" s="17" t="s">
        <v>20</v>
      </c>
    </row>
    <row r="19" spans="1:7">
      <c r="A19" s="21">
        <v>1</v>
      </c>
      <c r="B19" s="7">
        <v>0</v>
      </c>
      <c r="C19" s="8">
        <v>5.352583399259494</v>
      </c>
      <c r="D19" s="5">
        <v>11139</v>
      </c>
      <c r="E19" s="5"/>
      <c r="F19" s="5">
        <f>+E19+D19</f>
        <v>11139</v>
      </c>
      <c r="G19" s="9">
        <f>+F19/$F$29</f>
        <v>0.13994070202768913</v>
      </c>
    </row>
    <row r="20" spans="1:7">
      <c r="A20" s="21">
        <v>2</v>
      </c>
      <c r="B20" s="7">
        <v>6.352583399259494</v>
      </c>
      <c r="C20" s="8">
        <v>8.0113970634197376</v>
      </c>
      <c r="D20" s="5">
        <v>7676</v>
      </c>
      <c r="E20" s="5"/>
      <c r="F20" s="5">
        <f t="shared" ref="F20:F28" si="3">+E20+D20</f>
        <v>7676</v>
      </c>
      <c r="G20" s="9">
        <f t="shared" ref="G20:G28" si="4">+F20/$F$29</f>
        <v>9.6434583783512148E-2</v>
      </c>
    </row>
    <row r="21" spans="1:7">
      <c r="A21" s="21">
        <v>3</v>
      </c>
      <c r="B21" s="7">
        <v>9.0113970634197376</v>
      </c>
      <c r="C21" s="8">
        <v>10.966646064106074</v>
      </c>
      <c r="D21" s="5">
        <v>11283</v>
      </c>
      <c r="E21" s="5">
        <v>2</v>
      </c>
      <c r="F21" s="5">
        <f t="shared" si="3"/>
        <v>11285</v>
      </c>
      <c r="G21" s="9">
        <f t="shared" si="4"/>
        <v>0.14177491896781327</v>
      </c>
    </row>
    <row r="22" spans="1:7">
      <c r="A22" s="21">
        <v>4</v>
      </c>
      <c r="B22" s="7">
        <v>11.966646064106074</v>
      </c>
      <c r="C22" s="8">
        <v>14.690531844014641</v>
      </c>
      <c r="D22" s="5">
        <v>9910</v>
      </c>
      <c r="E22" s="5"/>
      <c r="F22" s="5">
        <f t="shared" si="3"/>
        <v>9910</v>
      </c>
      <c r="G22" s="9">
        <f t="shared" si="4"/>
        <v>0.12450061559335662</v>
      </c>
    </row>
    <row r="23" spans="1:7">
      <c r="A23" s="21">
        <v>5</v>
      </c>
      <c r="B23" s="7">
        <v>15.690531844014641</v>
      </c>
      <c r="C23" s="8">
        <v>19.707669164128582</v>
      </c>
      <c r="D23" s="5">
        <v>7226</v>
      </c>
      <c r="E23" s="5">
        <v>1</v>
      </c>
      <c r="F23" s="5">
        <f t="shared" si="3"/>
        <v>7227</v>
      </c>
      <c r="G23" s="9">
        <f t="shared" si="4"/>
        <v>9.0793738536144128E-2</v>
      </c>
    </row>
    <row r="24" spans="1:7">
      <c r="A24" s="21">
        <v>6</v>
      </c>
      <c r="B24" s="7">
        <v>20.707669164128582</v>
      </c>
      <c r="C24" s="8">
        <v>27.710677372409378</v>
      </c>
      <c r="D24" s="5">
        <v>8789</v>
      </c>
      <c r="E24" s="5"/>
      <c r="F24" s="5">
        <f t="shared" si="3"/>
        <v>8789</v>
      </c>
      <c r="G24" s="9">
        <f t="shared" si="4"/>
        <v>0.11041734716952688</v>
      </c>
    </row>
    <row r="25" spans="1:7">
      <c r="A25" s="21">
        <v>7</v>
      </c>
      <c r="B25" s="7">
        <v>28.710677372409378</v>
      </c>
      <c r="C25" s="8">
        <v>43.167030047115894</v>
      </c>
      <c r="D25" s="5">
        <v>6925</v>
      </c>
      <c r="E25" s="5"/>
      <c r="F25" s="5">
        <f t="shared" si="3"/>
        <v>6925</v>
      </c>
      <c r="G25" s="9">
        <f t="shared" si="4"/>
        <v>8.69996733586271E-2</v>
      </c>
    </row>
    <row r="26" spans="1:7">
      <c r="A26" s="21">
        <v>8</v>
      </c>
      <c r="B26" s="7">
        <v>44.167030047115894</v>
      </c>
      <c r="C26" s="8">
        <v>88.171212048129334</v>
      </c>
      <c r="D26" s="5">
        <v>7042</v>
      </c>
      <c r="E26" s="5">
        <v>4</v>
      </c>
      <c r="F26" s="5">
        <f t="shared" si="3"/>
        <v>7046</v>
      </c>
      <c r="G26" s="9">
        <f t="shared" si="4"/>
        <v>8.8519812055579281E-2</v>
      </c>
    </row>
    <row r="27" spans="1:7">
      <c r="A27" s="21">
        <v>9</v>
      </c>
      <c r="B27" s="7">
        <v>89.171212048129334</v>
      </c>
      <c r="C27" s="8">
        <v>688.3756820119944</v>
      </c>
      <c r="D27" s="5">
        <v>6743</v>
      </c>
      <c r="E27" s="5">
        <v>166</v>
      </c>
      <c r="F27" s="5">
        <f t="shared" si="3"/>
        <v>6909</v>
      </c>
      <c r="G27" s="9">
        <f t="shared" si="4"/>
        <v>8.6798663282997054E-2</v>
      </c>
    </row>
    <row r="28" spans="1:7">
      <c r="A28" s="21">
        <v>10</v>
      </c>
      <c r="B28" s="7">
        <v>689.3756820119944</v>
      </c>
      <c r="C28" s="8">
        <v>999.84244944855743</v>
      </c>
      <c r="D28" s="5">
        <v>1658</v>
      </c>
      <c r="E28" s="5">
        <v>1034</v>
      </c>
      <c r="F28" s="5">
        <f t="shared" si="3"/>
        <v>2692</v>
      </c>
      <c r="G28" s="9">
        <f t="shared" si="4"/>
        <v>3.3819945224754393E-2</v>
      </c>
    </row>
    <row r="29" spans="1:7">
      <c r="A29" s="1"/>
      <c r="B29" s="1"/>
      <c r="C29" s="18" t="s">
        <v>1</v>
      </c>
      <c r="D29" s="19">
        <f>SUM(D19:D28)</f>
        <v>78391</v>
      </c>
      <c r="E29" s="19">
        <f>SUM(E19:E28)</f>
        <v>1207</v>
      </c>
      <c r="F29" s="19">
        <f>SUM(F19:F28)</f>
        <v>79598</v>
      </c>
      <c r="G29" s="20"/>
    </row>
  </sheetData>
  <mergeCells count="2">
    <mergeCell ref="A1:G1"/>
    <mergeCell ref="A17:G17"/>
  </mergeCells>
  <conditionalFormatting sqref="C3:C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9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AH18"/>
  <sheetViews>
    <sheetView workbookViewId="0"/>
  </sheetViews>
  <sheetFormatPr baseColWidth="10" defaultRowHeight="15"/>
  <sheetData>
    <row r="2" spans="1:34">
      <c r="A2" s="15" t="s">
        <v>2</v>
      </c>
      <c r="B2" s="15" t="s">
        <v>3</v>
      </c>
      <c r="C2" s="17" t="s">
        <v>4</v>
      </c>
      <c r="D2" s="23">
        <v>40483</v>
      </c>
      <c r="E2" s="23">
        <v>40513</v>
      </c>
      <c r="F2" s="23">
        <v>40544</v>
      </c>
      <c r="G2" s="23">
        <v>40575</v>
      </c>
      <c r="H2" s="23">
        <v>40603</v>
      </c>
      <c r="I2" s="23">
        <v>40634</v>
      </c>
      <c r="J2" s="23">
        <v>40664</v>
      </c>
      <c r="K2" s="23">
        <v>40695</v>
      </c>
      <c r="L2" s="23">
        <v>40725</v>
      </c>
      <c r="M2" s="23">
        <v>40756</v>
      </c>
      <c r="N2" s="23">
        <v>40787</v>
      </c>
      <c r="O2" s="23">
        <v>40817</v>
      </c>
      <c r="P2" s="23">
        <v>40848</v>
      </c>
      <c r="Q2" s="23">
        <v>40878</v>
      </c>
      <c r="R2" s="23">
        <v>40909</v>
      </c>
      <c r="S2" s="23">
        <v>40940</v>
      </c>
      <c r="T2" s="23">
        <v>40969</v>
      </c>
      <c r="U2" s="23">
        <v>41000</v>
      </c>
      <c r="V2" s="23">
        <v>41030</v>
      </c>
      <c r="W2" s="23">
        <v>41061</v>
      </c>
      <c r="X2" s="23">
        <v>41091</v>
      </c>
      <c r="Y2" s="23">
        <v>41122</v>
      </c>
      <c r="Z2" s="23">
        <v>41153</v>
      </c>
      <c r="AA2" s="23">
        <v>41183</v>
      </c>
      <c r="AB2" s="23">
        <v>41214</v>
      </c>
      <c r="AC2" s="23">
        <v>41244</v>
      </c>
    </row>
    <row r="3" spans="1:34">
      <c r="A3" s="21" t="s">
        <v>30</v>
      </c>
      <c r="B3" s="7">
        <v>0</v>
      </c>
      <c r="C3" s="8">
        <v>5.352583399259494</v>
      </c>
      <c r="D3" s="24">
        <f>+'PSI (modelo-datos nov 2010)'!I3</f>
        <v>1.1452713535995351E-3</v>
      </c>
      <c r="E3" s="24">
        <f>+'PSI (modelo-datos dic 2010)'!I3</f>
        <v>9.8899678878699689E-4</v>
      </c>
      <c r="F3" s="24">
        <f>+'PSI (modelo-datos ene 2011)'!I3</f>
        <v>1.2136408486697137E-2</v>
      </c>
      <c r="G3" s="24">
        <f>+'PSI (modelo-datos feb 2011)'!I3</f>
        <v>1.1824862756972703E-2</v>
      </c>
      <c r="H3" s="24">
        <f>+'PSI (modelo-datos mar 2011)'!I3</f>
        <v>9.8995857057110614E-3</v>
      </c>
      <c r="I3" s="24">
        <f>+'PSI (modelo-datos abr 2011)'!I3</f>
        <v>9.6845012475540934E-3</v>
      </c>
      <c r="J3" s="24">
        <f>+'PSI (modelo-datos may 2011)'!I3</f>
        <v>9.0979318318475597E-3</v>
      </c>
      <c r="K3" s="24">
        <f>+'PSI (modelo-datos jun 2011)'!I3</f>
        <v>1.0273855132666484E-2</v>
      </c>
      <c r="L3" s="24">
        <f>+'PSI (modelo-datos jul 2011)'!I3</f>
        <v>9.983618906774492E-3</v>
      </c>
      <c r="M3" s="24">
        <f>+'PSI (modelo-datos ago 2011)'!I3</f>
        <v>9.9994155970979572E-3</v>
      </c>
      <c r="N3" s="24">
        <f>+'PSI (modelo-datos sep 2011)'!I3</f>
        <v>9.3938848995653301E-3</v>
      </c>
      <c r="O3" s="24">
        <f>+'PSI (modelo-datos oct 2011)'!I3</f>
        <v>9.2847258720958042E-3</v>
      </c>
      <c r="P3" s="24">
        <f>+'PSI (modelo-datos nov 2011)'!I3</f>
        <v>7.9988515884224249E-3</v>
      </c>
      <c r="Q3" s="24">
        <f>+'PSI (modelo-datos dic 2011)'!I3</f>
        <v>9.6022866012839703E-3</v>
      </c>
      <c r="R3" s="24">
        <f>+'PSI (modelo-datos ene 2012)'!I3</f>
        <v>1.9370121507518673E-2</v>
      </c>
      <c r="S3" s="24">
        <f>+'PSI (modelo-datos feb 2012)'!I3</f>
        <v>9.7669763332692023E-3</v>
      </c>
      <c r="T3" s="24">
        <f>+'PSI (modelo-datos mar 2012)'!I3</f>
        <v>8.7196577181665093E-3</v>
      </c>
      <c r="U3" s="24">
        <f>+'PSI (modelo-datos abr 2012)'!I3</f>
        <v>8.3280464425390544E-3</v>
      </c>
      <c r="V3" s="24">
        <f>+'PSI (modelo-datos may 2012)'!I3</f>
        <v>8.4929833319305655E-3</v>
      </c>
      <c r="W3" s="24">
        <f>+'PSI (modelo-datos jun 2012)'!I3</f>
        <v>1.3432415107321582E-2</v>
      </c>
      <c r="X3" s="25"/>
      <c r="Y3" s="25"/>
      <c r="Z3" s="25"/>
      <c r="AA3" s="25"/>
      <c r="AB3" s="25"/>
      <c r="AC3" s="25"/>
    </row>
    <row r="4" spans="1:34">
      <c r="A4" s="21" t="s">
        <v>31</v>
      </c>
      <c r="B4" s="7">
        <v>6.352583399259494</v>
      </c>
      <c r="C4" s="8">
        <v>8.0113970634197376</v>
      </c>
      <c r="D4" s="24">
        <f>+'PSI (modelo-datos nov 2010)'!I4</f>
        <v>2.3313677027814116E-3</v>
      </c>
      <c r="E4" s="24">
        <f>+'PSI (modelo-datos dic 2010)'!I4</f>
        <v>2.3346703517002957E-3</v>
      </c>
      <c r="F4" s="24">
        <f>+'PSI (modelo-datos ene 2011)'!I4</f>
        <v>1.5441308956912802E-6</v>
      </c>
      <c r="G4" s="24">
        <f>+'PSI (modelo-datos feb 2011)'!I4</f>
        <v>2.1286723318148824E-5</v>
      </c>
      <c r="H4" s="24">
        <f>+'PSI (modelo-datos mar 2011)'!I4</f>
        <v>9.1541468586871491E-5</v>
      </c>
      <c r="I4" s="24">
        <f>+'PSI (modelo-datos abr 2011)'!I4</f>
        <v>1.2845570136134853E-4</v>
      </c>
      <c r="J4" s="24">
        <f>+'PSI (modelo-datos may 2011)'!I4</f>
        <v>9.9163686968522513E-5</v>
      </c>
      <c r="K4" s="24">
        <f>+'PSI (modelo-datos jun 2011)'!I4</f>
        <v>1.3828214073736403E-4</v>
      </c>
      <c r="L4" s="24">
        <f>+'PSI (modelo-datos jul 2011)'!I4</f>
        <v>1.1519250447616286E-4</v>
      </c>
      <c r="M4" s="24">
        <f>+'PSI (modelo-datos ago 2011)'!I4</f>
        <v>1.5508206474061566E-4</v>
      </c>
      <c r="N4" s="24">
        <f>+'PSI (modelo-datos sep 2011)'!I4</f>
        <v>1.5215456806528179E-4</v>
      </c>
      <c r="O4" s="24">
        <f>+'PSI (modelo-datos oct 2011)'!I4</f>
        <v>1.563420966809749E-4</v>
      </c>
      <c r="P4" s="24">
        <f>+'PSI (modelo-datos nov 2011)'!I4</f>
        <v>2.9366843011357547E-4</v>
      </c>
      <c r="Q4" s="24">
        <f>+'PSI (modelo-datos dic 2011)'!I4</f>
        <v>1.6642745857956952E-4</v>
      </c>
      <c r="R4" s="24">
        <f>+'PSI (modelo-datos ene 2012)'!I4</f>
        <v>6.2205175713119556E-5</v>
      </c>
      <c r="S4" s="24">
        <f>+'PSI (modelo-datos feb 2012)'!I4</f>
        <v>2.8876289740806596E-4</v>
      </c>
      <c r="T4" s="24">
        <f>+'PSI (modelo-datos mar 2012)'!I4</f>
        <v>5.5613621762994384E-4</v>
      </c>
      <c r="U4" s="24">
        <f>+'PSI (modelo-datos abr 2012)'!I4</f>
        <v>7.2682750255605383E-4</v>
      </c>
      <c r="V4" s="24">
        <f>+'PSI (modelo-datos may 2012)'!I4</f>
        <v>6.8887636670237078E-4</v>
      </c>
      <c r="W4" s="24">
        <f>+'PSI (modelo-datos jun 2012)'!I4</f>
        <v>1.306896547342922E-4</v>
      </c>
      <c r="X4" s="25"/>
      <c r="Y4" s="25"/>
      <c r="Z4" s="25"/>
      <c r="AA4" s="25"/>
      <c r="AB4" s="25"/>
      <c r="AC4" s="25"/>
    </row>
    <row r="5" spans="1:34">
      <c r="A5" s="21" t="s">
        <v>32</v>
      </c>
      <c r="B5" s="7">
        <v>9.0113970634197376</v>
      </c>
      <c r="C5" s="8">
        <v>10.966646064106074</v>
      </c>
      <c r="D5" s="24">
        <f>+'PSI (modelo-datos nov 2010)'!I5</f>
        <v>7.9604351621269942E-3</v>
      </c>
      <c r="E5" s="24">
        <f>+'PSI (modelo-datos dic 2010)'!I5</f>
        <v>8.466827089614902E-3</v>
      </c>
      <c r="F5" s="24">
        <f>+'PSI (modelo-datos ene 2011)'!I5</f>
        <v>1.852933604145655E-2</v>
      </c>
      <c r="G5" s="24">
        <f>+'PSI (modelo-datos feb 2011)'!I5</f>
        <v>1.8955178851436279E-2</v>
      </c>
      <c r="H5" s="24">
        <f>+'PSI (modelo-datos mar 2011)'!I5</f>
        <v>1.765945663683742E-2</v>
      </c>
      <c r="I5" s="24">
        <f>+'PSI (modelo-datos abr 2011)'!I5</f>
        <v>1.7400502755078682E-2</v>
      </c>
      <c r="J5" s="24">
        <f>+'PSI (modelo-datos may 2011)'!I5</f>
        <v>1.7927209797591725E-2</v>
      </c>
      <c r="K5" s="24">
        <f>+'PSI (modelo-datos jun 2011)'!I5</f>
        <v>1.8994238903471496E-2</v>
      </c>
      <c r="L5" s="24">
        <f>+'PSI (modelo-datos jul 2011)'!I5</f>
        <v>1.9621905770037248E-2</v>
      </c>
      <c r="M5" s="24">
        <f>+'PSI (modelo-datos ago 2011)'!I5</f>
        <v>1.9800023883436633E-2</v>
      </c>
      <c r="N5" s="24">
        <f>+'PSI (modelo-datos sep 2011)'!I5</f>
        <v>1.9656119644108988E-2</v>
      </c>
      <c r="O5" s="24">
        <f>+'PSI (modelo-datos oct 2011)'!I5</f>
        <v>2.0494364282919852E-2</v>
      </c>
      <c r="P5" s="24">
        <f>+'PSI (modelo-datos nov 2011)'!I5</f>
        <v>1.7538413672940966E-2</v>
      </c>
      <c r="Q5" s="24">
        <f>+'PSI (modelo-datos dic 2011)'!I5</f>
        <v>1.7784078745538476E-2</v>
      </c>
      <c r="R5" s="24">
        <f>+'PSI (modelo-datos ene 2012)'!I5</f>
        <v>1.6003346263945326E-2</v>
      </c>
      <c r="S5" s="24">
        <f>+'PSI (modelo-datos feb 2012)'!I5</f>
        <v>1.7650498207940922E-2</v>
      </c>
      <c r="T5" s="24">
        <f>+'PSI (modelo-datos mar 2012)'!I5</f>
        <v>1.5694020226750819E-2</v>
      </c>
      <c r="U5" s="24">
        <f>+'PSI (modelo-datos abr 2012)'!I5</f>
        <v>1.5209791444658262E-2</v>
      </c>
      <c r="V5" s="24">
        <f>+'PSI (modelo-datos may 2012)'!I5</f>
        <v>1.3246740728514703E-2</v>
      </c>
      <c r="W5" s="24">
        <f>+'PSI (modelo-datos jun 2012)'!I5</f>
        <v>1.4932957256784708E-2</v>
      </c>
      <c r="X5" s="25"/>
      <c r="Y5" s="25"/>
      <c r="Z5" s="25"/>
      <c r="AA5" s="25"/>
      <c r="AB5" s="25"/>
      <c r="AC5" s="25"/>
    </row>
    <row r="6" spans="1:34">
      <c r="A6" s="21" t="s">
        <v>33</v>
      </c>
      <c r="B6" s="7">
        <v>11.966646064106074</v>
      </c>
      <c r="C6" s="8">
        <v>14.690531844014641</v>
      </c>
      <c r="D6" s="24">
        <f>+'PSI (modelo-datos nov 2010)'!I6</f>
        <v>6.1404760157182468E-3</v>
      </c>
      <c r="E6" s="24">
        <f>+'PSI (modelo-datos dic 2010)'!I6</f>
        <v>7.1057055064028627E-3</v>
      </c>
      <c r="F6" s="24">
        <f>+'PSI (modelo-datos ene 2011)'!I6</f>
        <v>5.6739740936402423E-3</v>
      </c>
      <c r="G6" s="24">
        <f>+'PSI (modelo-datos feb 2011)'!I6</f>
        <v>5.9411421698719784E-3</v>
      </c>
      <c r="H6" s="24">
        <f>+'PSI (modelo-datos mar 2011)'!I6</f>
        <v>5.721237722305786E-3</v>
      </c>
      <c r="I6" s="24">
        <f>+'PSI (modelo-datos abr 2011)'!I6</f>
        <v>5.6590172002430571E-3</v>
      </c>
      <c r="J6" s="24">
        <f>+'PSI (modelo-datos may 2011)'!I6</f>
        <v>5.945592230331212E-3</v>
      </c>
      <c r="K6" s="24">
        <f>+'PSI (modelo-datos jun 2011)'!I6</f>
        <v>5.3728664012167885E-3</v>
      </c>
      <c r="L6" s="24">
        <f>+'PSI (modelo-datos jul 2011)'!I6</f>
        <v>5.2958365910942204E-3</v>
      </c>
      <c r="M6" s="24">
        <f>+'PSI (modelo-datos ago 2011)'!I6</f>
        <v>5.3218833958892757E-3</v>
      </c>
      <c r="N6" s="24">
        <f>+'PSI (modelo-datos sep 2011)'!I6</f>
        <v>5.3694202440888192E-3</v>
      </c>
      <c r="O6" s="24">
        <f>+'PSI (modelo-datos oct 2011)'!I6</f>
        <v>6.3538564828184846E-3</v>
      </c>
      <c r="P6" s="24">
        <f>+'PSI (modelo-datos nov 2011)'!I6</f>
        <v>6.3396053283836613E-3</v>
      </c>
      <c r="Q6" s="24">
        <f>+'PSI (modelo-datos dic 2011)'!I6</f>
        <v>6.2029506346962136E-3</v>
      </c>
      <c r="R6" s="24">
        <f>+'PSI (modelo-datos ene 2012)'!I6</f>
        <v>4.3223034686957953E-3</v>
      </c>
      <c r="S6" s="24">
        <f>+'PSI (modelo-datos feb 2012)'!I6</f>
        <v>6.1337574039516379E-3</v>
      </c>
      <c r="T6" s="24">
        <f>+'PSI (modelo-datos mar 2012)'!I6</f>
        <v>5.0566688390921337E-3</v>
      </c>
      <c r="U6" s="24">
        <f>+'PSI (modelo-datos abr 2012)'!I6</f>
        <v>4.5161410021527185E-3</v>
      </c>
      <c r="V6" s="24">
        <f>+'PSI (modelo-datos may 2012)'!I6</f>
        <v>3.8131938842755194E-3</v>
      </c>
      <c r="W6" s="24">
        <f>+'PSI (modelo-datos jun 2012)'!I6</f>
        <v>5.1521503690259898E-3</v>
      </c>
      <c r="X6" s="25"/>
      <c r="Y6" s="25"/>
      <c r="Z6" s="25"/>
      <c r="AA6" s="25"/>
      <c r="AB6" s="25"/>
      <c r="AC6" s="25"/>
    </row>
    <row r="7" spans="1:34">
      <c r="A7" s="21" t="s">
        <v>34</v>
      </c>
      <c r="B7" s="7">
        <v>15.690531844014641</v>
      </c>
      <c r="C7" s="8">
        <v>19.707669164128582</v>
      </c>
      <c r="D7" s="24">
        <f>+'PSI (modelo-datos nov 2010)'!I7</f>
        <v>1.4005909056236691E-3</v>
      </c>
      <c r="E7" s="24">
        <f>+'PSI (modelo-datos dic 2010)'!I7</f>
        <v>1.8536432832576544E-3</v>
      </c>
      <c r="F7" s="24">
        <f>+'PSI (modelo-datos ene 2011)'!I7</f>
        <v>4.1505331883783246E-4</v>
      </c>
      <c r="G7" s="24">
        <f>+'PSI (modelo-datos feb 2011)'!I7</f>
        <v>4.5773099762420498E-4</v>
      </c>
      <c r="H7" s="24">
        <f>+'PSI (modelo-datos mar 2011)'!I7</f>
        <v>5.9718534796237947E-4</v>
      </c>
      <c r="I7" s="24">
        <f>+'PSI (modelo-datos abr 2011)'!I7</f>
        <v>6.6977600070784998E-4</v>
      </c>
      <c r="J7" s="24">
        <f>+'PSI (modelo-datos may 2011)'!I7</f>
        <v>6.4745919621850051E-4</v>
      </c>
      <c r="K7" s="24">
        <f>+'PSI (modelo-datos jun 2011)'!I7</f>
        <v>6.9261959073968666E-4</v>
      </c>
      <c r="L7" s="24">
        <f>+'PSI (modelo-datos jul 2011)'!I7</f>
        <v>6.1663444701918427E-4</v>
      </c>
      <c r="M7" s="24">
        <f>+'PSI (modelo-datos ago 2011)'!I7</f>
        <v>5.6363195787386062E-4</v>
      </c>
      <c r="N7" s="24">
        <f>+'PSI (modelo-datos sep 2011)'!I7</f>
        <v>4.3593809662266384E-4</v>
      </c>
      <c r="O7" s="24">
        <f>+'PSI (modelo-datos oct 2011)'!I7</f>
        <v>3.9244230510922451E-4</v>
      </c>
      <c r="P7" s="24">
        <f>+'PSI (modelo-datos nov 2011)'!I7</f>
        <v>4.5922683455828963E-4</v>
      </c>
      <c r="Q7" s="24">
        <f>+'PSI (modelo-datos dic 2011)'!I7</f>
        <v>4.9202651943392264E-4</v>
      </c>
      <c r="R7" s="24">
        <f>+'PSI (modelo-datos ene 2012)'!I7</f>
        <v>6.2738749142873492E-4</v>
      </c>
      <c r="S7" s="24">
        <f>+'PSI (modelo-datos feb 2012)'!I7</f>
        <v>4.683094527393468E-4</v>
      </c>
      <c r="T7" s="24">
        <f>+'PSI (modelo-datos mar 2012)'!I7</f>
        <v>7.4487243931251458E-4</v>
      </c>
      <c r="U7" s="24">
        <f>+'PSI (modelo-datos abr 2012)'!I7</f>
        <v>7.0997001604413714E-4</v>
      </c>
      <c r="V7" s="24">
        <f>+'PSI (modelo-datos may 2012)'!I7</f>
        <v>9.0788595087741759E-4</v>
      </c>
      <c r="W7" s="24">
        <f>+'PSI (modelo-datos jun 2012)'!I7</f>
        <v>8.6880780924125135E-4</v>
      </c>
      <c r="X7" s="25"/>
      <c r="Y7" s="25"/>
      <c r="Z7" s="25"/>
      <c r="AA7" s="25"/>
      <c r="AB7" s="25"/>
      <c r="AC7" s="25"/>
    </row>
    <row r="8" spans="1:34">
      <c r="A8" s="21" t="s">
        <v>35</v>
      </c>
      <c r="B8" s="7">
        <v>20.707669164128582</v>
      </c>
      <c r="C8" s="8">
        <v>27.710677372409378</v>
      </c>
      <c r="D8" s="24">
        <f>+'PSI (modelo-datos nov 2010)'!I8</f>
        <v>6.6966303009846823E-4</v>
      </c>
      <c r="E8" s="24">
        <f>+'PSI (modelo-datos dic 2010)'!I8</f>
        <v>9.3451141502000768E-4</v>
      </c>
      <c r="F8" s="24">
        <f>+'PSI (modelo-datos ene 2011)'!I8</f>
        <v>1.691163700113917E-3</v>
      </c>
      <c r="G8" s="24">
        <f>+'PSI (modelo-datos feb 2011)'!I8</f>
        <v>1.603641421762969E-3</v>
      </c>
      <c r="H8" s="24">
        <f>+'PSI (modelo-datos mar 2011)'!I8</f>
        <v>1.6115325035776628E-3</v>
      </c>
      <c r="I8" s="24">
        <f>+'PSI (modelo-datos abr 2011)'!I8</f>
        <v>1.3784686421349248E-3</v>
      </c>
      <c r="J8" s="24">
        <f>+'PSI (modelo-datos may 2011)'!I8</f>
        <v>1.2933781676641018E-3</v>
      </c>
      <c r="K8" s="24">
        <f>+'PSI (modelo-datos jun 2011)'!I8</f>
        <v>1.2038200401372331E-3</v>
      </c>
      <c r="L8" s="24">
        <f>+'PSI (modelo-datos jul 2011)'!I8</f>
        <v>1.0857145607259661E-3</v>
      </c>
      <c r="M8" s="24">
        <f>+'PSI (modelo-datos ago 2011)'!I8</f>
        <v>1.1045706552815625E-3</v>
      </c>
      <c r="N8" s="24">
        <f>+'PSI (modelo-datos sep 2011)'!I8</f>
        <v>1.2963640186144903E-3</v>
      </c>
      <c r="O8" s="24">
        <f>+'PSI (modelo-datos oct 2011)'!I8</f>
        <v>9.9652838116650005E-4</v>
      </c>
      <c r="P8" s="24">
        <f>+'PSI (modelo-datos nov 2011)'!I8</f>
        <v>1.0412664927057305E-3</v>
      </c>
      <c r="Q8" s="24">
        <f>+'PSI (modelo-datos dic 2011)'!I8</f>
        <v>1.1996945204918621E-3</v>
      </c>
      <c r="R8" s="24">
        <f>+'PSI (modelo-datos ene 2012)'!I8</f>
        <v>1.0165879991244897E-3</v>
      </c>
      <c r="S8" s="24">
        <f>+'PSI (modelo-datos feb 2012)'!I8</f>
        <v>1.6514378373347538E-3</v>
      </c>
      <c r="T8" s="24">
        <f>+'PSI (modelo-datos mar 2012)'!I8</f>
        <v>1.3989551840248241E-3</v>
      </c>
      <c r="U8" s="24">
        <f>+'PSI (modelo-datos abr 2012)'!I8</f>
        <v>1.3301642872641764E-3</v>
      </c>
      <c r="V8" s="24">
        <f>+'PSI (modelo-datos may 2012)'!I8</f>
        <v>1.4776883955021358E-3</v>
      </c>
      <c r="W8" s="24">
        <f>+'PSI (modelo-datos jun 2012)'!I8</f>
        <v>1.04803468358074E-3</v>
      </c>
      <c r="X8" s="25"/>
      <c r="Y8" s="25"/>
      <c r="Z8" s="25"/>
      <c r="AA8" s="25"/>
      <c r="AB8" s="25"/>
      <c r="AC8" s="25"/>
    </row>
    <row r="9" spans="1:34">
      <c r="A9" s="21" t="s">
        <v>36</v>
      </c>
      <c r="B9" s="7">
        <v>28.710677372409378</v>
      </c>
      <c r="C9" s="8">
        <v>43.167030047115894</v>
      </c>
      <c r="D9" s="24">
        <f>+'PSI (modelo-datos nov 2010)'!I9</f>
        <v>3.2298240304139006E-4</v>
      </c>
      <c r="E9" s="24">
        <f>+'PSI (modelo-datos dic 2010)'!I9</f>
        <v>2.7542401301752659E-4</v>
      </c>
      <c r="F9" s="24">
        <f>+'PSI (modelo-datos ene 2011)'!I9</f>
        <v>1.3422453400405618E-3</v>
      </c>
      <c r="G9" s="24">
        <f>+'PSI (modelo-datos feb 2011)'!I9</f>
        <v>1.2930568455260991E-3</v>
      </c>
      <c r="H9" s="24">
        <f>+'PSI (modelo-datos mar 2011)'!I9</f>
        <v>1.3747786994932083E-3</v>
      </c>
      <c r="I9" s="24">
        <f>+'PSI (modelo-datos abr 2011)'!I9</f>
        <v>1.1775910492111958E-3</v>
      </c>
      <c r="J9" s="24">
        <f>+'PSI (modelo-datos may 2011)'!I9</f>
        <v>1.0796020821887448E-3</v>
      </c>
      <c r="K9" s="24">
        <f>+'PSI (modelo-datos jun 2011)'!I9</f>
        <v>1.4437423066452106E-3</v>
      </c>
      <c r="L9" s="24">
        <f>+'PSI (modelo-datos jul 2011)'!I9</f>
        <v>1.3916295217566068E-3</v>
      </c>
      <c r="M9" s="24">
        <f>+'PSI (modelo-datos ago 2011)'!I9</f>
        <v>1.3355590174460865E-3</v>
      </c>
      <c r="N9" s="24">
        <f>+'PSI (modelo-datos sep 2011)'!I9</f>
        <v>1.3078878566220474E-3</v>
      </c>
      <c r="O9" s="24">
        <f>+'PSI (modelo-datos oct 2011)'!I9</f>
        <v>1.1425604788214776E-3</v>
      </c>
      <c r="P9" s="24">
        <f>+'PSI (modelo-datos nov 2011)'!I9</f>
        <v>8.508597276992144E-4</v>
      </c>
      <c r="Q9" s="24">
        <f>+'PSI (modelo-datos dic 2011)'!I9</f>
        <v>6.9541244039766773E-4</v>
      </c>
      <c r="R9" s="24">
        <f>+'PSI (modelo-datos ene 2012)'!I9</f>
        <v>9.7482300789367919E-4</v>
      </c>
      <c r="S9" s="24">
        <f>+'PSI (modelo-datos feb 2012)'!I9</f>
        <v>9.3862984806072404E-4</v>
      </c>
      <c r="T9" s="24">
        <f>+'PSI (modelo-datos mar 2012)'!I9</f>
        <v>1.1159293192260298E-3</v>
      </c>
      <c r="U9" s="24">
        <f>+'PSI (modelo-datos abr 2012)'!I9</f>
        <v>1.0749874281380698E-3</v>
      </c>
      <c r="V9" s="24">
        <f>+'PSI (modelo-datos may 2012)'!I9</f>
        <v>5.1662858573549243E-4</v>
      </c>
      <c r="W9" s="24">
        <f>+'PSI (modelo-datos jun 2012)'!I9</f>
        <v>1.8534512229125965E-3</v>
      </c>
      <c r="X9" s="25"/>
      <c r="Y9" s="25"/>
      <c r="Z9" s="25"/>
      <c r="AA9" s="25"/>
      <c r="AB9" s="25"/>
      <c r="AC9" s="25"/>
    </row>
    <row r="10" spans="1:34">
      <c r="A10" s="21" t="s">
        <v>37</v>
      </c>
      <c r="B10" s="7">
        <v>44.167030047115894</v>
      </c>
      <c r="C10" s="8">
        <v>88.171212048129334</v>
      </c>
      <c r="D10" s="24">
        <f>+'PSI (modelo-datos nov 2010)'!I10</f>
        <v>6.1960685599073115E-5</v>
      </c>
      <c r="E10" s="24">
        <f>+'PSI (modelo-datos dic 2010)'!I10</f>
        <v>1.9240438010536886E-4</v>
      </c>
      <c r="F10" s="24">
        <f>+'PSI (modelo-datos ene 2011)'!I10</f>
        <v>1.3703492240412555E-3</v>
      </c>
      <c r="G10" s="24">
        <f>+'PSI (modelo-datos feb 2011)'!I10</f>
        <v>1.4861067990094791E-3</v>
      </c>
      <c r="H10" s="24">
        <f>+'PSI (modelo-datos mar 2011)'!I10</f>
        <v>1.0107149760902035E-3</v>
      </c>
      <c r="I10" s="24">
        <f>+'PSI (modelo-datos abr 2011)'!I10</f>
        <v>9.4633483164826475E-4</v>
      </c>
      <c r="J10" s="24">
        <f>+'PSI (modelo-datos may 2011)'!I10</f>
        <v>9.3070949277370449E-4</v>
      </c>
      <c r="K10" s="24">
        <f>+'PSI (modelo-datos jun 2011)'!I10</f>
        <v>1.3131871454982876E-3</v>
      </c>
      <c r="L10" s="24">
        <f>+'PSI (modelo-datos jul 2011)'!I10</f>
        <v>1.1404971442423647E-3</v>
      </c>
      <c r="M10" s="24">
        <f>+'PSI (modelo-datos ago 2011)'!I10</f>
        <v>1.0785617531909578E-3</v>
      </c>
      <c r="N10" s="24">
        <f>+'PSI (modelo-datos sep 2011)'!I10</f>
        <v>8.031529863980854E-4</v>
      </c>
      <c r="O10" s="24">
        <f>+'PSI (modelo-datos oct 2011)'!I10</f>
        <v>1.0754512354096883E-3</v>
      </c>
      <c r="P10" s="24">
        <f>+'PSI (modelo-datos nov 2011)'!I10</f>
        <v>6.2330500430304305E-4</v>
      </c>
      <c r="Q10" s="24">
        <f>+'PSI (modelo-datos dic 2011)'!I10</f>
        <v>4.4053222837183451E-4</v>
      </c>
      <c r="R10" s="24">
        <f>+'PSI (modelo-datos ene 2012)'!I10</f>
        <v>7.7053751608780038E-4</v>
      </c>
      <c r="S10" s="24">
        <f>+'PSI (modelo-datos feb 2012)'!I10</f>
        <v>4.0825687067064373E-4</v>
      </c>
      <c r="T10" s="24">
        <f>+'PSI (modelo-datos mar 2012)'!I10</f>
        <v>3.848506517623482E-4</v>
      </c>
      <c r="U10" s="24">
        <f>+'PSI (modelo-datos abr 2012)'!I10</f>
        <v>2.8851663562406575E-4</v>
      </c>
      <c r="V10" s="24">
        <f>+'PSI (modelo-datos may 2012)'!I10</f>
        <v>8.031296093518296E-5</v>
      </c>
      <c r="W10" s="24">
        <f>+'PSI (modelo-datos jun 2012)'!I10</f>
        <v>1.400309535168449E-3</v>
      </c>
      <c r="X10" s="25"/>
      <c r="Y10" s="25"/>
      <c r="Z10" s="25"/>
      <c r="AA10" s="25"/>
      <c r="AB10" s="25"/>
      <c r="AC10" s="25"/>
    </row>
    <row r="11" spans="1:34">
      <c r="A11" s="21" t="s">
        <v>38</v>
      </c>
      <c r="B11" s="7">
        <v>89.171212048129334</v>
      </c>
      <c r="C11" s="8">
        <v>688.3756820119944</v>
      </c>
      <c r="D11" s="24">
        <f>+'PSI (modelo-datos nov 2010)'!I11</f>
        <v>1.135862014593535E-2</v>
      </c>
      <c r="E11" s="24">
        <f>+'PSI (modelo-datos dic 2010)'!I11</f>
        <v>8.0256861028377788E-3</v>
      </c>
      <c r="F11" s="24">
        <f>+'PSI (modelo-datos ene 2011)'!I11</f>
        <v>4.4111706587461148E-3</v>
      </c>
      <c r="G11" s="24">
        <f>+'PSI (modelo-datos feb 2011)'!I11</f>
        <v>4.7170868679929515E-3</v>
      </c>
      <c r="H11" s="24">
        <f>+'PSI (modelo-datos mar 2011)'!I11</f>
        <v>3.6679448947787899E-3</v>
      </c>
      <c r="I11" s="24">
        <f>+'PSI (modelo-datos abr 2011)'!I11</f>
        <v>3.3354930394616403E-3</v>
      </c>
      <c r="J11" s="24">
        <f>+'PSI (modelo-datos may 2011)'!I11</f>
        <v>3.6646747339309053E-3</v>
      </c>
      <c r="K11" s="24">
        <f>+'PSI (modelo-datos jun 2011)'!I11</f>
        <v>3.4529998643044639E-3</v>
      </c>
      <c r="L11" s="24">
        <f>+'PSI (modelo-datos jul 2011)'!I11</f>
        <v>4.204783126167881E-3</v>
      </c>
      <c r="M11" s="24">
        <f>+'PSI (modelo-datos ago 2011)'!I11</f>
        <v>4.2039369006460518E-3</v>
      </c>
      <c r="N11" s="24">
        <f>+'PSI (modelo-datos sep 2011)'!I11</f>
        <v>5.0835729577359224E-3</v>
      </c>
      <c r="O11" s="24">
        <f>+'PSI (modelo-datos oct 2011)'!I11</f>
        <v>5.2754182481441368E-3</v>
      </c>
      <c r="P11" s="24">
        <f>+'PSI (modelo-datos nov 2011)'!I11</f>
        <v>3.4080602096184941E-3</v>
      </c>
      <c r="Q11" s="24">
        <f>+'PSI (modelo-datos dic 2011)'!I11</f>
        <v>3.0660616117204379E-3</v>
      </c>
      <c r="R11" s="24">
        <f>+'PSI (modelo-datos ene 2012)'!I11</f>
        <v>3.9427854506253199E-3</v>
      </c>
      <c r="S11" s="24">
        <f>+'PSI (modelo-datos feb 2012)'!I11</f>
        <v>4.0379271294641783E-3</v>
      </c>
      <c r="T11" s="24">
        <f>+'PSI (modelo-datos mar 2012)'!I11</f>
        <v>1.8938131636421851E-3</v>
      </c>
      <c r="U11" s="24">
        <f>+'PSI (modelo-datos abr 2012)'!I11</f>
        <v>1.4950321999609851E-3</v>
      </c>
      <c r="V11" s="24">
        <f>+'PSI (modelo-datos may 2012)'!I11</f>
        <v>1.4641125710220654E-3</v>
      </c>
      <c r="W11" s="24">
        <f>+'PSI (modelo-datos jun 2012)'!I11</f>
        <v>1.878065659253433E-3</v>
      </c>
      <c r="X11" s="25"/>
      <c r="Y11" s="25"/>
      <c r="Z11" s="25"/>
      <c r="AA11" s="25"/>
      <c r="AB11" s="25"/>
      <c r="AC11" s="25"/>
    </row>
    <row r="12" spans="1:34">
      <c r="A12" s="21" t="s">
        <v>39</v>
      </c>
      <c r="B12" s="7">
        <v>689.3756820119944</v>
      </c>
      <c r="C12" s="8">
        <v>999.84244944855743</v>
      </c>
      <c r="D12" s="24">
        <f>+'PSI (modelo-datos nov 2010)'!I12</f>
        <v>6.8054706636317255E-2</v>
      </c>
      <c r="E12" s="24">
        <f>+'PSI (modelo-datos dic 2010)'!I12</f>
        <v>9.8863819024977151E-2</v>
      </c>
      <c r="F12" s="24">
        <f>+'PSI (modelo-datos ene 2011)'!I12</f>
        <v>0.10309039458604775</v>
      </c>
      <c r="G12" s="24">
        <f>+'PSI (modelo-datos feb 2011)'!I12</f>
        <v>9.5017737028539495E-2</v>
      </c>
      <c r="H12" s="24">
        <f>+'PSI (modelo-datos mar 2011)'!I12</f>
        <v>7.969479106164723E-2</v>
      </c>
      <c r="I12" s="24">
        <f>+'PSI (modelo-datos abr 2011)'!I12</f>
        <v>7.6491213349637877E-2</v>
      </c>
      <c r="J12" s="24">
        <f>+'PSI (modelo-datos may 2011)'!I12</f>
        <v>7.71606679209456E-2</v>
      </c>
      <c r="K12" s="24">
        <f>+'PSI (modelo-datos jun 2011)'!I12</f>
        <v>7.1928969785073932E-2</v>
      </c>
      <c r="L12" s="24">
        <f>+'PSI (modelo-datos jul 2011)'!I12</f>
        <v>7.0566380820908825E-2</v>
      </c>
      <c r="M12" s="24">
        <f>+'PSI (modelo-datos ago 2011)'!I12</f>
        <v>7.279723060838357E-2</v>
      </c>
      <c r="N12" s="24">
        <f>+'PSI (modelo-datos sep 2011)'!I12</f>
        <v>7.3654279011652279E-2</v>
      </c>
      <c r="O12" s="24">
        <f>+'PSI (modelo-datos oct 2011)'!I12</f>
        <v>7.6846390543814327E-2</v>
      </c>
      <c r="P12" s="24">
        <f>+'PSI (modelo-datos nov 2011)'!I12</f>
        <v>7.510640006865002E-2</v>
      </c>
      <c r="Q12" s="24">
        <f>+'PSI (modelo-datos dic 2011)'!I12</f>
        <v>0.10483671022752891</v>
      </c>
      <c r="R12" s="24">
        <f>+'PSI (modelo-datos ene 2012)'!I12</f>
        <v>0.11582201764189272</v>
      </c>
      <c r="S12" s="24">
        <f>+'PSI (modelo-datos feb 2012)'!I12</f>
        <v>9.4286796515219776E-2</v>
      </c>
      <c r="T12" s="24">
        <f>+'PSI (modelo-datos mar 2012)'!I12</f>
        <v>6.9992948853338094E-2</v>
      </c>
      <c r="U12" s="24">
        <f>+'PSI (modelo-datos abr 2012)'!I12</f>
        <v>6.5418442381831199E-2</v>
      </c>
      <c r="V12" s="24">
        <f>+'PSI (modelo-datos may 2012)'!I12</f>
        <v>6.7742110083940321E-2</v>
      </c>
      <c r="W12" s="24">
        <f>+'PSI (modelo-datos jun 2012)'!I12</f>
        <v>7.169498988344121E-2</v>
      </c>
      <c r="X12" s="25"/>
      <c r="Y12" s="25"/>
      <c r="Z12" s="25"/>
      <c r="AA12" s="25"/>
      <c r="AB12" s="25"/>
      <c r="AC12" s="25"/>
    </row>
    <row r="13" spans="1:34">
      <c r="A13" s="33" t="s">
        <v>29</v>
      </c>
      <c r="B13" s="33"/>
      <c r="C13" s="33"/>
      <c r="D13" s="26">
        <f>SUM(D3:D12)</f>
        <v>9.9446074040841395E-2</v>
      </c>
      <c r="E13" s="26">
        <f t="shared" ref="E13:W13" si="0">SUM(E3:E12)</f>
        <v>0.12904168795572055</v>
      </c>
      <c r="F13" s="26">
        <f t="shared" si="0"/>
        <v>0.14866163958051704</v>
      </c>
      <c r="G13" s="26">
        <f t="shared" si="0"/>
        <v>0.14131783046205432</v>
      </c>
      <c r="H13" s="26">
        <f t="shared" si="0"/>
        <v>0.12132876901699062</v>
      </c>
      <c r="I13" s="26">
        <f t="shared" si="0"/>
        <v>0.11687135381703892</v>
      </c>
      <c r="J13" s="26">
        <f t="shared" si="0"/>
        <v>0.11784638914046058</v>
      </c>
      <c r="K13" s="26">
        <f t="shared" si="0"/>
        <v>0.11481458131049094</v>
      </c>
      <c r="L13" s="26">
        <f t="shared" si="0"/>
        <v>0.11402219339320295</v>
      </c>
      <c r="M13" s="26">
        <f t="shared" si="0"/>
        <v>0.11635989583398657</v>
      </c>
      <c r="N13" s="26">
        <f t="shared" si="0"/>
        <v>0.1171527742834739</v>
      </c>
      <c r="O13" s="26">
        <f t="shared" si="0"/>
        <v>0.12201807992698047</v>
      </c>
      <c r="P13" s="26">
        <f t="shared" si="0"/>
        <v>0.11365965735739542</v>
      </c>
      <c r="Q13" s="26">
        <f t="shared" si="0"/>
        <v>0.14448618098804286</v>
      </c>
      <c r="R13" s="26">
        <f t="shared" si="0"/>
        <v>0.16291211552292567</v>
      </c>
      <c r="S13" s="26">
        <f t="shared" si="0"/>
        <v>0.13563135249605926</v>
      </c>
      <c r="T13" s="26">
        <f t="shared" si="0"/>
        <v>0.1055578526129454</v>
      </c>
      <c r="U13" s="26">
        <f t="shared" si="0"/>
        <v>9.9097919340768725E-2</v>
      </c>
      <c r="V13" s="26">
        <f t="shared" si="0"/>
        <v>9.8430532859435788E-2</v>
      </c>
      <c r="W13" s="26">
        <f t="shared" si="0"/>
        <v>0.11239187118146425</v>
      </c>
      <c r="X13" s="27"/>
      <c r="Y13" s="27"/>
      <c r="Z13" s="27"/>
      <c r="AA13" s="27"/>
      <c r="AB13" s="27"/>
      <c r="AC13" s="27"/>
      <c r="AD13" s="28"/>
      <c r="AE13" s="28"/>
      <c r="AF13" s="28"/>
      <c r="AG13" s="28"/>
      <c r="AH13" s="28"/>
    </row>
    <row r="14" spans="1:34">
      <c r="D14" s="22"/>
      <c r="E14" s="22"/>
    </row>
    <row r="16" spans="1:34">
      <c r="C16" t="s">
        <v>42</v>
      </c>
      <c r="D16" s="34">
        <v>0.1</v>
      </c>
      <c r="E16" s="34">
        <v>0.1</v>
      </c>
      <c r="F16" s="34">
        <v>0.1</v>
      </c>
      <c r="G16" s="34">
        <v>0.1</v>
      </c>
      <c r="H16" s="34">
        <v>0.1</v>
      </c>
      <c r="I16" s="34">
        <v>0.1</v>
      </c>
      <c r="J16" s="34">
        <v>0.1</v>
      </c>
      <c r="K16" s="34">
        <v>0.1</v>
      </c>
      <c r="L16" s="34">
        <v>0.1</v>
      </c>
      <c r="M16" s="34">
        <v>0.1</v>
      </c>
      <c r="N16" s="34">
        <v>0.1</v>
      </c>
      <c r="O16" s="34">
        <v>0.1</v>
      </c>
      <c r="P16" s="34">
        <v>0.1</v>
      </c>
      <c r="Q16" s="34">
        <v>0.1</v>
      </c>
      <c r="R16" s="34">
        <v>0.1</v>
      </c>
      <c r="S16" s="34">
        <v>0.1</v>
      </c>
      <c r="T16" s="34">
        <v>0.1</v>
      </c>
      <c r="U16" s="34">
        <v>0.1</v>
      </c>
      <c r="V16" s="34">
        <v>0.1</v>
      </c>
      <c r="W16" s="34">
        <v>0.1</v>
      </c>
    </row>
    <row r="17" spans="3:23">
      <c r="C17" t="s">
        <v>43</v>
      </c>
      <c r="D17" s="34">
        <v>0.25</v>
      </c>
      <c r="E17" s="34">
        <v>0.25</v>
      </c>
      <c r="F17" s="34">
        <v>0.25</v>
      </c>
      <c r="G17" s="34">
        <v>0.25</v>
      </c>
      <c r="H17" s="34">
        <v>0.25</v>
      </c>
      <c r="I17" s="34">
        <v>0.25</v>
      </c>
      <c r="J17" s="34">
        <v>0.25</v>
      </c>
      <c r="K17" s="34">
        <v>0.25</v>
      </c>
      <c r="L17" s="34">
        <v>0.25</v>
      </c>
      <c r="M17" s="34">
        <v>0.25</v>
      </c>
      <c r="N17" s="34">
        <v>0.25</v>
      </c>
      <c r="O17" s="34">
        <v>0.25</v>
      </c>
      <c r="P17" s="34">
        <v>0.25</v>
      </c>
      <c r="Q17" s="34">
        <v>0.25</v>
      </c>
      <c r="R17" s="34">
        <v>0.25</v>
      </c>
      <c r="S17" s="34">
        <v>0.25</v>
      </c>
      <c r="T17" s="34">
        <v>0.25</v>
      </c>
      <c r="U17" s="34">
        <v>0.25</v>
      </c>
      <c r="V17" s="34">
        <v>0.25</v>
      </c>
      <c r="W17" s="34">
        <v>0.25</v>
      </c>
    </row>
    <row r="18" spans="3:23">
      <c r="C18" t="s">
        <v>41</v>
      </c>
    </row>
  </sheetData>
  <mergeCells count="1">
    <mergeCell ref="A13:C13"/>
  </mergeCells>
  <conditionalFormatting sqref="C3:C1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Gráficos</vt:lpstr>
      </vt:variant>
      <vt:variant>
        <vt:i4>2</vt:i4>
      </vt:variant>
    </vt:vector>
  </HeadingPairs>
  <TitlesOfParts>
    <vt:vector size="24" baseType="lpstr">
      <vt:lpstr>PSI (modelo-muestra)</vt:lpstr>
      <vt:lpstr>PSI (modelo-datos nov 2010)</vt:lpstr>
      <vt:lpstr>PSI (modelo-datos dic 2010)</vt:lpstr>
      <vt:lpstr>PSI (modelo-datos ene 2011)</vt:lpstr>
      <vt:lpstr>PSI (modelo-datos feb 2011)</vt:lpstr>
      <vt:lpstr>PSI (modelo-datos mar 2011)</vt:lpstr>
      <vt:lpstr>PSI (modelo-datos abr 2011)</vt:lpstr>
      <vt:lpstr>PSI (modelo-datos may 2011)</vt:lpstr>
      <vt:lpstr>PSI (modelo-datos jun 2011)</vt:lpstr>
      <vt:lpstr>PSI (modelo-datos jul 2011)</vt:lpstr>
      <vt:lpstr>PSI (modelo-datos ago 2011)</vt:lpstr>
      <vt:lpstr>PSI (modelo-datos sep 2011)</vt:lpstr>
      <vt:lpstr>PSI (modelo-datos oct 2011)</vt:lpstr>
      <vt:lpstr>PSI (modelo-datos nov 2011)</vt:lpstr>
      <vt:lpstr>PSI (modelo-datos dic 2011)</vt:lpstr>
      <vt:lpstr>PSI (modelo-datos ene 2012)</vt:lpstr>
      <vt:lpstr>PSI (modelo-datos feb 2012)</vt:lpstr>
      <vt:lpstr>PSI (modelo-datos mar 2012)</vt:lpstr>
      <vt:lpstr>PSI (modelo-datos abr 2012)</vt:lpstr>
      <vt:lpstr>PSI (modelo-datos may 2012)</vt:lpstr>
      <vt:lpstr>PSI (modelo-datos jun 2012)</vt:lpstr>
      <vt:lpstr>resumen</vt:lpstr>
      <vt:lpstr>Gráfico1</vt:lpstr>
      <vt:lpstr>Gráfico2</vt:lpstr>
    </vt:vector>
  </TitlesOfParts>
  <Company>GRUPO SOLIDARIO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VELASQUEZM</dc:creator>
  <cp:lastModifiedBy>SOTOMAYOR SERGIO</cp:lastModifiedBy>
  <dcterms:created xsi:type="dcterms:W3CDTF">2010-01-06T20:31:30Z</dcterms:created>
  <dcterms:modified xsi:type="dcterms:W3CDTF">2012-07-19T15:32:07Z</dcterms:modified>
</cp:coreProperties>
</file>