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29FD4642-A448-416D-BF7A-971B15D7D8B5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Premier League 22-23" sheetId="1" r:id="rId1"/>
    <sheet name="Serie A 22-23" sheetId="2" r:id="rId2"/>
    <sheet name="Bundesliga 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<sst xmlns="http://schemas.openxmlformats.org/spreadsheetml/2006/main" count="274" uniqueCount="28">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</sst>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28" workbookViewId="0">
      <selection activeCell="C11" sqref="C11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">
        <f>270+220+375+160</f>
        <v>1025</v>
      </c>
      <c r="C6" s="1">
        <f>255+220+180+160+260</f>
        <v>1075</v>
      </c>
      <c r="D6" s="1">
        <f>375</f>
        <v>375</v>
      </c>
      <c r="E6" s="1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">
        <f>129+155+145+260+162+170</f>
        <v>1021</v>
      </c>
      <c r="D7" s="1">
        <f>325</f>
        <v>325</v>
      </c>
      <c r="E7" s="1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">
        <f>457+180+380+275</f>
        <v>1292</v>
      </c>
      <c r="C8" s="1">
        <f>185+180</f>
        <v>365</v>
      </c>
      <c r="D8" s="1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">
        <f>175+215+195+240+150+150</f>
        <v>1125</v>
      </c>
      <c r="D10" s="1">
        <f>300</f>
        <v>300</v>
      </c>
      <c r="E10" s="1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">
        <f>136+215+145+220+210+225+220</f>
        <v>1371</v>
      </c>
      <c r="D12" s="1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">
        <f>129+210+120+170+190+183</f>
        <v>1002</v>
      </c>
      <c r="D13" s="1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">
        <f>320+122+300+215+300</f>
        <v>1257</v>
      </c>
      <c r="C14" s="1">
        <f>215+122+215+185</f>
        <v>737</v>
      </c>
      <c r="D14" s="1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">
        <f>129+330+150+135+160+167</f>
        <v>1071</v>
      </c>
      <c r="C15" s="1">
        <f>129+153+135+160+157+167</f>
        <v>901</v>
      </c>
      <c r="D15" s="1">
        <f>320</f>
        <v>320</v>
      </c>
      <c r="E15" s="1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">
        <f>255+150+225+195+165+183</f>
        <v>1173</v>
      </c>
      <c r="C16" s="1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">
        <f>215+125+220+170+270</f>
        <v>1000</v>
      </c>
      <c r="D20" s="1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">
        <f>460+340+215+135+535</f>
        <v>1685</v>
      </c>
      <c r="C25" s="1">
        <f>140+215+210+135+170</f>
        <v>870</v>
      </c>
      <c r="D25" s="1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">
        <f>225+180+290+136+265+190</f>
        <v>1286</v>
      </c>
      <c r="C26" s="1">
        <f>190+136+180+225</f>
        <v>731</v>
      </c>
      <c r="D26" s="1">
        <f>560+265+290</f>
        <v>1115</v>
      </c>
      <c r="E26" s="1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">
        <f>775+160+130</f>
        <v>1065</v>
      </c>
      <c r="C27" s="1">
        <f>130+180+160+235</f>
        <v>705</v>
      </c>
      <c r="D27" s="1">
        <f>775+290+525</f>
        <v>1590</v>
      </c>
      <c r="E27" s="1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">
        <f>300+150+280+360+135+170</f>
        <v>1395</v>
      </c>
      <c r="C28" s="1">
        <f>170+135+150+180</f>
        <v>635</v>
      </c>
      <c r="D28" s="1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">
        <f>730+320</f>
        <v>1050</v>
      </c>
      <c r="E31" s="1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">
        <f>230+150+170+350+310+260</f>
        <v>1470</v>
      </c>
      <c r="C32" s="1">
        <f>260+155+170+150+245+230</f>
        <v>1210</v>
      </c>
      <c r="D32" s="1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">
        <f>260+155+155+180+150+130</f>
        <v>1030</v>
      </c>
      <c r="D34" s="1">
        <v>0</v>
      </c>
      <c r="E34" s="1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">
        <f>460+420+140+180+320+130</f>
        <v>1650</v>
      </c>
      <c r="C36" s="1">
        <f>140+180+130</f>
        <v>450</v>
      </c>
      <c r="D36" s="1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">
        <f>280+340+290+280</f>
        <v>1190</v>
      </c>
      <c r="E38" s="1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">
        <f>245+185+105+145+160+175+160</f>
        <v>1175</v>
      </c>
      <c r="D39" s="1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41"/>
  <sheetViews>
    <sheetView tabSelected="1" topLeftCell="A13" workbookViewId="0">
      <selection activeCell="B32" sqref="B32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25">
      <c r="A2" s="4">
        <v>1</v>
      </c>
      <c r="B2" s="1">
        <f>185+200+200+200</f>
        <v>785</v>
      </c>
      <c r="C2" s="1">
        <f>145+185+200+210+215+200+205</f>
        <v>1360</v>
      </c>
      <c r="D2" s="1">
        <v>0</v>
      </c>
      <c r="E2" s="1">
        <f>320+340</f>
        <v>660</v>
      </c>
      <c r="F2" s="8" t="s">
        <v>16</v>
      </c>
      <c r="H2" s="8" t="s">
        <v>16</v>
      </c>
      <c r="I2" s="9" t="s">
        <v>16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">
        <f>325+350+375+300+325</f>
        <v>1675</v>
      </c>
      <c r="F3" s="8" t="s">
        <v>16</v>
      </c>
      <c r="H3" s="8" t="s">
        <v>17</v>
      </c>
      <c r="I3" s="9" t="s">
        <v>16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E4" s="1">
        <f>350+300</f>
        <v>650</v>
      </c>
      <c r="F4" s="8" t="s">
        <v>18</v>
      </c>
      <c r="H4" s="8" t="s">
        <v>16</v>
      </c>
      <c r="I4" s="9" t="s">
        <v>19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E5" s="1">
        <f>450+350</f>
        <v>800</v>
      </c>
      <c r="F5" s="8" t="s">
        <v>20</v>
      </c>
      <c r="H5" s="8" t="s">
        <v>19</v>
      </c>
      <c r="I5" s="9" t="s">
        <v>19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">
        <f>280+263+340+340+433</f>
        <v>1656</v>
      </c>
      <c r="E6" s="1">
        <f>400+350</f>
        <v>750</v>
      </c>
      <c r="F6" s="8" t="s">
        <v>19</v>
      </c>
      <c r="H6" s="8" t="s">
        <v>16</v>
      </c>
      <c r="I6" s="9" t="s">
        <v>19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">
        <f>650+380+290</f>
        <v>1320</v>
      </c>
      <c r="E7" s="1">
        <f>325+350+300</f>
        <v>975</v>
      </c>
      <c r="F7" s="8" t="s">
        <v>20</v>
      </c>
      <c r="H7" s="8" t="s">
        <v>17</v>
      </c>
      <c r="I7" s="9" t="s">
        <v>16</v>
      </c>
    </row>
    <row r="8" spans="1:11" x14ac:dyDescent="0.25">
      <c r="A8" s="4">
        <v>7</v>
      </c>
      <c r="B8" s="1">
        <f>120+290+235+120+215+240+245</f>
        <v>1465</v>
      </c>
      <c r="C8" s="1">
        <f>130+235+120+215+245</f>
        <v>945</v>
      </c>
      <c r="D8" s="1">
        <f>290+390</f>
        <v>680</v>
      </c>
      <c r="E8" s="1">
        <v>350</v>
      </c>
      <c r="F8" s="8" t="s">
        <v>17</v>
      </c>
      <c r="H8" s="8" t="s">
        <v>16</v>
      </c>
      <c r="I8" s="9" t="s">
        <v>20</v>
      </c>
    </row>
    <row r="9" spans="1:11" x14ac:dyDescent="0.25">
      <c r="A9" s="4">
        <v>8</v>
      </c>
      <c r="B9" s="1">
        <f>245+140+165+150+280+135</f>
        <v>1115</v>
      </c>
      <c r="C9" s="1">
        <f>195+245+165+140+150+135</f>
        <v>1030</v>
      </c>
      <c r="D9" s="1">
        <f>300+280</f>
        <v>580</v>
      </c>
      <c r="E9" s="1">
        <v>340</v>
      </c>
      <c r="F9" s="8" t="s">
        <v>17</v>
      </c>
      <c r="H9" s="8" t="s">
        <v>16</v>
      </c>
      <c r="I9" s="9" t="s">
        <v>21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">
        <f>340+365+340</f>
        <v>1045</v>
      </c>
      <c r="E10" s="1">
        <f>330+435+330+350</f>
        <v>1445</v>
      </c>
      <c r="F10" s="8" t="s">
        <v>16</v>
      </c>
      <c r="H10" s="8" t="s">
        <v>16</v>
      </c>
      <c r="I10" s="9" t="s">
        <v>16</v>
      </c>
    </row>
    <row r="11" spans="1:11" x14ac:dyDescent="0.25">
      <c r="A11" s="4">
        <v>10</v>
      </c>
      <c r="B11" s="1">
        <f>135+280+150+140+165+245</f>
        <v>1115</v>
      </c>
      <c r="C11" s="1">
        <f>195+245+165+140+150+135</f>
        <v>1030</v>
      </c>
      <c r="D11" s="1">
        <f>280+300</f>
        <v>580</v>
      </c>
      <c r="E11" s="1">
        <v>340</v>
      </c>
      <c r="F11" s="8" t="s">
        <v>17</v>
      </c>
      <c r="H11" s="8" t="s">
        <v>16</v>
      </c>
      <c r="I11" s="9" t="s">
        <v>21</v>
      </c>
    </row>
    <row r="12" spans="1:11" x14ac:dyDescent="0.25">
      <c r="A12" s="4">
        <v>11</v>
      </c>
      <c r="B12" s="1">
        <f>200+185+150+460+165</f>
        <v>1160</v>
      </c>
      <c r="C12" s="1">
        <f>200+150+185+150+245+165</f>
        <v>1095</v>
      </c>
      <c r="D12" s="1">
        <v>460</v>
      </c>
      <c r="E12" s="1">
        <f>410+390</f>
        <v>800</v>
      </c>
      <c r="F12" s="8" t="s">
        <v>17</v>
      </c>
      <c r="H12" s="8" t="s">
        <v>16</v>
      </c>
      <c r="I12" s="9" t="s">
        <v>18</v>
      </c>
    </row>
    <row r="13" spans="1:11" x14ac:dyDescent="0.25">
      <c r="A13" s="4">
        <v>12</v>
      </c>
      <c r="B13" s="1">
        <f>475+150+170+185</f>
        <v>980</v>
      </c>
      <c r="C13" s="1">
        <f>200+120+155+150+170+185+180</f>
        <v>1160</v>
      </c>
      <c r="D13" s="1">
        <v>250</v>
      </c>
      <c r="E13" s="1">
        <f>350</f>
        <v>350</v>
      </c>
      <c r="F13" s="8" t="s">
        <v>16</v>
      </c>
      <c r="H13" s="8" t="s">
        <v>16</v>
      </c>
      <c r="I13" s="9" t="s">
        <v>16</v>
      </c>
    </row>
    <row r="14" spans="1:11" x14ac:dyDescent="0.25">
      <c r="A14" s="4">
        <v>13</v>
      </c>
      <c r="B14" s="1">
        <f>220+125+150+220+155</f>
        <v>870</v>
      </c>
      <c r="C14" s="1">
        <f>220+125+170+120+240+150+220+155</f>
        <v>1400</v>
      </c>
      <c r="D14" s="1">
        <v>350</v>
      </c>
      <c r="E14" s="1">
        <v>0</v>
      </c>
      <c r="F14" s="8" t="s">
        <v>17</v>
      </c>
      <c r="H14" s="8" t="s">
        <v>17</v>
      </c>
      <c r="I14" s="9" t="s">
        <v>19</v>
      </c>
    </row>
    <row r="15" spans="1:11" x14ac:dyDescent="0.25">
      <c r="A15" s="4">
        <v>14</v>
      </c>
      <c r="B15" s="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H15" s="8" t="s">
        <v>19</v>
      </c>
      <c r="I15" s="9" t="s">
        <v>19</v>
      </c>
    </row>
    <row r="16" spans="1:11" x14ac:dyDescent="0.25">
      <c r="A16" s="4">
        <v>15</v>
      </c>
      <c r="B16" s="1">
        <f>320+180+245+200</f>
        <v>945</v>
      </c>
      <c r="C16" s="1">
        <f>180+245+185+120+200</f>
        <v>930</v>
      </c>
      <c r="D16" s="1">
        <f>320+280+310</f>
        <v>910</v>
      </c>
      <c r="E16" s="1">
        <v>340</v>
      </c>
      <c r="F16" s="8" t="s">
        <v>16</v>
      </c>
      <c r="H16" s="8" t="s">
        <v>16</v>
      </c>
      <c r="I16" s="9" t="s">
        <v>19</v>
      </c>
    </row>
    <row r="17" spans="1:11" x14ac:dyDescent="0.25">
      <c r="A17" s="4">
        <v>16</v>
      </c>
      <c r="B17" s="1">
        <f>215+130+225+225+195+120</f>
        <v>1110</v>
      </c>
      <c r="C17" s="1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25">
      <c r="A18" s="4">
        <v>17</v>
      </c>
      <c r="B18" s="1">
        <f>140+300</f>
        <v>440</v>
      </c>
      <c r="C18" s="1">
        <f>150+235+210+140+250</f>
        <v>985</v>
      </c>
      <c r="D18" s="1">
        <v>300</v>
      </c>
      <c r="E18" s="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">
        <f>255+340+340</f>
        <v>935</v>
      </c>
      <c r="E19" s="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25">
      <c r="A20" s="4">
        <v>19</v>
      </c>
      <c r="B20" s="1">
        <f>365+185+160+150+265</f>
        <v>1125</v>
      </c>
      <c r="C20" s="1">
        <f>185+150+160+150</f>
        <v>645</v>
      </c>
      <c r="D20" s="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25">
      <c r="A21" s="4">
        <v>20</v>
      </c>
      <c r="B21" s="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25">
      <c r="A22" s="4">
        <v>21</v>
      </c>
      <c r="B22" s="1">
        <f>250+680+215+130+150</f>
        <v>1425</v>
      </c>
      <c r="C22" s="1">
        <f>215+215+245+130+150</f>
        <v>955</v>
      </c>
      <c r="D22" s="1">
        <f>370+680+250</f>
        <v>1300</v>
      </c>
      <c r="E22" s="1">
        <v>340</v>
      </c>
      <c r="F22" s="8" t="s">
        <v>19</v>
      </c>
      <c r="G22" s="8" t="s">
        <v>20</v>
      </c>
      <c r="H22" s="8" t="s">
        <v>17</v>
      </c>
      <c r="I22" s="9" t="s">
        <v>18</v>
      </c>
      <c r="J22" s="9" t="s">
        <v>25</v>
      </c>
      <c r="K22" s="9" t="s">
        <v>18</v>
      </c>
    </row>
    <row r="23" spans="1:11" x14ac:dyDescent="0.25">
      <c r="A23" s="4">
        <v>22</v>
      </c>
      <c r="B23" s="1">
        <f>210+200+155+185+300+140</f>
        <v>1190</v>
      </c>
      <c r="C23" s="1">
        <f>210+155+200+185+160+140</f>
        <v>1050</v>
      </c>
      <c r="D23" s="1">
        <f>300+290</f>
        <v>590</v>
      </c>
      <c r="E23" s="1">
        <v>340</v>
      </c>
      <c r="F23" s="8" t="s">
        <v>16</v>
      </c>
      <c r="G23" s="8" t="s">
        <v>20</v>
      </c>
      <c r="H23" s="8" t="s">
        <v>17</v>
      </c>
      <c r="I23" s="9" t="s">
        <v>17</v>
      </c>
      <c r="J23" s="9" t="s">
        <v>25</v>
      </c>
      <c r="K23" s="9" t="s">
        <v>18</v>
      </c>
    </row>
    <row r="24" spans="1:11" x14ac:dyDescent="0.25">
      <c r="A24" s="4">
        <v>23</v>
      </c>
      <c r="B24" s="1">
        <f>145+215+185+220</f>
        <v>765</v>
      </c>
      <c r="C24" s="1">
        <f>220+215+185+140+145</f>
        <v>905</v>
      </c>
      <c r="D24" s="1">
        <f>265</f>
        <v>265</v>
      </c>
      <c r="E24" s="1">
        <f>340+300+350</f>
        <v>990</v>
      </c>
      <c r="F24" s="8" t="s">
        <v>18</v>
      </c>
      <c r="G24" s="8" t="s">
        <v>20</v>
      </c>
      <c r="H24" s="8" t="s">
        <v>17</v>
      </c>
      <c r="I24" s="9" t="s">
        <v>17</v>
      </c>
      <c r="J24" s="9" t="s">
        <v>20</v>
      </c>
      <c r="K24" s="9" t="s">
        <v>21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">
        <f>340+340+365+300</f>
        <v>1345</v>
      </c>
      <c r="F25" s="8" t="s">
        <v>17</v>
      </c>
      <c r="G25" s="8" t="s">
        <v>20</v>
      </c>
      <c r="H25" s="8" t="s">
        <v>16</v>
      </c>
      <c r="I25" s="9" t="s">
        <v>19</v>
      </c>
      <c r="J25" s="9" t="s">
        <v>19</v>
      </c>
      <c r="K25" s="9" t="s">
        <v>25</v>
      </c>
    </row>
    <row r="26" spans="1:11" x14ac:dyDescent="0.25">
      <c r="A26" s="4">
        <v>25</v>
      </c>
      <c r="B26" s="1">
        <f>420+220+150+560+185</f>
        <v>1535</v>
      </c>
      <c r="C26" s="1">
        <f>185+220+150</f>
        <v>555</v>
      </c>
      <c r="D26" s="1">
        <f>370+560+420</f>
        <v>1350</v>
      </c>
      <c r="E26" s="1">
        <f>410+330+330</f>
        <v>1070</v>
      </c>
      <c r="F26" s="8" t="s">
        <v>19</v>
      </c>
      <c r="G26" s="8" t="s">
        <v>21</v>
      </c>
      <c r="H26" s="8" t="s">
        <v>16</v>
      </c>
      <c r="I26" s="9" t="s">
        <v>19</v>
      </c>
      <c r="J26" s="9" t="s">
        <v>18</v>
      </c>
      <c r="K26" s="9" t="s">
        <v>25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">
        <f>410+330+420+340</f>
        <v>1500</v>
      </c>
      <c r="F27" s="8" t="s">
        <v>16</v>
      </c>
      <c r="G27" s="8" t="s">
        <v>18</v>
      </c>
      <c r="H27" s="8" t="s">
        <v>16</v>
      </c>
      <c r="I27" s="9" t="s">
        <v>16</v>
      </c>
      <c r="J27" s="9" t="s">
        <v>20</v>
      </c>
      <c r="K27" s="9" t="s">
        <v>21</v>
      </c>
    </row>
    <row r="28" spans="1:11" x14ac:dyDescent="0.25">
      <c r="A28" s="4">
        <v>27</v>
      </c>
      <c r="B28" s="1">
        <f>180+160+240+185</f>
        <v>765</v>
      </c>
      <c r="C28" s="1">
        <f>160+180+210+140+160+240+230+185</f>
        <v>1505</v>
      </c>
      <c r="D28" s="1">
        <v>0</v>
      </c>
      <c r="E28" s="1">
        <v>390</v>
      </c>
      <c r="F28" s="8" t="s">
        <v>19</v>
      </c>
      <c r="G28" s="8" t="s">
        <v>20</v>
      </c>
      <c r="H28" s="8" t="s">
        <v>17</v>
      </c>
      <c r="I28" s="9" t="s">
        <v>16</v>
      </c>
      <c r="J28" s="9" t="s">
        <v>20</v>
      </c>
      <c r="K28" s="9" t="s">
        <v>21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">
        <f>350+365+390+365+775+315</f>
        <v>2560</v>
      </c>
      <c r="F29" s="8" t="s">
        <v>16</v>
      </c>
      <c r="G29" s="8" t="s">
        <v>21</v>
      </c>
      <c r="H29" s="8" t="s">
        <v>16</v>
      </c>
      <c r="I29" s="9" t="s">
        <v>19</v>
      </c>
      <c r="J29" s="9" t="s">
        <v>16</v>
      </c>
      <c r="K29" s="9" t="s">
        <v>27</v>
      </c>
    </row>
    <row r="30" spans="1:11" x14ac:dyDescent="0.25">
      <c r="A30" s="4">
        <v>29</v>
      </c>
      <c r="B30" s="1">
        <f>150+175+245+580</f>
        <v>1150</v>
      </c>
      <c r="C30" s="1">
        <f>215+150+175+245</f>
        <v>785</v>
      </c>
      <c r="D30" s="1">
        <f>580+290+300</f>
        <v>1170</v>
      </c>
      <c r="E30" s="1">
        <v>350</v>
      </c>
      <c r="F30" s="8" t="s">
        <v>16</v>
      </c>
      <c r="G30" s="8" t="s">
        <v>18</v>
      </c>
      <c r="H30" s="8" t="s">
        <v>19</v>
      </c>
      <c r="I30" s="9" t="s">
        <v>19</v>
      </c>
      <c r="J30" s="9" t="s">
        <v>20</v>
      </c>
      <c r="K30" s="9" t="s">
        <v>21</v>
      </c>
    </row>
    <row r="31" spans="1:11" x14ac:dyDescent="0.25">
      <c r="A31" s="4">
        <v>30</v>
      </c>
    </row>
    <row r="32" spans="1:11" x14ac:dyDescent="0.25">
      <c r="A32" s="4">
        <v>31</v>
      </c>
    </row>
    <row r="33" spans="1:5" x14ac:dyDescent="0.25">
      <c r="A33" s="4">
        <v>32</v>
      </c>
    </row>
    <row r="34" spans="1:5" x14ac:dyDescent="0.25">
      <c r="A34" s="4">
        <v>33</v>
      </c>
    </row>
    <row r="35" spans="1:5" x14ac:dyDescent="0.25">
      <c r="A35" s="4">
        <v>34</v>
      </c>
    </row>
    <row r="36" spans="1:5" x14ac:dyDescent="0.25">
      <c r="A36" s="4">
        <v>35</v>
      </c>
    </row>
    <row r="37" spans="1:5" x14ac:dyDescent="0.25">
      <c r="A37" s="4">
        <v>36</v>
      </c>
    </row>
    <row r="38" spans="1:5" x14ac:dyDescent="0.25">
      <c r="A38" s="4">
        <v>37</v>
      </c>
    </row>
    <row r="39" spans="1:5" x14ac:dyDescent="0.25">
      <c r="A39" s="4">
        <v>38</v>
      </c>
    </row>
    <row r="41" spans="1:5" x14ac:dyDescent="0.25">
      <c r="A41" s="5" t="s">
        <v>5</v>
      </c>
      <c r="B41" s="6"/>
      <c r="C41" s="6"/>
      <c r="D41" s="6"/>
      <c r="E41" s="6"/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Premier League 22-23</vt:lpstr>
      <vt:lpstr>Serie A 22-23</vt:lpstr>
      <vt:lpstr>Bundesliga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2023-08-01T21:14:47Z</dcterms:modified>
</cp:coreProperties>
</file>