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\Documents\Enxeñaría Informática\Terceiro\1º Cuatrimestre\Enxeñaría do Software\Prácticas\Practica5_2_REM\enso-specREM\"/>
    </mc:Choice>
  </mc:AlternateContent>
  <xr:revisionPtr revIDLastSave="0" documentId="13_ncr:1_{B2817E1A-D55D-41A1-9858-751221C22FAC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Requisitos" sheetId="7" r:id="rId1"/>
    <sheet name="Valor" sheetId="1" r:id="rId2"/>
    <sheet name="Coste" sheetId="5" r:id="rId3"/>
    <sheet name="Grafico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5" l="1"/>
  <c r="N19" i="5"/>
  <c r="M18" i="5"/>
  <c r="L18" i="5"/>
  <c r="L17" i="5"/>
  <c r="K19" i="5"/>
  <c r="K16" i="5"/>
  <c r="J20" i="5"/>
  <c r="J17" i="5"/>
  <c r="J16" i="5"/>
  <c r="J15" i="5"/>
  <c r="I17" i="5"/>
  <c r="I14" i="5"/>
  <c r="H18" i="5"/>
  <c r="H15" i="5"/>
  <c r="H13" i="5"/>
  <c r="F11" i="5"/>
  <c r="E12" i="5"/>
  <c r="E10" i="5"/>
  <c r="D20" i="5"/>
  <c r="D11" i="5"/>
  <c r="D9" i="5"/>
  <c r="C21" i="5"/>
  <c r="C16" i="5"/>
  <c r="C10" i="5"/>
  <c r="AJ6" i="5" l="1"/>
  <c r="S22" i="5" s="1"/>
  <c r="C11" i="5"/>
  <c r="D10" i="5"/>
  <c r="F12" i="5"/>
  <c r="F16" i="5"/>
  <c r="F20" i="5"/>
  <c r="C15" i="5"/>
  <c r="G15" i="5"/>
  <c r="D14" i="5"/>
  <c r="E13" i="5"/>
  <c r="E17" i="5"/>
  <c r="E21" i="5"/>
  <c r="C19" i="5"/>
  <c r="G19" i="5"/>
  <c r="D18" i="5"/>
  <c r="N21" i="5"/>
  <c r="F21" i="5"/>
  <c r="G20" i="5"/>
  <c r="F13" i="5"/>
  <c r="E18" i="5"/>
  <c r="H19" i="5"/>
  <c r="O20" i="5"/>
  <c r="I19" i="5"/>
  <c r="J18" i="5"/>
  <c r="C17" i="5"/>
  <c r="D12" i="5"/>
  <c r="D16" i="5"/>
  <c r="E15" i="5"/>
  <c r="E19" i="5"/>
  <c r="F14" i="5"/>
  <c r="F18" i="5"/>
  <c r="G13" i="5"/>
  <c r="G17" i="5"/>
  <c r="G12" i="5"/>
  <c r="H16" i="5"/>
  <c r="H20" i="5"/>
  <c r="E14" i="5"/>
  <c r="D15" i="5"/>
  <c r="K20" i="5"/>
  <c r="F17" i="5"/>
  <c r="O21" i="5"/>
  <c r="L20" i="5"/>
  <c r="I15" i="5"/>
  <c r="C20" i="5"/>
  <c r="C13" i="5"/>
  <c r="Q22" i="5"/>
  <c r="AH9" i="5" s="1"/>
  <c r="C8" i="5"/>
  <c r="C14" i="5"/>
  <c r="C18" i="5"/>
  <c r="D17" i="5"/>
  <c r="D21" i="5"/>
  <c r="C9" i="5"/>
  <c r="E16" i="5"/>
  <c r="E20" i="5"/>
  <c r="F15" i="5"/>
  <c r="F19" i="5"/>
  <c r="E11" i="5"/>
  <c r="G14" i="5"/>
  <c r="G18" i="5"/>
  <c r="C12" i="5"/>
  <c r="D13" i="5"/>
  <c r="H14" i="5"/>
  <c r="J21" i="5"/>
  <c r="K17" i="5"/>
  <c r="K21" i="5"/>
  <c r="G16" i="5"/>
  <c r="M19" i="5"/>
  <c r="I18" i="5"/>
  <c r="D19" i="5"/>
  <c r="L19" i="5"/>
  <c r="G21" i="5"/>
  <c r="H21" i="5"/>
  <c r="I20" i="5"/>
  <c r="L21" i="5"/>
  <c r="M20" i="5"/>
  <c r="I21" i="5"/>
  <c r="I16" i="5"/>
  <c r="H17" i="5"/>
  <c r="M21" i="5"/>
  <c r="K18" i="5"/>
  <c r="J19" i="5"/>
  <c r="P21" i="5"/>
  <c r="G12" i="1"/>
  <c r="G13" i="1"/>
  <c r="G14" i="1"/>
  <c r="G15" i="1"/>
  <c r="G16" i="1"/>
  <c r="G17" i="1"/>
  <c r="G18" i="1"/>
  <c r="G19" i="1"/>
  <c r="G20" i="1"/>
  <c r="G21" i="1"/>
  <c r="H13" i="1"/>
  <c r="H14" i="1"/>
  <c r="H15" i="1"/>
  <c r="H16" i="1"/>
  <c r="H17" i="1"/>
  <c r="H18" i="1"/>
  <c r="H19" i="1"/>
  <c r="H20" i="1"/>
  <c r="H21" i="1"/>
  <c r="I14" i="1"/>
  <c r="I15" i="1"/>
  <c r="I16" i="1"/>
  <c r="I17" i="1"/>
  <c r="I18" i="1"/>
  <c r="I19" i="1"/>
  <c r="I20" i="1"/>
  <c r="I21" i="1"/>
  <c r="J15" i="1"/>
  <c r="J16" i="1"/>
  <c r="J17" i="1"/>
  <c r="J18" i="1"/>
  <c r="J19" i="1"/>
  <c r="J20" i="1"/>
  <c r="J21" i="1"/>
  <c r="K16" i="1"/>
  <c r="K17" i="1"/>
  <c r="K18" i="1"/>
  <c r="K19" i="1"/>
  <c r="K20" i="1"/>
  <c r="K21" i="1"/>
  <c r="L17" i="1"/>
  <c r="L18" i="1"/>
  <c r="L19" i="1"/>
  <c r="L20" i="1"/>
  <c r="L21" i="1"/>
  <c r="M18" i="1"/>
  <c r="M19" i="1"/>
  <c r="M20" i="1"/>
  <c r="M21" i="1"/>
  <c r="N19" i="1"/>
  <c r="N20" i="1"/>
  <c r="N21" i="1"/>
  <c r="O20" i="1"/>
  <c r="O21" i="1"/>
  <c r="P21" i="1"/>
  <c r="AH20" i="5" l="1"/>
  <c r="F22" i="5"/>
  <c r="W11" i="5" s="1"/>
  <c r="L22" i="5"/>
  <c r="AC8" i="5" s="1"/>
  <c r="O22" i="5"/>
  <c r="AF14" i="5" s="1"/>
  <c r="K22" i="5"/>
  <c r="AB15" i="5" s="1"/>
  <c r="J22" i="5"/>
  <c r="AA15" i="5" s="1"/>
  <c r="AH14" i="5"/>
  <c r="AH13" i="5"/>
  <c r="E22" i="5"/>
  <c r="V16" i="5" s="1"/>
  <c r="C22" i="5"/>
  <c r="T13" i="5" s="1"/>
  <c r="P22" i="5"/>
  <c r="AG21" i="5" s="1"/>
  <c r="AH18" i="5"/>
  <c r="AH21" i="5"/>
  <c r="AH12" i="5"/>
  <c r="AH16" i="5"/>
  <c r="AH15" i="5"/>
  <c r="AH8" i="5"/>
  <c r="AH19" i="5"/>
  <c r="AH7" i="5"/>
  <c r="AH10" i="5"/>
  <c r="AH17" i="5"/>
  <c r="AH11" i="5"/>
  <c r="N22" i="5"/>
  <c r="AE21" i="5" s="1"/>
  <c r="I22" i="5"/>
  <c r="Z21" i="5" s="1"/>
  <c r="M22" i="5"/>
  <c r="AD20" i="5" s="1"/>
  <c r="D22" i="5"/>
  <c r="H22" i="5"/>
  <c r="Y16" i="5" s="1"/>
  <c r="G22" i="5"/>
  <c r="X21" i="5" s="1"/>
  <c r="AC17" i="5" l="1"/>
  <c r="W9" i="5"/>
  <c r="W20" i="5"/>
  <c r="W15" i="5"/>
  <c r="AC21" i="5"/>
  <c r="AF19" i="5"/>
  <c r="W19" i="5"/>
  <c r="W16" i="5"/>
  <c r="W14" i="5"/>
  <c r="W17" i="5"/>
  <c r="AA19" i="5"/>
  <c r="W21" i="5"/>
  <c r="W12" i="5"/>
  <c r="W10" i="5"/>
  <c r="W8" i="5"/>
  <c r="AC20" i="5"/>
  <c r="AC19" i="5"/>
  <c r="W7" i="5"/>
  <c r="W18" i="5"/>
  <c r="W13" i="5"/>
  <c r="AC11" i="5"/>
  <c r="AC14" i="5"/>
  <c r="AC13" i="5"/>
  <c r="AC9" i="5"/>
  <c r="AC10" i="5"/>
  <c r="V14" i="5"/>
  <c r="AF13" i="5"/>
  <c r="AF21" i="5"/>
  <c r="AF17" i="5"/>
  <c r="V21" i="5"/>
  <c r="V15" i="5"/>
  <c r="V20" i="5"/>
  <c r="V13" i="5"/>
  <c r="AF12" i="5"/>
  <c r="AF9" i="5"/>
  <c r="AF16" i="5"/>
  <c r="AF18" i="5"/>
  <c r="V18" i="5"/>
  <c r="AC15" i="5"/>
  <c r="AC7" i="5"/>
  <c r="AC16" i="5"/>
  <c r="AC12" i="5"/>
  <c r="AC18" i="5"/>
  <c r="AF20" i="5"/>
  <c r="AF7" i="5"/>
  <c r="AF11" i="5"/>
  <c r="AF10" i="5"/>
  <c r="AA17" i="5"/>
  <c r="AF15" i="5"/>
  <c r="AF8" i="5"/>
  <c r="AA16" i="5"/>
  <c r="AA11" i="5"/>
  <c r="AB14" i="5"/>
  <c r="AB21" i="5"/>
  <c r="AB19" i="5"/>
  <c r="AB13" i="5"/>
  <c r="AB9" i="5"/>
  <c r="AB11" i="5"/>
  <c r="AB20" i="5"/>
  <c r="AB12" i="5"/>
  <c r="AB7" i="5"/>
  <c r="AB10" i="5"/>
  <c r="AB17" i="5"/>
  <c r="AB18" i="5"/>
  <c r="AB16" i="5"/>
  <c r="AB8" i="5"/>
  <c r="AA21" i="5"/>
  <c r="AA18" i="5"/>
  <c r="AA8" i="5"/>
  <c r="AA20" i="5"/>
  <c r="AA7" i="5"/>
  <c r="AA12" i="5"/>
  <c r="AA9" i="5"/>
  <c r="AA14" i="5"/>
  <c r="AA13" i="5"/>
  <c r="AA10" i="5"/>
  <c r="T9" i="5"/>
  <c r="T20" i="5"/>
  <c r="T15" i="5"/>
  <c r="T19" i="5"/>
  <c r="X13" i="5"/>
  <c r="T8" i="5"/>
  <c r="X17" i="5"/>
  <c r="V11" i="5"/>
  <c r="Y14" i="5"/>
  <c r="X15" i="5"/>
  <c r="T17" i="5"/>
  <c r="X18" i="5"/>
  <c r="Y19" i="5"/>
  <c r="X14" i="5"/>
  <c r="T14" i="5"/>
  <c r="V17" i="5"/>
  <c r="V19" i="5"/>
  <c r="U8" i="5"/>
  <c r="U7" i="5"/>
  <c r="U9" i="5"/>
  <c r="U11" i="5"/>
  <c r="U20" i="5"/>
  <c r="U19" i="5"/>
  <c r="Y20" i="5"/>
  <c r="Y17" i="5"/>
  <c r="Y21" i="5"/>
  <c r="U17" i="5"/>
  <c r="U14" i="5"/>
  <c r="U13" i="5"/>
  <c r="AD17" i="5"/>
  <c r="AD7" i="5"/>
  <c r="AD8" i="5"/>
  <c r="AD12" i="5"/>
  <c r="AD16" i="5"/>
  <c r="AD15" i="5"/>
  <c r="AD11" i="5"/>
  <c r="AD10" i="5"/>
  <c r="AD13" i="5"/>
  <c r="AD9" i="5"/>
  <c r="AD14" i="5"/>
  <c r="AD18" i="5"/>
  <c r="AE18" i="5"/>
  <c r="AE7" i="5"/>
  <c r="AE19" i="5"/>
  <c r="AE15" i="5"/>
  <c r="AE11" i="5"/>
  <c r="AE10" i="5"/>
  <c r="AE9" i="5"/>
  <c r="AE16" i="5"/>
  <c r="AE13" i="5"/>
  <c r="AE20" i="5"/>
  <c r="AE8" i="5"/>
  <c r="AE12" i="5"/>
  <c r="AE14" i="5"/>
  <c r="AE17" i="5"/>
  <c r="X11" i="5"/>
  <c r="X9" i="5"/>
  <c r="X10" i="5"/>
  <c r="X8" i="5"/>
  <c r="X7" i="5"/>
  <c r="U12" i="5"/>
  <c r="X19" i="5"/>
  <c r="Z15" i="5"/>
  <c r="Z18" i="5"/>
  <c r="X20" i="5"/>
  <c r="U16" i="5"/>
  <c r="AD21" i="5"/>
  <c r="Z13" i="5"/>
  <c r="Z8" i="5"/>
  <c r="Z7" i="5"/>
  <c r="Z12" i="5"/>
  <c r="Z11" i="5"/>
  <c r="Z10" i="5"/>
  <c r="Z9" i="5"/>
  <c r="Z14" i="5"/>
  <c r="Z17" i="5"/>
  <c r="U15" i="5"/>
  <c r="Z19" i="5"/>
  <c r="AG20" i="5"/>
  <c r="AG13" i="5"/>
  <c r="AG9" i="5"/>
  <c r="AG8" i="5"/>
  <c r="AG17" i="5"/>
  <c r="AG7" i="5"/>
  <c r="AG11" i="5"/>
  <c r="AG15" i="5"/>
  <c r="AG10" i="5"/>
  <c r="AG12" i="5"/>
  <c r="AG18" i="5"/>
  <c r="AG16" i="5"/>
  <c r="AG19" i="5"/>
  <c r="AG14" i="5"/>
  <c r="Z16" i="5"/>
  <c r="U18" i="5"/>
  <c r="Y8" i="5"/>
  <c r="Y9" i="5"/>
  <c r="Y12" i="5"/>
  <c r="Y11" i="5"/>
  <c r="Y7" i="5"/>
  <c r="Y10" i="5"/>
  <c r="Y18" i="5"/>
  <c r="Y15" i="5"/>
  <c r="Y13" i="5"/>
  <c r="AD19" i="5"/>
  <c r="U21" i="5"/>
  <c r="X12" i="5"/>
  <c r="T7" i="5"/>
  <c r="T16" i="5"/>
  <c r="T21" i="5"/>
  <c r="T10" i="5"/>
  <c r="T18" i="5"/>
  <c r="T12" i="5"/>
  <c r="T11" i="5"/>
  <c r="U10" i="5"/>
  <c r="V9" i="5"/>
  <c r="V8" i="5"/>
  <c r="V7" i="5"/>
  <c r="V10" i="5"/>
  <c r="V12" i="5"/>
  <c r="Z20" i="5"/>
  <c r="X16" i="5"/>
  <c r="C8" i="1"/>
  <c r="AJ6" i="1"/>
  <c r="Q22" i="1"/>
  <c r="F21" i="1"/>
  <c r="F20" i="1"/>
  <c r="F19" i="1"/>
  <c r="F18" i="1"/>
  <c r="F17" i="1"/>
  <c r="F16" i="1"/>
  <c r="F15" i="1"/>
  <c r="F14" i="1"/>
  <c r="F13" i="1"/>
  <c r="F12" i="1"/>
  <c r="F11" i="1"/>
  <c r="E21" i="1"/>
  <c r="E20" i="1"/>
  <c r="E19" i="1"/>
  <c r="E18" i="1"/>
  <c r="E17" i="1"/>
  <c r="E16" i="1"/>
  <c r="E15" i="1"/>
  <c r="E14" i="1"/>
  <c r="E13" i="1"/>
  <c r="E12" i="1"/>
  <c r="E11" i="1"/>
  <c r="E10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AI19" i="5" l="1"/>
  <c r="AJ19" i="5" s="1"/>
  <c r="AI11" i="5"/>
  <c r="AJ11" i="5" s="1"/>
  <c r="AI15" i="5"/>
  <c r="AJ15" i="5" s="1"/>
  <c r="AI13" i="5"/>
  <c r="AJ13" i="5" s="1"/>
  <c r="AI17" i="5"/>
  <c r="AJ17" i="5" s="1"/>
  <c r="AI20" i="5"/>
  <c r="AJ20" i="5" s="1"/>
  <c r="AI8" i="5"/>
  <c r="AJ8" i="5" s="1"/>
  <c r="AI14" i="5"/>
  <c r="AJ14" i="5" s="1"/>
  <c r="AI9" i="5"/>
  <c r="AJ9" i="5" s="1"/>
  <c r="AI12" i="5"/>
  <c r="AJ12" i="5" s="1"/>
  <c r="C8" i="6" s="1"/>
  <c r="AI16" i="5"/>
  <c r="AJ16" i="5" s="1"/>
  <c r="C12" i="6" s="1"/>
  <c r="AI18" i="5"/>
  <c r="AJ18" i="5" s="1"/>
  <c r="C14" i="6" s="1"/>
  <c r="AI7" i="5"/>
  <c r="AJ7" i="5" s="1"/>
  <c r="C3" i="6" s="1"/>
  <c r="AI21" i="5"/>
  <c r="AJ21" i="5" s="1"/>
  <c r="C17" i="6" s="1"/>
  <c r="AI10" i="5"/>
  <c r="AJ10" i="5" s="1"/>
  <c r="C6" i="6" s="1"/>
  <c r="S22" i="1"/>
  <c r="AH21" i="1"/>
  <c r="AH7" i="1"/>
  <c r="AH17" i="1"/>
  <c r="AH8" i="1"/>
  <c r="AH16" i="1"/>
  <c r="AH10" i="1"/>
  <c r="AH19" i="1"/>
  <c r="AH20" i="1"/>
  <c r="AH11" i="1"/>
  <c r="AH13" i="1"/>
  <c r="AH18" i="1"/>
  <c r="AH12" i="1"/>
  <c r="AH15" i="1"/>
  <c r="AH9" i="1"/>
  <c r="AH14" i="1"/>
  <c r="L22" i="1"/>
  <c r="I22" i="1"/>
  <c r="P22" i="1"/>
  <c r="AG7" i="1" s="1"/>
  <c r="M22" i="1"/>
  <c r="AD7" i="1" s="1"/>
  <c r="J22" i="1"/>
  <c r="F22" i="1"/>
  <c r="W11" i="1" s="1"/>
  <c r="D22" i="1"/>
  <c r="U15" i="1" s="1"/>
  <c r="K22" i="1"/>
  <c r="N22" i="1"/>
  <c r="H22" i="1"/>
  <c r="E22" i="1"/>
  <c r="V11" i="1" s="1"/>
  <c r="G22" i="1"/>
  <c r="O22" i="1"/>
  <c r="C22" i="1"/>
  <c r="T7" i="1" s="1"/>
  <c r="AA22" i="5" l="1"/>
  <c r="AA31" i="5" s="1"/>
  <c r="C10" i="6"/>
  <c r="Z22" i="5"/>
  <c r="Z29" i="5" s="1"/>
  <c r="C9" i="6"/>
  <c r="U22" i="5"/>
  <c r="U26" i="5" s="1"/>
  <c r="C4" i="6"/>
  <c r="AB22" i="5"/>
  <c r="AB29" i="5" s="1"/>
  <c r="C11" i="6"/>
  <c r="AG22" i="5"/>
  <c r="AG26" i="5" s="1"/>
  <c r="C16" i="6"/>
  <c r="X22" i="5"/>
  <c r="X24" i="5" s="1"/>
  <c r="C7" i="6"/>
  <c r="V22" i="5"/>
  <c r="V26" i="5" s="1"/>
  <c r="C5" i="6"/>
  <c r="AD22" i="5"/>
  <c r="AD32" i="5" s="1"/>
  <c r="C13" i="6"/>
  <c r="AF22" i="5"/>
  <c r="AF35" i="5" s="1"/>
  <c r="C15" i="6"/>
  <c r="W22" i="5"/>
  <c r="AH22" i="5"/>
  <c r="Y22" i="5"/>
  <c r="T22" i="5"/>
  <c r="AC22" i="5"/>
  <c r="AE22" i="5"/>
  <c r="T13" i="1"/>
  <c r="U13" i="1"/>
  <c r="U10" i="1"/>
  <c r="T14" i="1"/>
  <c r="U11" i="1"/>
  <c r="T9" i="1"/>
  <c r="T15" i="1"/>
  <c r="T10" i="1"/>
  <c r="T12" i="1"/>
  <c r="U20" i="1"/>
  <c r="U8" i="1"/>
  <c r="U7" i="1"/>
  <c r="U14" i="1"/>
  <c r="U16" i="1"/>
  <c r="T8" i="1"/>
  <c r="T11" i="1"/>
  <c r="U12" i="1"/>
  <c r="U9" i="1"/>
  <c r="T16" i="1"/>
  <c r="T21" i="1"/>
  <c r="Y18" i="1"/>
  <c r="Y7" i="1"/>
  <c r="Z17" i="1"/>
  <c r="Z7" i="1"/>
  <c r="T19" i="1"/>
  <c r="AF21" i="1"/>
  <c r="AF7" i="1"/>
  <c r="AE21" i="1"/>
  <c r="AE7" i="1"/>
  <c r="AA17" i="1"/>
  <c r="AA7" i="1"/>
  <c r="AC18" i="1"/>
  <c r="AC7" i="1"/>
  <c r="T17" i="1"/>
  <c r="T20" i="1"/>
  <c r="X15" i="1"/>
  <c r="X7" i="1"/>
  <c r="AB20" i="1"/>
  <c r="AB7" i="1"/>
  <c r="T18" i="1"/>
  <c r="Y17" i="1"/>
  <c r="Y19" i="1"/>
  <c r="V17" i="1"/>
  <c r="Y16" i="1"/>
  <c r="AC21" i="1"/>
  <c r="X17" i="1"/>
  <c r="AA20" i="1"/>
  <c r="Z18" i="1"/>
  <c r="W20" i="1"/>
  <c r="AA19" i="1"/>
  <c r="AC17" i="1"/>
  <c r="AA16" i="1"/>
  <c r="W13" i="1"/>
  <c r="V15" i="1"/>
  <c r="AG20" i="1"/>
  <c r="AG18" i="1"/>
  <c r="AG10" i="1"/>
  <c r="AG12" i="1"/>
  <c r="AG8" i="1"/>
  <c r="AG15" i="1"/>
  <c r="AG14" i="1"/>
  <c r="AG9" i="1"/>
  <c r="AG16" i="1"/>
  <c r="AG13" i="1"/>
  <c r="AG19" i="1"/>
  <c r="AG17" i="1"/>
  <c r="AG11" i="1"/>
  <c r="Y15" i="1"/>
  <c r="W18" i="1"/>
  <c r="V13" i="1"/>
  <c r="AA21" i="1"/>
  <c r="W15" i="1"/>
  <c r="AB17" i="1"/>
  <c r="Z14" i="1"/>
  <c r="V20" i="1"/>
  <c r="W19" i="1"/>
  <c r="AC19" i="1"/>
  <c r="Z21" i="1"/>
  <c r="Y13" i="1"/>
  <c r="W16" i="1"/>
  <c r="X11" i="1"/>
  <c r="X8" i="1"/>
  <c r="X9" i="1"/>
  <c r="X10" i="1"/>
  <c r="AD17" i="1"/>
  <c r="AD8" i="1"/>
  <c r="AD16" i="1"/>
  <c r="AD14" i="1"/>
  <c r="AD9" i="1"/>
  <c r="AD13" i="1"/>
  <c r="AD15" i="1"/>
  <c r="AD11" i="1"/>
  <c r="AD10" i="1"/>
  <c r="AD12" i="1"/>
  <c r="X13" i="1"/>
  <c r="AB21" i="1"/>
  <c r="X19" i="1"/>
  <c r="AD19" i="1"/>
  <c r="V7" i="1"/>
  <c r="V9" i="1"/>
  <c r="V8" i="1"/>
  <c r="W7" i="1"/>
  <c r="W10" i="1"/>
  <c r="W8" i="1"/>
  <c r="W9" i="1"/>
  <c r="Z19" i="1"/>
  <c r="X21" i="1"/>
  <c r="W14" i="1"/>
  <c r="U21" i="1"/>
  <c r="Z16" i="1"/>
  <c r="U18" i="1"/>
  <c r="AD20" i="1"/>
  <c r="AA18" i="1"/>
  <c r="W21" i="1"/>
  <c r="V12" i="1"/>
  <c r="AB19" i="1"/>
  <c r="V18" i="1"/>
  <c r="AG21" i="1"/>
  <c r="X18" i="1"/>
  <c r="W12" i="1"/>
  <c r="U19" i="1"/>
  <c r="V10" i="1"/>
  <c r="AB15" i="1"/>
  <c r="AB9" i="1"/>
  <c r="AB13" i="1"/>
  <c r="AB14" i="1"/>
  <c r="AB11" i="1"/>
  <c r="AB8" i="1"/>
  <c r="AB10" i="1"/>
  <c r="AB12" i="1"/>
  <c r="AD21" i="1"/>
  <c r="X12" i="1"/>
  <c r="AD18" i="1"/>
  <c r="Y12" i="1"/>
  <c r="Y9" i="1"/>
  <c r="Y11" i="1"/>
  <c r="Y8" i="1"/>
  <c r="Y10" i="1"/>
  <c r="Z13" i="1"/>
  <c r="Z11" i="1"/>
  <c r="Z10" i="1"/>
  <c r="Z8" i="1"/>
  <c r="Z9" i="1"/>
  <c r="Z12" i="1"/>
  <c r="AF19" i="1"/>
  <c r="AF18" i="1"/>
  <c r="AF11" i="1"/>
  <c r="AF15" i="1"/>
  <c r="AF16" i="1"/>
  <c r="AF13" i="1"/>
  <c r="AF9" i="1"/>
  <c r="AF10" i="1"/>
  <c r="AF8" i="1"/>
  <c r="AF12" i="1"/>
  <c r="AF14" i="1"/>
  <c r="AF17" i="1"/>
  <c r="AE18" i="1"/>
  <c r="AE9" i="1"/>
  <c r="AE14" i="1"/>
  <c r="AE15" i="1"/>
  <c r="AE13" i="1"/>
  <c r="AE17" i="1"/>
  <c r="AE8" i="1"/>
  <c r="AE16" i="1"/>
  <c r="AE11" i="1"/>
  <c r="AE10" i="1"/>
  <c r="AE12" i="1"/>
  <c r="AA14" i="1"/>
  <c r="AA8" i="1"/>
  <c r="AA9" i="1"/>
  <c r="AA13" i="1"/>
  <c r="AA10" i="1"/>
  <c r="AA11" i="1"/>
  <c r="AA12" i="1"/>
  <c r="AC16" i="1"/>
  <c r="AC11" i="1"/>
  <c r="AC15" i="1"/>
  <c r="AC10" i="1"/>
  <c r="AC12" i="1"/>
  <c r="AC8" i="1"/>
  <c r="AC14" i="1"/>
  <c r="AC9" i="1"/>
  <c r="AC13" i="1"/>
  <c r="AF20" i="1"/>
  <c r="AB18" i="1"/>
  <c r="Z15" i="1"/>
  <c r="X16" i="1"/>
  <c r="V21" i="1"/>
  <c r="U17" i="1"/>
  <c r="V16" i="1"/>
  <c r="AE19" i="1"/>
  <c r="X20" i="1"/>
  <c r="AC20" i="1"/>
  <c r="AA15" i="1"/>
  <c r="Y14" i="1"/>
  <c r="W17" i="1"/>
  <c r="Z20" i="1"/>
  <c r="V14" i="1"/>
  <c r="AE20" i="1"/>
  <c r="AB16" i="1"/>
  <c r="Y20" i="1"/>
  <c r="X14" i="1"/>
  <c r="V19" i="1"/>
  <c r="Y21" i="1"/>
  <c r="AA30" i="5" l="1"/>
  <c r="AD36" i="5"/>
  <c r="V32" i="5"/>
  <c r="AA34" i="5"/>
  <c r="U32" i="5"/>
  <c r="U29" i="5"/>
  <c r="Z30" i="5"/>
  <c r="AF37" i="5"/>
  <c r="V38" i="5"/>
  <c r="Z33" i="5"/>
  <c r="U24" i="5"/>
  <c r="AG33" i="5"/>
  <c r="V29" i="5"/>
  <c r="X36" i="5"/>
  <c r="AA28" i="5"/>
  <c r="U35" i="5"/>
  <c r="AD26" i="5"/>
  <c r="AG29" i="5"/>
  <c r="AB32" i="5"/>
  <c r="AG38" i="5"/>
  <c r="AF34" i="5"/>
  <c r="AG28" i="5"/>
  <c r="AD29" i="5"/>
  <c r="Z25" i="5"/>
  <c r="X33" i="5"/>
  <c r="AB36" i="5"/>
  <c r="AD24" i="5"/>
  <c r="Z24" i="5"/>
  <c r="X27" i="5"/>
  <c r="AB28" i="5"/>
  <c r="AF28" i="5"/>
  <c r="AF30" i="5"/>
  <c r="V35" i="5"/>
  <c r="V37" i="5"/>
  <c r="V31" i="5"/>
  <c r="V27" i="5"/>
  <c r="AA38" i="5"/>
  <c r="AA29" i="5"/>
  <c r="AA27" i="5"/>
  <c r="AA24" i="5"/>
  <c r="U34" i="5"/>
  <c r="U36" i="5"/>
  <c r="U33" i="5"/>
  <c r="U28" i="5"/>
  <c r="AF32" i="5"/>
  <c r="AF26" i="5"/>
  <c r="AF27" i="5"/>
  <c r="AF36" i="5"/>
  <c r="AG25" i="5"/>
  <c r="AG34" i="5"/>
  <c r="AG27" i="5"/>
  <c r="AG37" i="5"/>
  <c r="V30" i="5"/>
  <c r="V34" i="5"/>
  <c r="V33" i="5"/>
  <c r="V24" i="5"/>
  <c r="AA35" i="5"/>
  <c r="AA26" i="5"/>
  <c r="AA37" i="5"/>
  <c r="AA33" i="5"/>
  <c r="U31" i="5"/>
  <c r="U38" i="5"/>
  <c r="U37" i="5"/>
  <c r="U25" i="5"/>
  <c r="AF25" i="5"/>
  <c r="AF31" i="5"/>
  <c r="AF33" i="5"/>
  <c r="AG24" i="5"/>
  <c r="AG30" i="5"/>
  <c r="AG31" i="5"/>
  <c r="V36" i="5"/>
  <c r="V28" i="5"/>
  <c r="V25" i="5"/>
  <c r="AA36" i="5"/>
  <c r="AA25" i="5"/>
  <c r="AA32" i="5"/>
  <c r="U30" i="5"/>
  <c r="U27" i="5"/>
  <c r="AF38" i="5"/>
  <c r="AF24" i="5"/>
  <c r="AF29" i="5"/>
  <c r="AG32" i="5"/>
  <c r="AG36" i="5"/>
  <c r="AG35" i="5"/>
  <c r="AB27" i="5"/>
  <c r="AD37" i="5"/>
  <c r="AD35" i="5"/>
  <c r="Z37" i="5"/>
  <c r="Z31" i="5"/>
  <c r="X37" i="5"/>
  <c r="X26" i="5"/>
  <c r="AB38" i="5"/>
  <c r="AB25" i="5"/>
  <c r="AD31" i="5"/>
  <c r="AD25" i="5"/>
  <c r="Z38" i="5"/>
  <c r="Z27" i="5"/>
  <c r="X29" i="5"/>
  <c r="X28" i="5"/>
  <c r="AB37" i="5"/>
  <c r="AB33" i="5"/>
  <c r="AD38" i="5"/>
  <c r="AD30" i="5"/>
  <c r="AD27" i="5"/>
  <c r="AD34" i="5"/>
  <c r="Z32" i="5"/>
  <c r="Z28" i="5"/>
  <c r="Z26" i="5"/>
  <c r="X38" i="5"/>
  <c r="X34" i="5"/>
  <c r="X32" i="5"/>
  <c r="X25" i="5"/>
  <c r="AB35" i="5"/>
  <c r="AB24" i="5"/>
  <c r="AB31" i="5"/>
  <c r="AD33" i="5"/>
  <c r="AD28" i="5"/>
  <c r="Z36" i="5"/>
  <c r="Z35" i="5"/>
  <c r="Z34" i="5"/>
  <c r="X30" i="5"/>
  <c r="X31" i="5"/>
  <c r="X35" i="5"/>
  <c r="AB34" i="5"/>
  <c r="AB26" i="5"/>
  <c r="AB30" i="5"/>
  <c r="AC33" i="5"/>
  <c r="AC32" i="5"/>
  <c r="AC30" i="5"/>
  <c r="AC34" i="5"/>
  <c r="AC28" i="5"/>
  <c r="AC25" i="5"/>
  <c r="AC24" i="5"/>
  <c r="AC27" i="5"/>
  <c r="AC29" i="5"/>
  <c r="AC35" i="5"/>
  <c r="AC26" i="5"/>
  <c r="AC31" i="5"/>
  <c r="AC38" i="5"/>
  <c r="AC37" i="5"/>
  <c r="AC36" i="5"/>
  <c r="T24" i="5"/>
  <c r="T33" i="5"/>
  <c r="T27" i="5"/>
  <c r="T38" i="5"/>
  <c r="T32" i="5"/>
  <c r="T26" i="5"/>
  <c r="T36" i="5"/>
  <c r="T28" i="5"/>
  <c r="T29" i="5"/>
  <c r="T35" i="5"/>
  <c r="T25" i="5"/>
  <c r="T37" i="5"/>
  <c r="T30" i="5"/>
  <c r="T34" i="5"/>
  <c r="T31" i="5"/>
  <c r="AE35" i="5"/>
  <c r="AE32" i="5"/>
  <c r="AE27" i="5"/>
  <c r="AE28" i="5"/>
  <c r="AE26" i="5"/>
  <c r="AE25" i="5"/>
  <c r="AE31" i="5"/>
  <c r="AE34" i="5"/>
  <c r="AE29" i="5"/>
  <c r="AE30" i="5"/>
  <c r="AE37" i="5"/>
  <c r="AE33" i="5"/>
  <c r="AE36" i="5"/>
  <c r="AE24" i="5"/>
  <c r="AE38" i="5"/>
  <c r="AH38" i="5"/>
  <c r="AH35" i="5"/>
  <c r="AH24" i="5"/>
  <c r="AH30" i="5"/>
  <c r="AH37" i="5"/>
  <c r="AH26" i="5"/>
  <c r="AH27" i="5"/>
  <c r="AH36" i="5"/>
  <c r="AH31" i="5"/>
  <c r="AH32" i="5"/>
  <c r="AH34" i="5"/>
  <c r="AH25" i="5"/>
  <c r="AH29" i="5"/>
  <c r="AH28" i="5"/>
  <c r="AH33" i="5"/>
  <c r="Y29" i="5"/>
  <c r="Y35" i="5"/>
  <c r="Y28" i="5"/>
  <c r="Y30" i="5"/>
  <c r="Y24" i="5"/>
  <c r="Y26" i="5"/>
  <c r="Y25" i="5"/>
  <c r="Y32" i="5"/>
  <c r="Y27" i="5"/>
  <c r="Y33" i="5"/>
  <c r="Y38" i="5"/>
  <c r="Y34" i="5"/>
  <c r="Y37" i="5"/>
  <c r="Y36" i="5"/>
  <c r="Y31" i="5"/>
  <c r="W27" i="5"/>
  <c r="W25" i="5"/>
  <c r="W28" i="5"/>
  <c r="W24" i="5"/>
  <c r="W26" i="5"/>
  <c r="W30" i="5"/>
  <c r="W35" i="5"/>
  <c r="W34" i="5"/>
  <c r="W31" i="5"/>
  <c r="W32" i="5"/>
  <c r="W38" i="5"/>
  <c r="W37" i="5"/>
  <c r="W29" i="5"/>
  <c r="W33" i="5"/>
  <c r="W36" i="5"/>
  <c r="AI21" i="1"/>
  <c r="AJ21" i="1" s="1"/>
  <c r="B17" i="6" s="1"/>
  <c r="AI8" i="1"/>
  <c r="AI12" i="1"/>
  <c r="AJ12" i="1" s="1"/>
  <c r="B8" i="6" s="1"/>
  <c r="AI9" i="1"/>
  <c r="AI11" i="1"/>
  <c r="AJ11" i="1" s="1"/>
  <c r="B7" i="6" s="1"/>
  <c r="AI13" i="1"/>
  <c r="AJ13" i="1" s="1"/>
  <c r="B9" i="6" s="1"/>
  <c r="AI16" i="1"/>
  <c r="AJ16" i="1" s="1"/>
  <c r="B12" i="6" s="1"/>
  <c r="AI20" i="1"/>
  <c r="AJ20" i="1" s="1"/>
  <c r="B16" i="6" s="1"/>
  <c r="AI18" i="1"/>
  <c r="AJ18" i="1" s="1"/>
  <c r="B14" i="6" s="1"/>
  <c r="AI10" i="1"/>
  <c r="AI14" i="1"/>
  <c r="AJ14" i="1" s="1"/>
  <c r="B10" i="6" s="1"/>
  <c r="AI19" i="1"/>
  <c r="AJ19" i="1" s="1"/>
  <c r="B15" i="6" s="1"/>
  <c r="AI15" i="1"/>
  <c r="AJ15" i="1" s="1"/>
  <c r="B11" i="6" s="1"/>
  <c r="AI17" i="1"/>
  <c r="AJ17" i="1" s="1"/>
  <c r="B13" i="6" s="1"/>
  <c r="AI29" i="5" l="1"/>
  <c r="AL12" i="5" s="1"/>
  <c r="AM12" i="5" s="1"/>
  <c r="AI37" i="5"/>
  <c r="AL20" i="5" s="1"/>
  <c r="AM20" i="5" s="1"/>
  <c r="AI28" i="5"/>
  <c r="AL11" i="5" s="1"/>
  <c r="AM11" i="5" s="1"/>
  <c r="AI38" i="5"/>
  <c r="AL21" i="5" s="1"/>
  <c r="AM21" i="5" s="1"/>
  <c r="AI30" i="5"/>
  <c r="AL13" i="5" s="1"/>
  <c r="AM13" i="5" s="1"/>
  <c r="AI32" i="5"/>
  <c r="AL15" i="5" s="1"/>
  <c r="AM15" i="5" s="1"/>
  <c r="AI31" i="5"/>
  <c r="AL14" i="5" s="1"/>
  <c r="AM14" i="5" s="1"/>
  <c r="AI25" i="5"/>
  <c r="AL8" i="5" s="1"/>
  <c r="AM8" i="5" s="1"/>
  <c r="AI36" i="5"/>
  <c r="AL19" i="5" s="1"/>
  <c r="AM19" i="5" s="1"/>
  <c r="AI27" i="5"/>
  <c r="AL10" i="5" s="1"/>
  <c r="AM10" i="5" s="1"/>
  <c r="AI24" i="5"/>
  <c r="AL7" i="5" s="1"/>
  <c r="AM7" i="5" s="1"/>
  <c r="AI34" i="5"/>
  <c r="AL17" i="5" s="1"/>
  <c r="AM17" i="5" s="1"/>
  <c r="AI35" i="5"/>
  <c r="AL18" i="5" s="1"/>
  <c r="AM18" i="5" s="1"/>
  <c r="AI26" i="5"/>
  <c r="AL9" i="5" s="1"/>
  <c r="AM9" i="5" s="1"/>
  <c r="AI33" i="5"/>
  <c r="AL16" i="5" s="1"/>
  <c r="AM16" i="5" s="1"/>
  <c r="AA22" i="1"/>
  <c r="AA24" i="1" s="1"/>
  <c r="AC22" i="1"/>
  <c r="AC24" i="1" s="1"/>
  <c r="Y22" i="1"/>
  <c r="Y24" i="1" s="1"/>
  <c r="AG22" i="1"/>
  <c r="AG24" i="1" s="1"/>
  <c r="Z22" i="1"/>
  <c r="Z24" i="1" s="1"/>
  <c r="AF22" i="1"/>
  <c r="AF24" i="1" s="1"/>
  <c r="AD22" i="1"/>
  <c r="AD24" i="1" s="1"/>
  <c r="AB22" i="1"/>
  <c r="AB24" i="1" s="1"/>
  <c r="AE22" i="1"/>
  <c r="AE24" i="1" s="1"/>
  <c r="X22" i="1"/>
  <c r="X24" i="1" s="1"/>
  <c r="AH22" i="1"/>
  <c r="AH24" i="1" s="1"/>
  <c r="AJ9" i="1"/>
  <c r="B5" i="6" s="1"/>
  <c r="AJ10" i="1"/>
  <c r="B6" i="6" s="1"/>
  <c r="AJ8" i="1"/>
  <c r="B4" i="6" s="1"/>
  <c r="X29" i="1" l="1"/>
  <c r="Z27" i="1"/>
  <c r="AA37" i="1"/>
  <c r="B3" i="5"/>
  <c r="D3" i="5" s="1"/>
  <c r="E3" i="5" s="1"/>
  <c r="AE29" i="1"/>
  <c r="Z31" i="1"/>
  <c r="AE28" i="1"/>
  <c r="AA26" i="1"/>
  <c r="X30" i="1"/>
  <c r="X28" i="1"/>
  <c r="AE35" i="1"/>
  <c r="AC32" i="1"/>
  <c r="AA29" i="1"/>
  <c r="X35" i="1"/>
  <c r="AE38" i="1"/>
  <c r="Z37" i="1"/>
  <c r="AA33" i="1"/>
  <c r="AE27" i="1"/>
  <c r="Z38" i="1"/>
  <c r="Z29" i="1"/>
  <c r="AA36" i="1"/>
  <c r="AA31" i="1"/>
  <c r="AE34" i="1"/>
  <c r="AE26" i="1"/>
  <c r="AE32" i="1"/>
  <c r="Z36" i="1"/>
  <c r="Z35" i="1"/>
  <c r="Z28" i="1"/>
  <c r="Z30" i="1"/>
  <c r="AA34" i="1"/>
  <c r="AA38" i="1"/>
  <c r="AA28" i="1"/>
  <c r="AE36" i="1"/>
  <c r="AE30" i="1"/>
  <c r="Z32" i="1"/>
  <c r="Z26" i="1"/>
  <c r="AA35" i="1"/>
  <c r="AA25" i="1"/>
  <c r="AE37" i="1"/>
  <c r="AE31" i="1"/>
  <c r="AE25" i="1"/>
  <c r="AE33" i="1"/>
  <c r="Z34" i="1"/>
  <c r="Z33" i="1"/>
  <c r="Z25" i="1"/>
  <c r="AA32" i="1"/>
  <c r="AA27" i="1"/>
  <c r="AA30" i="1"/>
  <c r="AD34" i="1"/>
  <c r="AC27" i="1"/>
  <c r="AH26" i="1"/>
  <c r="X31" i="1"/>
  <c r="AC38" i="1"/>
  <c r="Y32" i="1"/>
  <c r="AH34" i="1"/>
  <c r="X33" i="1"/>
  <c r="X27" i="1"/>
  <c r="AC35" i="1"/>
  <c r="AF29" i="1"/>
  <c r="AF33" i="1"/>
  <c r="AF37" i="1"/>
  <c r="AF34" i="1"/>
  <c r="AC34" i="1"/>
  <c r="AC26" i="1"/>
  <c r="AC30" i="1"/>
  <c r="AF30" i="1"/>
  <c r="AF35" i="1"/>
  <c r="AF25" i="1"/>
  <c r="X37" i="1"/>
  <c r="X34" i="1"/>
  <c r="X25" i="1"/>
  <c r="AC37" i="1"/>
  <c r="AC31" i="1"/>
  <c r="AC28" i="1"/>
  <c r="AF27" i="1"/>
  <c r="AF26" i="1"/>
  <c r="AF28" i="1"/>
  <c r="X38" i="1"/>
  <c r="X36" i="1"/>
  <c r="X32" i="1"/>
  <c r="X26" i="1"/>
  <c r="AC36" i="1"/>
  <c r="AC29" i="1"/>
  <c r="AC25" i="1"/>
  <c r="AC33" i="1"/>
  <c r="AF38" i="1"/>
  <c r="AF31" i="1"/>
  <c r="AF32" i="1"/>
  <c r="AF36" i="1"/>
  <c r="AH28" i="1"/>
  <c r="Y34" i="1"/>
  <c r="AD31" i="1"/>
  <c r="AH25" i="1"/>
  <c r="AH29" i="1"/>
  <c r="Y38" i="1"/>
  <c r="AD29" i="1"/>
  <c r="AB33" i="1"/>
  <c r="AG28" i="1"/>
  <c r="AB29" i="1"/>
  <c r="AH27" i="1"/>
  <c r="AH36" i="1"/>
  <c r="AH35" i="1"/>
  <c r="AB27" i="1"/>
  <c r="Y33" i="1"/>
  <c r="Y27" i="1"/>
  <c r="AG36" i="1"/>
  <c r="AD35" i="1"/>
  <c r="AD28" i="1"/>
  <c r="AG26" i="1"/>
  <c r="AH33" i="1"/>
  <c r="AH32" i="1"/>
  <c r="AH38" i="1"/>
  <c r="Y31" i="1"/>
  <c r="Y26" i="1"/>
  <c r="AG37" i="1"/>
  <c r="AD38" i="1"/>
  <c r="AD30" i="1"/>
  <c r="AB36" i="1"/>
  <c r="AB31" i="1"/>
  <c r="AG31" i="1"/>
  <c r="AG30" i="1"/>
  <c r="AH31" i="1"/>
  <c r="AH37" i="1"/>
  <c r="AH30" i="1"/>
  <c r="AB35" i="1"/>
  <c r="AB34" i="1"/>
  <c r="AB28" i="1"/>
  <c r="AB32" i="1"/>
  <c r="Y35" i="1"/>
  <c r="Y37" i="1"/>
  <c r="Y25" i="1"/>
  <c r="Y29" i="1"/>
  <c r="AG29" i="1"/>
  <c r="AG32" i="1"/>
  <c r="AG33" i="1"/>
  <c r="AD36" i="1"/>
  <c r="AD32" i="1"/>
  <c r="AD25" i="1"/>
  <c r="AB37" i="1"/>
  <c r="AB25" i="1"/>
  <c r="AG27" i="1"/>
  <c r="AB38" i="1"/>
  <c r="AB26" i="1"/>
  <c r="AB30" i="1"/>
  <c r="Y30" i="1"/>
  <c r="Y36" i="1"/>
  <c r="Y28" i="1"/>
  <c r="AG38" i="1"/>
  <c r="AG35" i="1"/>
  <c r="AG25" i="1"/>
  <c r="AG34" i="1"/>
  <c r="AD37" i="1"/>
  <c r="AD33" i="1"/>
  <c r="AD26" i="1"/>
  <c r="AD27" i="1"/>
  <c r="W22" i="1"/>
  <c r="W24" i="1" s="1"/>
  <c r="U22" i="1"/>
  <c r="U25" i="1" s="1"/>
  <c r="V22" i="1"/>
  <c r="AI7" i="1"/>
  <c r="U33" i="1" l="1"/>
  <c r="U24" i="1"/>
  <c r="W35" i="1"/>
  <c r="W30" i="1"/>
  <c r="W36" i="1"/>
  <c r="W25" i="1"/>
  <c r="W31" i="1"/>
  <c r="W26" i="1"/>
  <c r="W32" i="1"/>
  <c r="U27" i="1"/>
  <c r="U37" i="1"/>
  <c r="U38" i="1"/>
  <c r="U32" i="1"/>
  <c r="U28" i="1"/>
  <c r="U26" i="1"/>
  <c r="U36" i="1"/>
  <c r="U35" i="1"/>
  <c r="U31" i="1"/>
  <c r="W38" i="1"/>
  <c r="W34" i="1"/>
  <c r="W28" i="1"/>
  <c r="W27" i="1"/>
  <c r="U29" i="1"/>
  <c r="U34" i="1"/>
  <c r="U30" i="1"/>
  <c r="W33" i="1"/>
  <c r="W29" i="1"/>
  <c r="W37" i="1"/>
  <c r="V24" i="1"/>
  <c r="V26" i="1"/>
  <c r="V25" i="1"/>
  <c r="V35" i="1"/>
  <c r="V32" i="1"/>
  <c r="V37" i="1"/>
  <c r="V34" i="1"/>
  <c r="V36" i="1"/>
  <c r="V38" i="1"/>
  <c r="V27" i="1"/>
  <c r="V29" i="1"/>
  <c r="V31" i="1"/>
  <c r="V28" i="1"/>
  <c r="V33" i="1"/>
  <c r="V30" i="1"/>
  <c r="AJ7" i="1"/>
  <c r="B3" i="6" s="1"/>
  <c r="T22" i="1" l="1"/>
  <c r="T37" i="1" l="1"/>
  <c r="AI37" i="1" s="1"/>
  <c r="AL20" i="1" s="1"/>
  <c r="AM20" i="1" s="1"/>
  <c r="T34" i="1"/>
  <c r="AI34" i="1" s="1"/>
  <c r="AL17" i="1" s="1"/>
  <c r="AM17" i="1" s="1"/>
  <c r="T28" i="1"/>
  <c r="AI28" i="1" s="1"/>
  <c r="AL11" i="1" s="1"/>
  <c r="AM11" i="1" s="1"/>
  <c r="T35" i="1"/>
  <c r="AI35" i="1" s="1"/>
  <c r="AL18" i="1" s="1"/>
  <c r="AM18" i="1" s="1"/>
  <c r="T31" i="1"/>
  <c r="AI31" i="1" s="1"/>
  <c r="AL14" i="1" s="1"/>
  <c r="AM14" i="1" s="1"/>
  <c r="T32" i="1"/>
  <c r="AI32" i="1" s="1"/>
  <c r="AL15" i="1" s="1"/>
  <c r="AM15" i="1" s="1"/>
  <c r="T30" i="1"/>
  <c r="AI30" i="1" s="1"/>
  <c r="AL13" i="1" s="1"/>
  <c r="AM13" i="1" s="1"/>
  <c r="T38" i="1"/>
  <c r="AI38" i="1" s="1"/>
  <c r="AL21" i="1" s="1"/>
  <c r="AM21" i="1" s="1"/>
  <c r="T29" i="1"/>
  <c r="AI29" i="1" s="1"/>
  <c r="AL12" i="1" s="1"/>
  <c r="AM12" i="1" s="1"/>
  <c r="T33" i="1"/>
  <c r="AI33" i="1" s="1"/>
  <c r="AL16" i="1" s="1"/>
  <c r="AM16" i="1" s="1"/>
  <c r="T36" i="1"/>
  <c r="AI36" i="1" s="1"/>
  <c r="AL19" i="1" s="1"/>
  <c r="AM19" i="1" s="1"/>
  <c r="T26" i="1"/>
  <c r="AI26" i="1" s="1"/>
  <c r="AL9" i="1" s="1"/>
  <c r="AM9" i="1" s="1"/>
  <c r="T25" i="1"/>
  <c r="AI25" i="1" s="1"/>
  <c r="AL8" i="1" s="1"/>
  <c r="AM8" i="1" s="1"/>
  <c r="T27" i="1"/>
  <c r="AI27" i="1" s="1"/>
  <c r="AL10" i="1" s="1"/>
  <c r="AM10" i="1" s="1"/>
  <c r="T24" i="1"/>
  <c r="AI24" i="1" s="1"/>
  <c r="AL7" i="1" s="1"/>
  <c r="AM7" i="1" s="1"/>
  <c r="B3" i="1" l="1"/>
  <c r="D3" i="1" s="1"/>
  <c r="E3" i="1" s="1"/>
</calcChain>
</file>

<file path=xl/sharedStrings.xml><?xml version="1.0" encoding="utf-8"?>
<sst xmlns="http://schemas.openxmlformats.org/spreadsheetml/2006/main" count="240" uniqueCount="79">
  <si>
    <t>R1</t>
  </si>
  <si>
    <t>R2</t>
  </si>
  <si>
    <t>R3</t>
  </si>
  <si>
    <t>R4</t>
  </si>
  <si>
    <t>r1</t>
  </si>
  <si>
    <t>r2</t>
  </si>
  <si>
    <t>r3</t>
  </si>
  <si>
    <t>r4</t>
  </si>
  <si>
    <t>CI</t>
  </si>
  <si>
    <t>COMPARACIÓN POR PARES</t>
  </si>
  <si>
    <t>CÁLCULO DE AUTOVALORES</t>
  </si>
  <si>
    <t>Lamda Max</t>
  </si>
  <si>
    <t>CR</t>
  </si>
  <si>
    <t>S</t>
  </si>
  <si>
    <t>Criterio 1</t>
  </si>
  <si>
    <t>Criterio 2</t>
  </si>
  <si>
    <t>Coste</t>
  </si>
  <si>
    <t>Recta Ref 1</t>
  </si>
  <si>
    <t>Recta Ref 2</t>
  </si>
  <si>
    <t>Valor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</si>
  <si>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</si>
  <si>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</si>
  <si>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</si>
  <si>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</si>
  <si>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</si>
  <si>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</si>
  <si>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</si>
  <si>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</si>
  <si>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</si>
  <si>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</si>
  <si>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</si>
  <si>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</si>
  <si>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</si>
  <si>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</si>
  <si>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</si>
  <si>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</si>
  <si>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</si>
  <si>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</si>
  <si>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</si>
  <si>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</si>
  <si>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</si>
  <si>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</si>
  <si>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# Rq</t>
  </si>
  <si>
    <t>Autovalores</t>
  </si>
  <si>
    <t>Análisis de Consistencia</t>
  </si>
  <si>
    <t>Requisitos</t>
  </si>
  <si>
    <t>Id</t>
  </si>
  <si>
    <t>Descripción</t>
  </si>
  <si>
    <t>Nombre</t>
  </si>
  <si>
    <t>Registrarse en el sistema</t>
  </si>
  <si>
    <t>Iniciar sesión en el sistema</t>
  </si>
  <si>
    <t>Editar perfil</t>
  </si>
  <si>
    <t>Cerrar sesión</t>
  </si>
  <si>
    <t>Añadir gasto</t>
  </si>
  <si>
    <t>Filtrar participantes</t>
  </si>
  <si>
    <t>Asociar actividad</t>
  </si>
  <si>
    <t>Calcular balance</t>
  </si>
  <si>
    <t>Registrar pago</t>
  </si>
  <si>
    <t>Creación de grupos de gasto</t>
  </si>
  <si>
    <t>Chat entre usuarios/grupal</t>
  </si>
  <si>
    <t>Crear actividad</t>
  </si>
  <si>
    <t>Añadir reseña</t>
  </si>
  <si>
    <t>Eliminar grupo</t>
  </si>
  <si>
    <t>Configurar métodos de pago</t>
  </si>
  <si>
    <t>Crear un nuevo usuario en el sistema</t>
  </si>
  <si>
    <t>Acceder a la aplicación con las credenciales de un usuario</t>
  </si>
  <si>
    <t>Modificar la información del usuario y añadir amigos</t>
  </si>
  <si>
    <t>Modificar los métodos de pago disponibles para el usuario</t>
  </si>
  <si>
    <t>Salir de la sesión iniciada en el dispositivo</t>
  </si>
  <si>
    <t>Crear un nuevo gasto incluyendo participantes, pagadores y deudores</t>
  </si>
  <si>
    <t>Filtrar el listado de los participantes de un grupo</t>
  </si>
  <si>
    <t>Asociar una actividad previamente creada a un gasto</t>
  </si>
  <si>
    <t>Ajustar el balance de los participantes de un gasto</t>
  </si>
  <si>
    <t>Registrar un pago entre participantes de un gasto</t>
  </si>
  <si>
    <t>Crear un nuevo grupo de gasto, añadiendo sus miembros</t>
  </si>
  <si>
    <t>Enviar mensajes a otros usuarios o al chat grupal</t>
  </si>
  <si>
    <t>Eliminar los datos de un grupo</t>
  </si>
  <si>
    <t>Crear una nueva actividad con todos sus datos asociados</t>
  </si>
  <si>
    <t>Añadir una reseña y una puntuación a una actividad 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</si>
</sst>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00"/>
      <name val="Symbol"/>
      <family val="1"/>
      <charset val="2"/>
    </font>
    <font>
      <b/>
      <sz val="11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2" borderId="0" xfId="0" applyFont="1" applyFill="1" applyAlignment="1" applyProtection="1">
      <alignment horizontal="right"/>
      <protection hidden="1"/>
    </xf>
    <xf numFmtId="0" fontId="0" fillId="0" borderId="0" xfId="0" applyProtection="1">
      <protection hidden="1"/>
    </xf>
    <xf numFmtId="0" fontId="4" fillId="7" borderId="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0" fontId="0" fillId="4" borderId="0" xfId="0" applyFill="1"/>
    <xf numFmtId="0" fontId="2" fillId="2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9" fontId="7" fillId="9" borderId="0" xfId="1" applyFont="1" applyFill="1" applyAlignment="1" applyProtection="1">
      <alignment horizontal="center"/>
    </xf>
    <xf numFmtId="2" fontId="0" fillId="6" borderId="0" xfId="0" applyNumberFormat="1" applyFill="1" applyAlignment="1">
      <alignment horizontal="center"/>
    </xf>
    <xf numFmtId="9" fontId="0" fillId="0" borderId="0" xfId="0" applyNumberFormat="1"/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1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3" fillId="11" borderId="0" xfId="0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0" fontId="2" fillId="11" borderId="0" xfId="0" applyFont="1" applyFill="1" applyAlignment="1" applyProtection="1">
      <alignment horizontal="right"/>
      <protection hidden="1"/>
    </xf>
    <xf numFmtId="2" fontId="0" fillId="12" borderId="11" xfId="0" applyNumberFormat="1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2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8" borderId="14" xfId="0" applyFill="1" applyBorder="1"/>
    <xf numFmtId="0" fontId="0" fillId="8" borderId="15" xfId="0" applyFill="1" applyBorder="1"/>
    <xf numFmtId="0" fontId="2" fillId="8" borderId="13" xfId="0" applyFont="1" applyFill="1" applyBorder="1" applyAlignment="1">
      <alignment horizontal="right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right"/>
    </xf>
    <xf numFmtId="0" fontId="0" fillId="8" borderId="17" xfId="0" applyFill="1" applyBorder="1"/>
    <xf numFmtId="0" fontId="0" fillId="8" borderId="18" xfId="0" applyFill="1" applyBorder="1"/>
    <xf numFmtId="0" fontId="2" fillId="0" borderId="16" xfId="0" applyFont="1" applyBorder="1" applyAlignment="1">
      <alignment horizontal="right"/>
    </xf>
    <xf numFmtId="0" fontId="0" fillId="0" borderId="17" xfId="0" applyBorder="1"/>
    <xf numFmtId="0" fontId="0" fillId="0" borderId="18" xfId="0" applyBorder="1"/>
    <xf numFmtId="2" fontId="0" fillId="2" borderId="11" xfId="0" applyNumberFormat="1" applyFill="1" applyBorder="1" applyAlignment="1" applyProtection="1">
      <alignment horizontal="center"/>
      <protection locked="0"/>
    </xf>
    <xf numFmtId="0" fontId="9" fillId="0" borderId="0" xfId="0" applyFont="1" applyAlignment="1">
      <alignment horizontal="center"/>
    </xf>
    <xf numFmtId="0" fontId="5" fillId="5" borderId="0" xfId="0" applyFont="1" applyFill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8" fillId="10" borderId="0" xfId="0" applyFont="1" applyFill="1" applyAlignment="1">
      <alignment horizontal="center" vertical="center" textRotation="180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Coste</a:t>
            </a:r>
            <a:r>
              <a:rPr lang="es-ES" baseline="0"/>
              <a:t> - Valor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Grafico!$C$2</c:f>
              <c:strCache>
                <c:ptCount val="1"/>
                <c:pt idx="0">
                  <c:v>Coste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ln>
                <a:solidFill>
                  <a:schemeClr val="tx1">
                    <a:lumMod val="25000"/>
                    <a:lumOff val="75000"/>
                    <a:alpha val="78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895928B-D19E-4D45-BB4C-02AA6A02A7D4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3DA-48DE-8618-0374B2497AA0}"/>
                </c:ext>
              </c:extLst>
            </c:dLbl>
            <c:dLbl>
              <c:idx val="1"/>
              <c:layout>
                <c:manualLayout>
                  <c:x val="-5.844155844155844E-2"/>
                  <c:y val="-2.4116181988356734E-17"/>
                </c:manualLayout>
              </c:layout>
              <c:tx>
                <c:rich>
                  <a:bodyPr/>
                  <a:lstStyle/>
                  <a:p>
                    <a:fld id="{20B8BF10-C991-4D14-B79B-D15962ECF95D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3DA-48DE-8618-0374B2497A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D6E2871-33E4-44DD-BA52-CA6B24D9687A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3DA-48DE-8618-0374B2497A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6BF54C-64F4-4073-BDD8-D3C569E159F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3DA-48DE-8618-0374B2497A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73DDD7-97B4-4625-97F0-C67E3C7536F7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3DA-48DE-8618-0374B2497A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49EAE7-DF09-4373-8792-FC13A382FE97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3DA-48DE-8618-0374B2497A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7D50422-473E-41C6-B56A-C28908B7D79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3DA-48DE-8618-0374B2497A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FD3A2F4-DEC7-4DCC-BA7D-1F8F1F59415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3DA-48DE-8618-0374B2497A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3D63D15-1245-4EFA-8D74-A028D5C1C921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3DA-48DE-8618-0374B2497A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3F5A3F7-380F-435B-8792-85D3490553BE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3DA-48DE-8618-0374B2497A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A01D58D-BE3E-4EE8-8CD3-20F4CDFC3AF3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3DA-48DE-8618-0374B2497A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0263FEF-862B-4301-9BA5-A8494F60A9B6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3DA-48DE-8618-0374B2497A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4172292-92B3-4375-A598-6EEEB79366E9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3DA-48DE-8618-0374B2497A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6E9D690-C59C-45BE-972E-68BA58C4DD1C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3DA-48DE-8618-0374B2497A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6972734-2458-4CA8-94A5-CB81124E1EE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3DA-48DE-8618-0374B2497AA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Grafico!$C$3:$C$17</c:f>
              <c:numCache>
                <c:formatCode>0%</c:formatCode>
                <c:ptCount val="15"/>
                <c:pt idx="0">
                  <c:v>1.7744581969364473E-2</c:v>
                </c:pt>
                <c:pt idx="1">
                  <c:v>1.6757818322592485E-2</c:v>
                </c:pt>
                <c:pt idx="2">
                  <c:v>4.2729398277574986E-2</c:v>
                </c:pt>
                <c:pt idx="3">
                  <c:v>3.1486260195622472E-2</c:v>
                </c:pt>
                <c:pt idx="4">
                  <c:v>1.5196581852666787E-2</c:v>
                </c:pt>
                <c:pt idx="5">
                  <c:v>0.11189232819531503</c:v>
                </c:pt>
                <c:pt idx="6">
                  <c:v>2.9922970202731981E-2</c:v>
                </c:pt>
                <c:pt idx="7">
                  <c:v>3.3211052434236901E-2</c:v>
                </c:pt>
                <c:pt idx="8">
                  <c:v>8.1309587801092223E-2</c:v>
                </c:pt>
                <c:pt idx="9">
                  <c:v>0.11130592331124127</c:v>
                </c:pt>
                <c:pt idx="10">
                  <c:v>9.3678140744354196E-2</c:v>
                </c:pt>
                <c:pt idx="11">
                  <c:v>0.19589256469848809</c:v>
                </c:pt>
                <c:pt idx="12">
                  <c:v>1.9892670355344481E-2</c:v>
                </c:pt>
                <c:pt idx="13">
                  <c:v>7.7621069217308866E-2</c:v>
                </c:pt>
                <c:pt idx="14">
                  <c:v>0.12135905242206574</c:v>
                </c:pt>
              </c:numCache>
            </c:numRef>
          </c:xVal>
          <c:yVal>
            <c:numRef>
              <c:f>Grafico!$B$3:$B$17</c:f>
              <c:numCache>
                <c:formatCode>0%</c:formatCode>
                <c:ptCount val="15"/>
                <c:pt idx="0">
                  <c:v>0.15209877727419194</c:v>
                </c:pt>
                <c:pt idx="1">
                  <c:v>0.15209877727419194</c:v>
                </c:pt>
                <c:pt idx="2">
                  <c:v>2.7672414745956761E-2</c:v>
                </c:pt>
                <c:pt idx="3">
                  <c:v>5.7712040508838602E-2</c:v>
                </c:pt>
                <c:pt idx="4">
                  <c:v>1.0032042972331014E-2</c:v>
                </c:pt>
                <c:pt idx="5">
                  <c:v>0.10672020050486732</c:v>
                </c:pt>
                <c:pt idx="6">
                  <c:v>1.4850420429290233E-2</c:v>
                </c:pt>
                <c:pt idx="7">
                  <c:v>4.4130194190911312E-2</c:v>
                </c:pt>
                <c:pt idx="8">
                  <c:v>9.0274105733973084E-2</c:v>
                </c:pt>
                <c:pt idx="9">
                  <c:v>0.12972382539781818</c:v>
                </c:pt>
                <c:pt idx="10">
                  <c:v>8.543991546255901E-2</c:v>
                </c:pt>
                <c:pt idx="11">
                  <c:v>3.660934858830487E-2</c:v>
                </c:pt>
                <c:pt idx="12">
                  <c:v>1.2581922968232127E-2</c:v>
                </c:pt>
                <c:pt idx="13">
                  <c:v>5.4058050269131332E-2</c:v>
                </c:pt>
                <c:pt idx="14">
                  <c:v>2.5997963679402138E-2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Grafico!$A$3:$A$17</c15:f>
                <c15:dlblRangeCache>
                  <c:ptCount val="15"/>
                  <c:pt idx="0">
                    <c:v>R1</c:v>
                  </c:pt>
                  <c:pt idx="1">
                    <c:v>R2</c:v>
                  </c:pt>
                  <c:pt idx="2">
                    <c:v>R3</c:v>
                  </c:pt>
                  <c:pt idx="3">
                    <c:v>R4</c:v>
                  </c:pt>
                  <c:pt idx="4">
                    <c:v>R5</c:v>
                  </c:pt>
                  <c:pt idx="5">
                    <c:v>R6</c:v>
                  </c:pt>
                  <c:pt idx="6">
                    <c:v>R7</c:v>
                  </c:pt>
                  <c:pt idx="7">
                    <c:v>R8</c:v>
                  </c:pt>
                  <c:pt idx="8">
                    <c:v>R9</c:v>
                  </c:pt>
                  <c:pt idx="9">
                    <c:v>R10</c:v>
                  </c:pt>
                  <c:pt idx="10">
                    <c:v>R11</c:v>
                  </c:pt>
                  <c:pt idx="11">
                    <c:v>R12</c:v>
                  </c:pt>
                  <c:pt idx="12">
                    <c:v>R13</c:v>
                  </c:pt>
                  <c:pt idx="13">
                    <c:v>R14</c:v>
                  </c:pt>
                  <c:pt idx="14">
                    <c:v>R15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08-4620-B0CA-E54F452341A9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Grafico!$M$11:$M$12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Grafico!$N$11:$N$12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8-4620-B0CA-E54F452341A9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Grafico!$M$7:$M$8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Grafico!$N$7:$N$8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8-4620-B0CA-E54F45234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91663"/>
        <c:axId val="413792079"/>
      </c:scatterChart>
      <c:valAx>
        <c:axId val="413791663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Coste (Porcentual)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792079"/>
        <c:crosses val="autoZero"/>
        <c:crossBetween val="midCat"/>
      </c:valAx>
      <c:valAx>
        <c:axId val="413792079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(porcentual)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7916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95250</xdr:rowOff>
    </xdr:from>
    <xdr:to>
      <xdr:col>10</xdr:col>
      <xdr:colOff>548640</xdr:colOff>
      <xdr:row>26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B13" sqref="B13"/>
    </sheetView>
  </sheetViews>
  <sheetFormatPr baseColWidth="10" defaultRowHeight="14.4" x14ac:dyDescent="0.3"/>
  <cols>
    <col min="1" max="1" width="5.5546875" customWidth="1"/>
    <col min="2" max="2" width="41.5546875" customWidth="1"/>
    <col min="3" max="3" width="58" customWidth="1"/>
  </cols>
  <sheetData>
    <row r="1" spans="1:3" ht="18" x14ac:dyDescent="0.35">
      <c r="A1" s="52" t="s">
        <v>45</v>
      </c>
      <c r="B1" s="52"/>
      <c r="C1" s="52"/>
    </row>
    <row r="3" spans="1:3" x14ac:dyDescent="0.3">
      <c r="A3" s="42" t="s">
        <v>46</v>
      </c>
      <c r="B3" s="43" t="s">
        <v>48</v>
      </c>
      <c r="C3" s="44" t="s">
        <v>47</v>
      </c>
    </row>
    <row r="4" spans="1:3" x14ac:dyDescent="0.3">
      <c r="A4" s="45" t="s">
        <v>0</v>
      </c>
      <c r="B4" s="46" t="s">
        <v>49</v>
      </c>
      <c r="C4" s="47" t="s">
        <v>64</v>
      </c>
    </row>
    <row r="5" spans="1:3" x14ac:dyDescent="0.3">
      <c r="A5" s="48" t="s">
        <v>1</v>
      </c>
      <c r="B5" s="49" t="s">
        <v>50</v>
      </c>
      <c r="C5" s="50" t="s">
        <v>65</v>
      </c>
    </row>
    <row r="6" spans="1:3" x14ac:dyDescent="0.3">
      <c r="A6" s="45" t="s">
        <v>2</v>
      </c>
      <c r="B6" s="46" t="s">
        <v>51</v>
      </c>
      <c r="C6" s="47" t="s">
        <v>66</v>
      </c>
    </row>
    <row r="7" spans="1:3" x14ac:dyDescent="0.3">
      <c r="A7" s="48" t="s">
        <v>3</v>
      </c>
      <c r="B7" s="49" t="s">
        <v>63</v>
      </c>
      <c r="C7" s="50" t="s">
        <v>67</v>
      </c>
    </row>
    <row r="8" spans="1:3" x14ac:dyDescent="0.3">
      <c r="A8" s="45" t="s">
        <v>20</v>
      </c>
      <c r="B8" s="49" t="s">
        <v>52</v>
      </c>
      <c r="C8" s="47" t="s">
        <v>68</v>
      </c>
    </row>
    <row r="9" spans="1:3" x14ac:dyDescent="0.3">
      <c r="A9" s="48" t="s">
        <v>21</v>
      </c>
      <c r="B9" s="46" t="s">
        <v>53</v>
      </c>
      <c r="C9" s="50" t="s">
        <v>69</v>
      </c>
    </row>
    <row r="10" spans="1:3" x14ac:dyDescent="0.3">
      <c r="A10" s="45" t="s">
        <v>22</v>
      </c>
      <c r="B10" s="49" t="s">
        <v>54</v>
      </c>
      <c r="C10" s="47" t="s">
        <v>70</v>
      </c>
    </row>
    <row r="11" spans="1:3" x14ac:dyDescent="0.3">
      <c r="A11" s="48" t="s">
        <v>23</v>
      </c>
      <c r="B11" s="46" t="s">
        <v>55</v>
      </c>
      <c r="C11" s="50" t="s">
        <v>71</v>
      </c>
    </row>
    <row r="12" spans="1:3" x14ac:dyDescent="0.3">
      <c r="A12" s="45" t="s">
        <v>24</v>
      </c>
      <c r="B12" s="49" t="s">
        <v>56</v>
      </c>
      <c r="C12" s="47" t="s">
        <v>72</v>
      </c>
    </row>
    <row r="13" spans="1:3" x14ac:dyDescent="0.3">
      <c r="A13" s="48" t="s">
        <v>25</v>
      </c>
      <c r="B13" s="46" t="s">
        <v>57</v>
      </c>
      <c r="C13" s="50" t="s">
        <v>73</v>
      </c>
    </row>
    <row r="14" spans="1:3" x14ac:dyDescent="0.3">
      <c r="A14" s="45" t="s">
        <v>26</v>
      </c>
      <c r="B14" s="49" t="s">
        <v>58</v>
      </c>
      <c r="C14" s="47" t="s">
        <v>74</v>
      </c>
    </row>
    <row r="15" spans="1:3" x14ac:dyDescent="0.3">
      <c r="A15" s="48" t="s">
        <v>27</v>
      </c>
      <c r="B15" s="46" t="s">
        <v>59</v>
      </c>
      <c r="C15" s="50" t="s">
        <v>75</v>
      </c>
    </row>
    <row r="16" spans="1:3" x14ac:dyDescent="0.3">
      <c r="A16" s="45" t="s">
        <v>28</v>
      </c>
      <c r="B16" s="49" t="s">
        <v>62</v>
      </c>
      <c r="C16" s="47" t="s">
        <v>76</v>
      </c>
    </row>
    <row r="17" spans="1:3" x14ac:dyDescent="0.3">
      <c r="A17" s="48" t="s">
        <v>29</v>
      </c>
      <c r="B17" s="49" t="s">
        <v>60</v>
      </c>
      <c r="C17" s="50" t="s">
        <v>77</v>
      </c>
    </row>
    <row r="18" spans="1:3" x14ac:dyDescent="0.3">
      <c r="A18" s="41" t="s">
        <v>30</v>
      </c>
      <c r="B18" s="39" t="s">
        <v>61</v>
      </c>
      <c r="C18" s="40" t="s">
        <v>78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38"/>
  <sheetViews>
    <sheetView topLeftCell="A2" workbookViewId="0">
      <selection activeCell="Q21" sqref="Q21"/>
    </sheetView>
  </sheetViews>
  <sheetFormatPr baseColWidth="10" defaultRowHeight="14.4" x14ac:dyDescent="0.3"/>
  <cols>
    <col min="1" max="1" width="0.77734375" customWidth="1"/>
    <col min="2" max="2" width="5.33203125" customWidth="1"/>
    <col min="3" max="17" width="5.44140625" customWidth="1"/>
    <col min="18" max="18" width="4.5546875" customWidth="1"/>
    <col min="19" max="19" width="5" customWidth="1"/>
    <col min="20" max="35" width="5.21875" customWidth="1"/>
    <col min="36" max="36" width="5" customWidth="1"/>
    <col min="37" max="37" width="5" bestFit="1" customWidth="1"/>
    <col min="38" max="39" width="6.21875" customWidth="1"/>
  </cols>
  <sheetData>
    <row r="1" spans="2:39" ht="7.2" customHeight="1" thickBot="1" x14ac:dyDescent="0.35"/>
    <row r="2" spans="2:39" ht="15" thickBot="1" x14ac:dyDescent="0.35">
      <c r="B2" s="54" t="s">
        <v>11</v>
      </c>
      <c r="C2" s="55"/>
      <c r="D2" s="22" t="s">
        <v>8</v>
      </c>
      <c r="E2" s="21" t="s">
        <v>12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  <c r="AB2" s="9">
        <v>9</v>
      </c>
      <c r="AC2" s="9">
        <v>10</v>
      </c>
      <c r="AD2" s="9">
        <v>11</v>
      </c>
      <c r="AE2" s="9">
        <v>12</v>
      </c>
      <c r="AF2" s="9">
        <v>13</v>
      </c>
      <c r="AG2" s="9">
        <v>14</v>
      </c>
      <c r="AH2" s="10">
        <v>15</v>
      </c>
    </row>
    <row r="3" spans="2:39" ht="15" thickBot="1" x14ac:dyDescent="0.35">
      <c r="B3" s="56">
        <f>SUM(AM7:AM21)/AJ6</f>
        <v>17.456099687594012</v>
      </c>
      <c r="C3" s="57"/>
      <c r="D3" s="23">
        <f>+(B3-$AJ$6)/($AJ$6-1)</f>
        <v>0.17543569197100087</v>
      </c>
      <c r="E3" s="6">
        <f>D3/+HLOOKUP(AJ6,T2:AH3,2,FALSE)</f>
        <v>0.11033691318930872</v>
      </c>
      <c r="T3" s="11">
        <v>0</v>
      </c>
      <c r="U3" s="11">
        <v>0</v>
      </c>
      <c r="V3" s="11">
        <v>0.57999999999999996</v>
      </c>
      <c r="W3" s="11">
        <v>0.9</v>
      </c>
      <c r="X3" s="11">
        <v>1.1200000000000001</v>
      </c>
      <c r="Y3" s="11">
        <v>1.24</v>
      </c>
      <c r="Z3" s="11">
        <v>1.32</v>
      </c>
      <c r="AA3" s="11">
        <v>1.41</v>
      </c>
      <c r="AB3" s="11">
        <v>1.45</v>
      </c>
      <c r="AC3" s="11">
        <v>1.49</v>
      </c>
      <c r="AD3" s="11">
        <v>1.51</v>
      </c>
      <c r="AE3" s="11">
        <v>1.48</v>
      </c>
      <c r="AF3" s="11">
        <v>1.56</v>
      </c>
      <c r="AG3" s="11">
        <v>1.57</v>
      </c>
      <c r="AH3" s="12">
        <v>1.59</v>
      </c>
    </row>
    <row r="5" spans="2:39" x14ac:dyDescent="0.3">
      <c r="B5" s="13" t="s">
        <v>9</v>
      </c>
      <c r="C5" s="13"/>
      <c r="D5" s="13"/>
      <c r="E5" s="13"/>
      <c r="F5" s="13"/>
      <c r="S5" s="13" t="s">
        <v>10</v>
      </c>
      <c r="T5" s="13"/>
      <c r="U5" s="13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L5" s="53" t="s">
        <v>44</v>
      </c>
      <c r="AM5" s="53"/>
    </row>
    <row r="6" spans="2:39" s="1" customFormat="1" x14ac:dyDescent="0.3">
      <c r="B6" s="24"/>
      <c r="C6" s="25" t="s">
        <v>4</v>
      </c>
      <c r="D6" s="25" t="s">
        <v>5</v>
      </c>
      <c r="E6" s="25" t="s">
        <v>6</v>
      </c>
      <c r="F6" s="25" t="s">
        <v>7</v>
      </c>
      <c r="G6" s="25" t="s">
        <v>31</v>
      </c>
      <c r="H6" s="25" t="s">
        <v>32</v>
      </c>
      <c r="I6" s="25" t="s">
        <v>33</v>
      </c>
      <c r="J6" s="25" t="s">
        <v>34</v>
      </c>
      <c r="K6" s="25" t="s">
        <v>35</v>
      </c>
      <c r="L6" s="25" t="s">
        <v>36</v>
      </c>
      <c r="M6" s="25" t="s">
        <v>37</v>
      </c>
      <c r="N6" s="25" t="s">
        <v>38</v>
      </c>
      <c r="O6" s="25" t="s">
        <v>39</v>
      </c>
      <c r="P6" s="25" t="s">
        <v>40</v>
      </c>
      <c r="Q6" s="25" t="s">
        <v>41</v>
      </c>
      <c r="S6" s="26"/>
      <c r="T6" s="25" t="s">
        <v>4</v>
      </c>
      <c r="U6" s="25" t="s">
        <v>5</v>
      </c>
      <c r="V6" s="25" t="s">
        <v>6</v>
      </c>
      <c r="W6" s="25" t="s">
        <v>7</v>
      </c>
      <c r="X6" s="25" t="s">
        <v>31</v>
      </c>
      <c r="Y6" s="25" t="s">
        <v>32</v>
      </c>
      <c r="Z6" s="25" t="s">
        <v>33</v>
      </c>
      <c r="AA6" s="25" t="s">
        <v>34</v>
      </c>
      <c r="AB6" s="25" t="s">
        <v>35</v>
      </c>
      <c r="AC6" s="25" t="s">
        <v>36</v>
      </c>
      <c r="AD6" s="25" t="s">
        <v>37</v>
      </c>
      <c r="AE6" s="25" t="s">
        <v>38</v>
      </c>
      <c r="AF6" s="25" t="s">
        <v>39</v>
      </c>
      <c r="AG6" s="25" t="s">
        <v>40</v>
      </c>
      <c r="AH6" s="25" t="s">
        <v>41</v>
      </c>
      <c r="AI6" s="29" t="s">
        <v>13</v>
      </c>
      <c r="AJ6" s="16">
        <f>+COUNTA(C7:Q7)</f>
        <v>15</v>
      </c>
      <c r="AK6" s="17" t="s">
        <v>42</v>
      </c>
      <c r="AL6" s="53"/>
      <c r="AM6" s="53"/>
    </row>
    <row r="7" spans="2:39" x14ac:dyDescent="0.3">
      <c r="B7" s="26" t="s">
        <v>0</v>
      </c>
      <c r="C7" s="27">
        <v>1</v>
      </c>
      <c r="D7" s="32">
        <v>1</v>
      </c>
      <c r="E7" s="32">
        <v>7</v>
      </c>
      <c r="F7" s="32">
        <v>3</v>
      </c>
      <c r="G7" s="32">
        <v>7</v>
      </c>
      <c r="H7" s="32">
        <v>3</v>
      </c>
      <c r="I7" s="32">
        <v>7</v>
      </c>
      <c r="J7" s="32">
        <v>5</v>
      </c>
      <c r="K7" s="32">
        <v>2</v>
      </c>
      <c r="L7" s="32">
        <v>2</v>
      </c>
      <c r="M7" s="32">
        <v>2</v>
      </c>
      <c r="N7" s="32">
        <v>5</v>
      </c>
      <c r="O7" s="32">
        <v>7</v>
      </c>
      <c r="P7" s="32">
        <v>5</v>
      </c>
      <c r="Q7" s="32">
        <v>7</v>
      </c>
      <c r="S7" s="26" t="s">
        <v>0</v>
      </c>
      <c r="T7" s="28">
        <f>+IF(ISNUMBER(C7),C7/C$22,"")</f>
        <v>0.18245004344048646</v>
      </c>
      <c r="U7" s="28">
        <f t="shared" ref="U7:AH7" si="0">+IF(ISNUMBER(D7),D7/D$22,"")</f>
        <v>0.18245004344048646</v>
      </c>
      <c r="V7" s="28">
        <f t="shared" si="0"/>
        <v>0.12497874511137561</v>
      </c>
      <c r="W7" s="28">
        <f t="shared" si="0"/>
        <v>0.11656952539550375</v>
      </c>
      <c r="X7" s="28">
        <f t="shared" si="0"/>
        <v>8.0459770114942528E-2</v>
      </c>
      <c r="Y7" s="28">
        <f t="shared" si="0"/>
        <v>0.27453971020808365</v>
      </c>
      <c r="Z7" s="28">
        <f t="shared" si="0"/>
        <v>9.502262443438915E-2</v>
      </c>
      <c r="AA7" s="28">
        <f t="shared" si="0"/>
        <v>0.14544950824213881</v>
      </c>
      <c r="AB7" s="28">
        <f t="shared" si="0"/>
        <v>0.15805318615153033</v>
      </c>
      <c r="AC7" s="28">
        <f t="shared" si="0"/>
        <v>0.24073366450133743</v>
      </c>
      <c r="AD7" s="28">
        <f t="shared" si="0"/>
        <v>0.12483281319661167</v>
      </c>
      <c r="AE7" s="28">
        <f t="shared" si="0"/>
        <v>0.13085742771684944</v>
      </c>
      <c r="AF7" s="28">
        <f t="shared" si="0"/>
        <v>8.7136929460580922E-2</v>
      </c>
      <c r="AG7" s="28">
        <f t="shared" si="0"/>
        <v>0.19703509101144681</v>
      </c>
      <c r="AH7" s="28">
        <f t="shared" si="0"/>
        <v>0.14091257668711657</v>
      </c>
      <c r="AI7" s="30">
        <f>SUM(T7:AH7)</f>
        <v>2.2814816591128793</v>
      </c>
      <c r="AJ7" s="18">
        <f>+$AI7/$AJ$6</f>
        <v>0.15209877727419194</v>
      </c>
      <c r="AK7" s="58" t="s">
        <v>43</v>
      </c>
      <c r="AL7" s="19">
        <f>+AI24</f>
        <v>2.7203012895864265</v>
      </c>
      <c r="AM7" s="19">
        <f>IF(AJ7&lt;&gt;0,+AL7/AJ7,0)</f>
        <v>17.885096371829981</v>
      </c>
    </row>
    <row r="8" spans="2:39" x14ac:dyDescent="0.3">
      <c r="B8" s="26" t="s">
        <v>1</v>
      </c>
      <c r="C8" s="28">
        <f>IF(ISNUMBER(D7),1/D7,"")</f>
        <v>1</v>
      </c>
      <c r="D8" s="27">
        <v>1</v>
      </c>
      <c r="E8" s="32">
        <v>7</v>
      </c>
      <c r="F8" s="32">
        <v>3</v>
      </c>
      <c r="G8" s="32">
        <v>7</v>
      </c>
      <c r="H8" s="32">
        <v>3</v>
      </c>
      <c r="I8" s="32">
        <v>7</v>
      </c>
      <c r="J8" s="32">
        <v>5</v>
      </c>
      <c r="K8" s="32">
        <v>2</v>
      </c>
      <c r="L8" s="32">
        <v>2</v>
      </c>
      <c r="M8" s="32">
        <v>2</v>
      </c>
      <c r="N8" s="32">
        <v>5</v>
      </c>
      <c r="O8" s="32">
        <v>7</v>
      </c>
      <c r="P8" s="32">
        <v>5</v>
      </c>
      <c r="Q8" s="32">
        <v>7</v>
      </c>
      <c r="S8" s="26" t="s">
        <v>1</v>
      </c>
      <c r="T8" s="28">
        <f t="shared" ref="T8:T21" si="1">+IF(ISNUMBER(C8),C8/C$22,"")</f>
        <v>0.18245004344048646</v>
      </c>
      <c r="U8" s="28">
        <f t="shared" ref="U8:U21" si="2">+IF(ISNUMBER(D8),D8/D$22,"")</f>
        <v>0.18245004344048646</v>
      </c>
      <c r="V8" s="28">
        <f t="shared" ref="V8:V21" si="3">+IF(ISNUMBER(E8),E8/E$22,"")</f>
        <v>0.12497874511137561</v>
      </c>
      <c r="W8" s="28">
        <f t="shared" ref="W8:W21" si="4">+IF(ISNUMBER(F8),F8/F$22,"")</f>
        <v>0.11656952539550375</v>
      </c>
      <c r="X8" s="28">
        <f t="shared" ref="X8:X21" si="5">+IF(ISNUMBER(G8),G8/G$22,"")</f>
        <v>8.0459770114942528E-2</v>
      </c>
      <c r="Y8" s="28">
        <f t="shared" ref="Y8:Y21" si="6">+IF(ISNUMBER(H8),H8/H$22,"")</f>
        <v>0.27453971020808365</v>
      </c>
      <c r="Z8" s="28">
        <f t="shared" ref="Z8:Z21" si="7">+IF(ISNUMBER(I8),I8/I$22,"")</f>
        <v>9.502262443438915E-2</v>
      </c>
      <c r="AA8" s="28">
        <f t="shared" ref="AA8:AA21" si="8">+IF(ISNUMBER(J8),J8/J$22,"")</f>
        <v>0.14544950824213881</v>
      </c>
      <c r="AB8" s="28">
        <f t="shared" ref="AB8:AB21" si="9">+IF(ISNUMBER(K8),K8/K$22,"")</f>
        <v>0.15805318615153033</v>
      </c>
      <c r="AC8" s="28">
        <f t="shared" ref="AC8:AC21" si="10">+IF(ISNUMBER(L8),L8/L$22,"")</f>
        <v>0.24073366450133743</v>
      </c>
      <c r="AD8" s="28">
        <f t="shared" ref="AD8:AD21" si="11">+IF(ISNUMBER(M8),M8/M$22,"")</f>
        <v>0.12483281319661167</v>
      </c>
      <c r="AE8" s="28">
        <f t="shared" ref="AE8:AE21" si="12">+IF(ISNUMBER(N8),N8/N$22,"")</f>
        <v>0.13085742771684944</v>
      </c>
      <c r="AF8" s="28">
        <f t="shared" ref="AF8:AF21" si="13">+IF(ISNUMBER(O8),O8/O$22,"")</f>
        <v>8.7136929460580922E-2</v>
      </c>
      <c r="AG8" s="28">
        <f t="shared" ref="AG8:AG21" si="14">+IF(ISNUMBER(P8),P8/P$22,"")</f>
        <v>0.19703509101144681</v>
      </c>
      <c r="AH8" s="28">
        <f t="shared" ref="AH8:AH21" si="15">+IF(ISNUMBER(Q8),Q8/Q$22,"")</f>
        <v>0.14091257668711657</v>
      </c>
      <c r="AI8" s="30">
        <f t="shared" ref="AI8:AI20" si="16">SUM(T8:AH8)</f>
        <v>2.2814816591128793</v>
      </c>
      <c r="AJ8" s="18">
        <f t="shared" ref="AJ8:AJ21" si="17">+$AI8/$AJ$6</f>
        <v>0.15209877727419194</v>
      </c>
      <c r="AK8" s="58"/>
      <c r="AL8" s="19">
        <f t="shared" ref="AL8:AL21" si="18">+AI25</f>
        <v>2.7203012895864265</v>
      </c>
      <c r="AM8" s="19">
        <f t="shared" ref="AM8:AM21" si="19">IF(AJ8&lt;&gt;0,+AL8/AJ8,0)</f>
        <v>17.885096371829981</v>
      </c>
    </row>
    <row r="9" spans="2:39" x14ac:dyDescent="0.3">
      <c r="B9" s="26" t="s">
        <v>2</v>
      </c>
      <c r="C9" s="28">
        <f>IF(ISNUMBER(E7),1/E7,"")</f>
        <v>0.14285714285714285</v>
      </c>
      <c r="D9" s="28">
        <f>IF(ISNUMBER(E8),1/E8,"")</f>
        <v>0.14285714285714285</v>
      </c>
      <c r="E9" s="33">
        <v>1</v>
      </c>
      <c r="F9" s="32">
        <v>0.5</v>
      </c>
      <c r="G9" s="32">
        <v>7</v>
      </c>
      <c r="H9" s="32">
        <v>0.14285714285714285</v>
      </c>
      <c r="I9" s="32">
        <v>5</v>
      </c>
      <c r="J9" s="32">
        <v>0.25</v>
      </c>
      <c r="K9" s="32">
        <v>0.14285714285714285</v>
      </c>
      <c r="L9" s="32">
        <v>0.14285714285714285</v>
      </c>
      <c r="M9" s="32">
        <v>0.14285714285714285</v>
      </c>
      <c r="N9" s="32">
        <v>0.33333333333333331</v>
      </c>
      <c r="O9" s="32">
        <v>3</v>
      </c>
      <c r="P9" s="32">
        <v>0.33333333333333331</v>
      </c>
      <c r="Q9" s="32">
        <v>3</v>
      </c>
      <c r="S9" s="26" t="s">
        <v>2</v>
      </c>
      <c r="T9" s="28">
        <f t="shared" si="1"/>
        <v>2.6064291920069496E-2</v>
      </c>
      <c r="U9" s="28">
        <f t="shared" si="2"/>
        <v>2.6064291920069496E-2</v>
      </c>
      <c r="V9" s="28">
        <f t="shared" si="3"/>
        <v>1.785410644448223E-2</v>
      </c>
      <c r="W9" s="28">
        <f t="shared" si="4"/>
        <v>1.9428254232583958E-2</v>
      </c>
      <c r="X9" s="28">
        <f t="shared" si="5"/>
        <v>8.0459770114942528E-2</v>
      </c>
      <c r="Y9" s="28">
        <f t="shared" si="6"/>
        <v>1.3073319533718269E-2</v>
      </c>
      <c r="Z9" s="28">
        <f t="shared" si="7"/>
        <v>6.7873303167420823E-2</v>
      </c>
      <c r="AA9" s="28">
        <f t="shared" si="8"/>
        <v>7.2724754121069411E-3</v>
      </c>
      <c r="AB9" s="28">
        <f t="shared" si="9"/>
        <v>1.128951329653788E-2</v>
      </c>
      <c r="AC9" s="28">
        <f t="shared" si="10"/>
        <v>1.7195261750095531E-2</v>
      </c>
      <c r="AD9" s="28">
        <f t="shared" si="11"/>
        <v>8.9166295140436901E-3</v>
      </c>
      <c r="AE9" s="28">
        <f t="shared" si="12"/>
        <v>8.7238285144566278E-3</v>
      </c>
      <c r="AF9" s="28">
        <f t="shared" si="13"/>
        <v>3.7344398340248962E-2</v>
      </c>
      <c r="AG9" s="28">
        <f t="shared" si="14"/>
        <v>1.3135672734096455E-2</v>
      </c>
      <c r="AH9" s="28">
        <f t="shared" si="15"/>
        <v>6.0391104294478526E-2</v>
      </c>
      <c r="AI9" s="30">
        <f t="shared" si="16"/>
        <v>0.4150862211893514</v>
      </c>
      <c r="AJ9" s="18">
        <f t="shared" si="17"/>
        <v>2.7672414745956761E-2</v>
      </c>
      <c r="AK9" s="58"/>
      <c r="AL9" s="19">
        <f t="shared" si="18"/>
        <v>0.46033602725067302</v>
      </c>
      <c r="AM9" s="19">
        <f t="shared" si="19"/>
        <v>16.6351954275307</v>
      </c>
    </row>
    <row r="10" spans="2:39" x14ac:dyDescent="0.3">
      <c r="B10" s="26" t="s">
        <v>3</v>
      </c>
      <c r="C10" s="28">
        <f>IF(ISNUMBER(F7),1/F7,"")</f>
        <v>0.33333333333333331</v>
      </c>
      <c r="D10" s="28">
        <f>IF(ISNUMBER(F8),1/F8,"")</f>
        <v>0.33333333333333331</v>
      </c>
      <c r="E10" s="28">
        <f>IF(ISNUMBER(F9),1/F9,"")</f>
        <v>2</v>
      </c>
      <c r="F10" s="33">
        <v>1</v>
      </c>
      <c r="G10" s="32">
        <v>7</v>
      </c>
      <c r="H10" s="32">
        <v>0.5</v>
      </c>
      <c r="I10" s="32">
        <v>6</v>
      </c>
      <c r="J10" s="32">
        <v>4</v>
      </c>
      <c r="K10" s="32">
        <v>0.33333333333333331</v>
      </c>
      <c r="L10" s="32">
        <v>0.2</v>
      </c>
      <c r="M10" s="32">
        <v>0.25</v>
      </c>
      <c r="N10" s="32">
        <v>3</v>
      </c>
      <c r="O10" s="32">
        <v>7</v>
      </c>
      <c r="P10" s="32">
        <v>0.33333333333333331</v>
      </c>
      <c r="Q10" s="32">
        <v>5</v>
      </c>
      <c r="S10" s="26" t="s">
        <v>3</v>
      </c>
      <c r="T10" s="28">
        <f t="shared" si="1"/>
        <v>6.0816681146828817E-2</v>
      </c>
      <c r="U10" s="28">
        <f t="shared" si="2"/>
        <v>6.0816681146828817E-2</v>
      </c>
      <c r="V10" s="28">
        <f t="shared" si="3"/>
        <v>3.5708212888964461E-2</v>
      </c>
      <c r="W10" s="28">
        <f t="shared" si="4"/>
        <v>3.8856508465167916E-2</v>
      </c>
      <c r="X10" s="28">
        <f t="shared" si="5"/>
        <v>8.0459770114942528E-2</v>
      </c>
      <c r="Y10" s="28">
        <f t="shared" si="6"/>
        <v>4.5756618368013945E-2</v>
      </c>
      <c r="Z10" s="28">
        <f t="shared" si="7"/>
        <v>8.1447963800904993E-2</v>
      </c>
      <c r="AA10" s="28">
        <f t="shared" si="8"/>
        <v>0.11635960659371106</v>
      </c>
      <c r="AB10" s="28">
        <f t="shared" si="9"/>
        <v>2.6342197691921723E-2</v>
      </c>
      <c r="AC10" s="28">
        <f t="shared" si="10"/>
        <v>2.4073366450133745E-2</v>
      </c>
      <c r="AD10" s="28">
        <f t="shared" si="11"/>
        <v>1.5604101649576459E-2</v>
      </c>
      <c r="AE10" s="28">
        <f t="shared" si="12"/>
        <v>7.8514456630109655E-2</v>
      </c>
      <c r="AF10" s="28">
        <f t="shared" si="13"/>
        <v>8.7136929460580922E-2</v>
      </c>
      <c r="AG10" s="28">
        <f t="shared" si="14"/>
        <v>1.3135672734096455E-2</v>
      </c>
      <c r="AH10" s="28">
        <f t="shared" si="15"/>
        <v>0.10065184049079755</v>
      </c>
      <c r="AI10" s="30">
        <f t="shared" si="16"/>
        <v>0.86568060763257904</v>
      </c>
      <c r="AJ10" s="18">
        <f t="shared" si="17"/>
        <v>5.7712040508838602E-2</v>
      </c>
      <c r="AK10" s="58"/>
      <c r="AL10" s="19">
        <f t="shared" si="18"/>
        <v>1.026970542800806</v>
      </c>
      <c r="AM10" s="19">
        <f t="shared" si="19"/>
        <v>17.794736310588871</v>
      </c>
    </row>
    <row r="11" spans="2:39" x14ac:dyDescent="0.3">
      <c r="B11" s="26" t="s">
        <v>20</v>
      </c>
      <c r="C11" s="28">
        <f>IF(ISNUMBER(G7),1/G7,"")</f>
        <v>0.14285714285714285</v>
      </c>
      <c r="D11" s="28">
        <f>IF(ISNUMBER(G8),1/G8,"")</f>
        <v>0.14285714285714285</v>
      </c>
      <c r="E11" s="28">
        <f>IF(ISNUMBER(G9),1/G9,"")</f>
        <v>0.14285714285714285</v>
      </c>
      <c r="F11" s="28">
        <f>IF(ISNUMBER(G10),1/G10,"")</f>
        <v>0.14285714285714285</v>
      </c>
      <c r="G11" s="33">
        <v>1</v>
      </c>
      <c r="H11" s="32">
        <v>0.2</v>
      </c>
      <c r="I11" s="32">
        <v>0.33333333333333331</v>
      </c>
      <c r="J11" s="32">
        <v>0.2</v>
      </c>
      <c r="K11" s="32">
        <v>0.1111111111111111</v>
      </c>
      <c r="L11" s="32">
        <v>0.1111111111111111</v>
      </c>
      <c r="M11" s="32">
        <v>0.14285714285714285</v>
      </c>
      <c r="N11" s="32">
        <v>0.2</v>
      </c>
      <c r="O11" s="32">
        <v>0.33333333333333331</v>
      </c>
      <c r="P11" s="32">
        <v>0.14285714285714285</v>
      </c>
      <c r="Q11" s="32">
        <v>0.2</v>
      </c>
      <c r="S11" s="26" t="s">
        <v>20</v>
      </c>
      <c r="T11" s="28">
        <f t="shared" si="1"/>
        <v>2.6064291920069496E-2</v>
      </c>
      <c r="U11" s="28">
        <f t="shared" si="2"/>
        <v>2.6064291920069496E-2</v>
      </c>
      <c r="V11" s="28">
        <f t="shared" si="3"/>
        <v>2.5505866349260328E-3</v>
      </c>
      <c r="W11" s="28">
        <f t="shared" si="4"/>
        <v>5.550929780738274E-3</v>
      </c>
      <c r="X11" s="28">
        <f t="shared" si="5"/>
        <v>1.1494252873563218E-2</v>
      </c>
      <c r="Y11" s="28">
        <f t="shared" si="6"/>
        <v>1.8302647347205579E-2</v>
      </c>
      <c r="Z11" s="28">
        <f t="shared" si="7"/>
        <v>4.5248868778280547E-3</v>
      </c>
      <c r="AA11" s="28">
        <f t="shared" si="8"/>
        <v>5.8179803296855527E-3</v>
      </c>
      <c r="AB11" s="28">
        <f t="shared" si="9"/>
        <v>8.7807325639739069E-3</v>
      </c>
      <c r="AC11" s="28">
        <f t="shared" si="10"/>
        <v>1.3374092472296524E-2</v>
      </c>
      <c r="AD11" s="28">
        <f t="shared" si="11"/>
        <v>8.9166295140436901E-3</v>
      </c>
      <c r="AE11" s="28">
        <f t="shared" si="12"/>
        <v>5.2342971086739775E-3</v>
      </c>
      <c r="AF11" s="28">
        <f t="shared" si="13"/>
        <v>4.1493775933609959E-3</v>
      </c>
      <c r="AG11" s="28">
        <f t="shared" si="14"/>
        <v>5.62957402889848E-3</v>
      </c>
      <c r="AH11" s="28">
        <f t="shared" si="15"/>
        <v>4.026073619631902E-3</v>
      </c>
      <c r="AI11" s="30">
        <f t="shared" si="16"/>
        <v>0.15048064458496521</v>
      </c>
      <c r="AJ11" s="18">
        <f t="shared" si="17"/>
        <v>1.0032042972331014E-2</v>
      </c>
      <c r="AK11" s="58"/>
      <c r="AL11" s="19">
        <f t="shared" si="18"/>
        <v>0.16189476704890646</v>
      </c>
      <c r="AM11" s="19">
        <f t="shared" si="19"/>
        <v>16.137766504332376</v>
      </c>
    </row>
    <row r="12" spans="2:39" x14ac:dyDescent="0.3">
      <c r="B12" s="26" t="s">
        <v>21</v>
      </c>
      <c r="C12" s="28">
        <f>IF(ISNUMBER(H7),1/H7,"")</f>
        <v>0.33333333333333331</v>
      </c>
      <c r="D12" s="28">
        <f>IF(ISNUMBER(H8),1/H8,"")</f>
        <v>0.33333333333333331</v>
      </c>
      <c r="E12" s="28">
        <f>IF(ISNUMBER(H9),1/H9,"")</f>
        <v>7</v>
      </c>
      <c r="F12" s="28">
        <f>IF(ISNUMBER(H10),1/H10,"")</f>
        <v>2</v>
      </c>
      <c r="G12" s="28">
        <f>IF(ISNUMBER(H11),1/H11,"")</f>
        <v>5</v>
      </c>
      <c r="H12" s="33">
        <v>1</v>
      </c>
      <c r="I12" s="32">
        <v>8</v>
      </c>
      <c r="J12" s="32">
        <v>4</v>
      </c>
      <c r="K12" s="32">
        <v>2</v>
      </c>
      <c r="L12" s="32">
        <v>1</v>
      </c>
      <c r="M12" s="32">
        <v>3</v>
      </c>
      <c r="N12" s="32">
        <v>5</v>
      </c>
      <c r="O12" s="32">
        <v>7</v>
      </c>
      <c r="P12" s="32">
        <v>3</v>
      </c>
      <c r="Q12" s="32">
        <v>5</v>
      </c>
      <c r="S12" s="26" t="s">
        <v>21</v>
      </c>
      <c r="T12" s="28">
        <f t="shared" si="1"/>
        <v>6.0816681146828817E-2</v>
      </c>
      <c r="U12" s="28">
        <f t="shared" si="2"/>
        <v>6.0816681146828817E-2</v>
      </c>
      <c r="V12" s="28">
        <f t="shared" si="3"/>
        <v>0.12497874511137561</v>
      </c>
      <c r="W12" s="28">
        <f t="shared" si="4"/>
        <v>7.7713016930335832E-2</v>
      </c>
      <c r="X12" s="28">
        <f t="shared" si="5"/>
        <v>5.7471264367816091E-2</v>
      </c>
      <c r="Y12" s="28">
        <f t="shared" si="6"/>
        <v>9.1513236736027889E-2</v>
      </c>
      <c r="Z12" s="28">
        <f t="shared" si="7"/>
        <v>0.10859728506787332</v>
      </c>
      <c r="AA12" s="28">
        <f t="shared" si="8"/>
        <v>0.11635960659371106</v>
      </c>
      <c r="AB12" s="28">
        <f t="shared" si="9"/>
        <v>0.15805318615153033</v>
      </c>
      <c r="AC12" s="28">
        <f t="shared" si="10"/>
        <v>0.12036683225066871</v>
      </c>
      <c r="AD12" s="28">
        <f t="shared" si="11"/>
        <v>0.18724921979491752</v>
      </c>
      <c r="AE12" s="28">
        <f t="shared" si="12"/>
        <v>0.13085742771684944</v>
      </c>
      <c r="AF12" s="28">
        <f t="shared" si="13"/>
        <v>8.7136929460580922E-2</v>
      </c>
      <c r="AG12" s="28">
        <f t="shared" si="14"/>
        <v>0.11822105460686809</v>
      </c>
      <c r="AH12" s="28">
        <f t="shared" si="15"/>
        <v>0.10065184049079755</v>
      </c>
      <c r="AI12" s="30">
        <f t="shared" si="16"/>
        <v>1.6008030075730098</v>
      </c>
      <c r="AJ12" s="18">
        <f t="shared" si="17"/>
        <v>0.10672020050486732</v>
      </c>
      <c r="AK12" s="58"/>
      <c r="AL12" s="19">
        <f t="shared" si="18"/>
        <v>1.9926106808303203</v>
      </c>
      <c r="AM12" s="19">
        <f t="shared" si="19"/>
        <v>18.671354358441643</v>
      </c>
    </row>
    <row r="13" spans="2:39" x14ac:dyDescent="0.3">
      <c r="B13" s="26" t="s">
        <v>22</v>
      </c>
      <c r="C13" s="28">
        <f>IF(ISNUMBER(I7),1/I7,"")</f>
        <v>0.14285714285714285</v>
      </c>
      <c r="D13" s="28">
        <f>IF(ISNUMBER(I8),1/I8,"")</f>
        <v>0.14285714285714285</v>
      </c>
      <c r="E13" s="28">
        <f>IF(ISNUMBER(I9),1/I9,"")</f>
        <v>0.2</v>
      </c>
      <c r="F13" s="28">
        <f>IF(ISNUMBER(I10),1/I10,"")</f>
        <v>0.16666666666666666</v>
      </c>
      <c r="G13" s="28">
        <f>IF(ISNUMBER(I11),1/I11,"")</f>
        <v>3</v>
      </c>
      <c r="H13" s="28">
        <f>IF(ISNUMBER(I12),1/I12,"")</f>
        <v>0.125</v>
      </c>
      <c r="I13" s="33">
        <v>1</v>
      </c>
      <c r="J13" s="32">
        <v>0.2</v>
      </c>
      <c r="K13" s="32">
        <v>0.2</v>
      </c>
      <c r="L13" s="32">
        <v>0.1111111111111111</v>
      </c>
      <c r="M13" s="32">
        <v>0.14285714285714285</v>
      </c>
      <c r="N13" s="32">
        <v>0.2</v>
      </c>
      <c r="O13" s="32">
        <v>3</v>
      </c>
      <c r="P13" s="32">
        <v>0.2</v>
      </c>
      <c r="Q13" s="32">
        <v>0.33333333333333331</v>
      </c>
      <c r="S13" s="26" t="s">
        <v>22</v>
      </c>
      <c r="T13" s="28">
        <f t="shared" si="1"/>
        <v>2.6064291920069496E-2</v>
      </c>
      <c r="U13" s="28">
        <f t="shared" si="2"/>
        <v>2.6064291920069496E-2</v>
      </c>
      <c r="V13" s="28">
        <f t="shared" si="3"/>
        <v>3.5708212888964463E-3</v>
      </c>
      <c r="W13" s="28">
        <f t="shared" si="4"/>
        <v>6.476084744194653E-3</v>
      </c>
      <c r="X13" s="28">
        <f t="shared" si="5"/>
        <v>3.4482758620689655E-2</v>
      </c>
      <c r="Y13" s="28">
        <f t="shared" si="6"/>
        <v>1.1439154592003486E-2</v>
      </c>
      <c r="Z13" s="28">
        <f t="shared" si="7"/>
        <v>1.3574660633484165E-2</v>
      </c>
      <c r="AA13" s="28">
        <f t="shared" si="8"/>
        <v>5.8179803296855527E-3</v>
      </c>
      <c r="AB13" s="28">
        <f t="shared" si="9"/>
        <v>1.5805318615153035E-2</v>
      </c>
      <c r="AC13" s="28">
        <f t="shared" si="10"/>
        <v>1.3374092472296524E-2</v>
      </c>
      <c r="AD13" s="28">
        <f t="shared" si="11"/>
        <v>8.9166295140436901E-3</v>
      </c>
      <c r="AE13" s="28">
        <f t="shared" si="12"/>
        <v>5.2342971086739775E-3</v>
      </c>
      <c r="AF13" s="28">
        <f t="shared" si="13"/>
        <v>3.7344398340248962E-2</v>
      </c>
      <c r="AG13" s="28">
        <f t="shared" si="14"/>
        <v>7.8814036404578729E-3</v>
      </c>
      <c r="AH13" s="28">
        <f t="shared" si="15"/>
        <v>6.7101226993865025E-3</v>
      </c>
      <c r="AI13" s="30">
        <f t="shared" si="16"/>
        <v>0.22275630643935349</v>
      </c>
      <c r="AJ13" s="18">
        <f t="shared" si="17"/>
        <v>1.4850420429290233E-2</v>
      </c>
      <c r="AK13" s="58"/>
      <c r="AL13" s="19">
        <f t="shared" si="18"/>
        <v>0.23494208142440168</v>
      </c>
      <c r="AM13" s="19">
        <f t="shared" si="19"/>
        <v>15.820567676388041</v>
      </c>
    </row>
    <row r="14" spans="2:39" x14ac:dyDescent="0.3">
      <c r="B14" s="26" t="s">
        <v>23</v>
      </c>
      <c r="C14" s="28">
        <f>IF(ISNUMBER(J7),1/J7,"")</f>
        <v>0.2</v>
      </c>
      <c r="D14" s="28">
        <f>IF(ISNUMBER(J8),1/J8,"")</f>
        <v>0.2</v>
      </c>
      <c r="E14" s="28">
        <f>IF(ISNUMBER(J9),1/J9,"")</f>
        <v>4</v>
      </c>
      <c r="F14" s="28">
        <f>IF(ISNUMBER(J10),1/J10,"")</f>
        <v>0.25</v>
      </c>
      <c r="G14" s="28">
        <f>IF(ISNUMBER(J11),1/J11,"")</f>
        <v>5</v>
      </c>
      <c r="H14" s="28">
        <f>IF(ISNUMBER(J12),1/J12,"")</f>
        <v>0.25</v>
      </c>
      <c r="I14" s="28">
        <f>IF(ISNUMBER(J13),1/J13,"")</f>
        <v>5</v>
      </c>
      <c r="J14" s="33">
        <v>1</v>
      </c>
      <c r="K14" s="32">
        <v>0.33333333333333331</v>
      </c>
      <c r="L14" s="32">
        <v>0.2</v>
      </c>
      <c r="M14" s="32">
        <v>0.33333333333333331</v>
      </c>
      <c r="N14" s="32">
        <v>3</v>
      </c>
      <c r="O14" s="32">
        <v>7</v>
      </c>
      <c r="P14" s="32">
        <v>0.33333333333333331</v>
      </c>
      <c r="Q14" s="32">
        <v>4</v>
      </c>
      <c r="S14" s="26" t="s">
        <v>23</v>
      </c>
      <c r="T14" s="28">
        <f t="shared" si="1"/>
        <v>3.6490008688097299E-2</v>
      </c>
      <c r="U14" s="28">
        <f t="shared" si="2"/>
        <v>3.6490008688097299E-2</v>
      </c>
      <c r="V14" s="28">
        <f t="shared" si="3"/>
        <v>7.1416425777928921E-2</v>
      </c>
      <c r="W14" s="28">
        <f t="shared" si="4"/>
        <v>9.714127116291979E-3</v>
      </c>
      <c r="X14" s="28">
        <f t="shared" si="5"/>
        <v>5.7471264367816091E-2</v>
      </c>
      <c r="Y14" s="28">
        <f t="shared" si="6"/>
        <v>2.2878309184006972E-2</v>
      </c>
      <c r="Z14" s="28">
        <f t="shared" si="7"/>
        <v>6.7873303167420823E-2</v>
      </c>
      <c r="AA14" s="28">
        <f t="shared" si="8"/>
        <v>2.9089901648427764E-2</v>
      </c>
      <c r="AB14" s="28">
        <f t="shared" si="9"/>
        <v>2.6342197691921723E-2</v>
      </c>
      <c r="AC14" s="28">
        <f t="shared" si="10"/>
        <v>2.4073366450133745E-2</v>
      </c>
      <c r="AD14" s="28">
        <f t="shared" si="11"/>
        <v>2.0805468866101944E-2</v>
      </c>
      <c r="AE14" s="28">
        <f t="shared" si="12"/>
        <v>7.8514456630109655E-2</v>
      </c>
      <c r="AF14" s="28">
        <f t="shared" si="13"/>
        <v>8.7136929460580922E-2</v>
      </c>
      <c r="AG14" s="28">
        <f t="shared" si="14"/>
        <v>1.3135672734096455E-2</v>
      </c>
      <c r="AH14" s="28">
        <f t="shared" si="15"/>
        <v>8.052147239263803E-2</v>
      </c>
      <c r="AI14" s="30">
        <f t="shared" si="16"/>
        <v>0.66195291286366964</v>
      </c>
      <c r="AJ14" s="18">
        <f t="shared" si="17"/>
        <v>4.4130194190911312E-2</v>
      </c>
      <c r="AK14" s="58"/>
      <c r="AL14" s="19">
        <f t="shared" si="18"/>
        <v>0.78560855817421393</v>
      </c>
      <c r="AM14" s="19">
        <f t="shared" si="19"/>
        <v>17.802064381942181</v>
      </c>
    </row>
    <row r="15" spans="2:39" x14ac:dyDescent="0.3">
      <c r="B15" s="26" t="s">
        <v>24</v>
      </c>
      <c r="C15" s="28">
        <f>IF(ISNUMBER(K7),1/K7,"")</f>
        <v>0.5</v>
      </c>
      <c r="D15" s="28">
        <f>IF(ISNUMBER(K8),1/K8,"")</f>
        <v>0.5</v>
      </c>
      <c r="E15" s="28">
        <f>IF(ISNUMBER(K9),1/K9,"")</f>
        <v>7</v>
      </c>
      <c r="F15" s="28">
        <f>IF(ISNUMBER(K10),1/K10,"")</f>
        <v>3</v>
      </c>
      <c r="G15" s="28">
        <f>IF(ISNUMBER(K11),1/K11,"")</f>
        <v>9</v>
      </c>
      <c r="H15" s="28">
        <f>IF(ISNUMBER(K12),1/K12,"")</f>
        <v>0.5</v>
      </c>
      <c r="I15" s="28">
        <f>IF(ISNUMBER(K13),1/K13,"")</f>
        <v>5</v>
      </c>
      <c r="J15" s="28">
        <f>IF(ISNUMBER(K14),1/K14,"")</f>
        <v>3</v>
      </c>
      <c r="K15" s="33">
        <v>1</v>
      </c>
      <c r="L15" s="32">
        <v>0.33333333333333331</v>
      </c>
      <c r="M15" s="32">
        <v>3</v>
      </c>
      <c r="N15" s="32">
        <v>3</v>
      </c>
      <c r="O15" s="32">
        <v>5</v>
      </c>
      <c r="P15" s="32">
        <v>3</v>
      </c>
      <c r="Q15" s="32">
        <v>3</v>
      </c>
      <c r="S15" s="26" t="s">
        <v>24</v>
      </c>
      <c r="T15" s="28">
        <f t="shared" si="1"/>
        <v>9.122502172024323E-2</v>
      </c>
      <c r="U15" s="28">
        <f t="shared" si="2"/>
        <v>9.122502172024323E-2</v>
      </c>
      <c r="V15" s="28">
        <f t="shared" si="3"/>
        <v>0.12497874511137561</v>
      </c>
      <c r="W15" s="28">
        <f t="shared" si="4"/>
        <v>0.11656952539550375</v>
      </c>
      <c r="X15" s="28">
        <f t="shared" si="5"/>
        <v>0.10344827586206896</v>
      </c>
      <c r="Y15" s="28">
        <f t="shared" si="6"/>
        <v>4.5756618368013945E-2</v>
      </c>
      <c r="Z15" s="28">
        <f t="shared" si="7"/>
        <v>6.7873303167420823E-2</v>
      </c>
      <c r="AA15" s="28">
        <f t="shared" si="8"/>
        <v>8.7269704945283286E-2</v>
      </c>
      <c r="AB15" s="28">
        <f t="shared" si="9"/>
        <v>7.9026593075765164E-2</v>
      </c>
      <c r="AC15" s="28">
        <f t="shared" si="10"/>
        <v>4.0122277416889569E-2</v>
      </c>
      <c r="AD15" s="28">
        <f t="shared" si="11"/>
        <v>0.18724921979491752</v>
      </c>
      <c r="AE15" s="28">
        <f t="shared" si="12"/>
        <v>7.8514456630109655E-2</v>
      </c>
      <c r="AF15" s="28">
        <f t="shared" si="13"/>
        <v>6.2240663900414939E-2</v>
      </c>
      <c r="AG15" s="28">
        <f t="shared" si="14"/>
        <v>0.11822105460686809</v>
      </c>
      <c r="AH15" s="28">
        <f t="shared" si="15"/>
        <v>6.0391104294478526E-2</v>
      </c>
      <c r="AI15" s="30">
        <f t="shared" si="16"/>
        <v>1.3541115860095962</v>
      </c>
      <c r="AJ15" s="18">
        <f t="shared" si="17"/>
        <v>9.0274105733973084E-2</v>
      </c>
      <c r="AK15" s="58"/>
      <c r="AL15" s="19">
        <f t="shared" si="18"/>
        <v>1.6719738034509346</v>
      </c>
      <c r="AM15" s="19">
        <f t="shared" si="19"/>
        <v>18.521078551340516</v>
      </c>
    </row>
    <row r="16" spans="2:39" x14ac:dyDescent="0.3">
      <c r="B16" s="26" t="s">
        <v>25</v>
      </c>
      <c r="C16" s="28">
        <f>IF(ISNUMBER(L7),1/L7,"")</f>
        <v>0.5</v>
      </c>
      <c r="D16" s="28">
        <f>IF(ISNUMBER(L8),1/L8,"")</f>
        <v>0.5</v>
      </c>
      <c r="E16" s="28">
        <f>IF(ISNUMBER(L9),1/L9,"")</f>
        <v>7</v>
      </c>
      <c r="F16" s="28">
        <f>IF(ISNUMBER(L10),1/L10,"")</f>
        <v>5</v>
      </c>
      <c r="G16" s="28">
        <f>IF(ISNUMBER(L11),1/L11,"")</f>
        <v>9</v>
      </c>
      <c r="H16" s="28">
        <f>IF(ISNUMBER(L12),1/L12,"")</f>
        <v>1</v>
      </c>
      <c r="I16" s="28">
        <f>IF(ISNUMBER(L13),1/L13,"")</f>
        <v>9</v>
      </c>
      <c r="J16" s="28">
        <f>IF(ISNUMBER(L14),1/L14,"")</f>
        <v>5</v>
      </c>
      <c r="K16" s="28">
        <f>IF(ISNUMBER(L15),1/L15,"")</f>
        <v>3</v>
      </c>
      <c r="L16" s="33">
        <v>1</v>
      </c>
      <c r="M16" s="32">
        <v>3</v>
      </c>
      <c r="N16" s="32">
        <v>5</v>
      </c>
      <c r="O16" s="32">
        <v>7</v>
      </c>
      <c r="P16" s="32">
        <v>3</v>
      </c>
      <c r="Q16" s="32">
        <v>5</v>
      </c>
      <c r="S16" s="26" t="s">
        <v>25</v>
      </c>
      <c r="T16" s="28">
        <f t="shared" si="1"/>
        <v>9.122502172024323E-2</v>
      </c>
      <c r="U16" s="28">
        <f t="shared" si="2"/>
        <v>9.122502172024323E-2</v>
      </c>
      <c r="V16" s="28">
        <f t="shared" si="3"/>
        <v>0.12497874511137561</v>
      </c>
      <c r="W16" s="28">
        <f t="shared" si="4"/>
        <v>0.19428254232583958</v>
      </c>
      <c r="X16" s="28">
        <f t="shared" si="5"/>
        <v>0.10344827586206896</v>
      </c>
      <c r="Y16" s="28">
        <f t="shared" si="6"/>
        <v>9.1513236736027889E-2</v>
      </c>
      <c r="Z16" s="28">
        <f t="shared" si="7"/>
        <v>0.12217194570135748</v>
      </c>
      <c r="AA16" s="28">
        <f t="shared" si="8"/>
        <v>0.14544950824213881</v>
      </c>
      <c r="AB16" s="28">
        <f t="shared" si="9"/>
        <v>0.23707977922729551</v>
      </c>
      <c r="AC16" s="28">
        <f t="shared" si="10"/>
        <v>0.12036683225066871</v>
      </c>
      <c r="AD16" s="28">
        <f t="shared" si="11"/>
        <v>0.18724921979491752</v>
      </c>
      <c r="AE16" s="28">
        <f t="shared" si="12"/>
        <v>0.13085742771684944</v>
      </c>
      <c r="AF16" s="28">
        <f t="shared" si="13"/>
        <v>8.7136929460580922E-2</v>
      </c>
      <c r="AG16" s="28">
        <f t="shared" si="14"/>
        <v>0.11822105460686809</v>
      </c>
      <c r="AH16" s="28">
        <f t="shared" si="15"/>
        <v>0.10065184049079755</v>
      </c>
      <c r="AI16" s="30">
        <f t="shared" si="16"/>
        <v>1.9458573809672726</v>
      </c>
      <c r="AJ16" s="18">
        <f t="shared" si="17"/>
        <v>0.12972382539781818</v>
      </c>
      <c r="AK16" s="58"/>
      <c r="AL16" s="19">
        <f t="shared" si="18"/>
        <v>2.4058292870250657</v>
      </c>
      <c r="AM16" s="19">
        <f t="shared" si="19"/>
        <v>18.545778153297732</v>
      </c>
    </row>
    <row r="17" spans="2:39" x14ac:dyDescent="0.3">
      <c r="B17" s="26" t="s">
        <v>26</v>
      </c>
      <c r="C17" s="28">
        <f>IF(ISNUMBER(M7),1/M7,"")</f>
        <v>0.5</v>
      </c>
      <c r="D17" s="28">
        <f>IF(ISNUMBER(M8),1/M8,"")</f>
        <v>0.5</v>
      </c>
      <c r="E17" s="28">
        <f>IF(ISNUMBER(M9),1/M9,"")</f>
        <v>7</v>
      </c>
      <c r="F17" s="28">
        <f>IF(ISNUMBER(M10),1/M10,"")</f>
        <v>4</v>
      </c>
      <c r="G17" s="28">
        <f>IF(ISNUMBER(M11),1/M11,"")</f>
        <v>7</v>
      </c>
      <c r="H17" s="28">
        <f>IF(ISNUMBER(M12),1/M12,"")</f>
        <v>0.33333333333333331</v>
      </c>
      <c r="I17" s="28">
        <f>IF(ISNUMBER(M13),1/M13,"")</f>
        <v>7</v>
      </c>
      <c r="J17" s="28">
        <f>IF(ISNUMBER(M14),1/M14,"")</f>
        <v>3</v>
      </c>
      <c r="K17" s="28">
        <f>IF(ISNUMBER(M15),1/M15,"")</f>
        <v>0.33333333333333331</v>
      </c>
      <c r="L17" s="28">
        <f>IF(ISNUMBER(M16),1/M16,"")</f>
        <v>0.33333333333333331</v>
      </c>
      <c r="M17" s="33">
        <v>1</v>
      </c>
      <c r="N17" s="32">
        <v>5</v>
      </c>
      <c r="O17" s="32">
        <v>7</v>
      </c>
      <c r="P17" s="32">
        <v>3</v>
      </c>
      <c r="Q17" s="32">
        <v>3</v>
      </c>
      <c r="S17" s="26" t="s">
        <v>26</v>
      </c>
      <c r="T17" s="28">
        <f t="shared" si="1"/>
        <v>9.122502172024323E-2</v>
      </c>
      <c r="U17" s="28">
        <f t="shared" si="2"/>
        <v>9.122502172024323E-2</v>
      </c>
      <c r="V17" s="28">
        <f t="shared" si="3"/>
        <v>0.12497874511137561</v>
      </c>
      <c r="W17" s="28">
        <f t="shared" si="4"/>
        <v>0.15542603386067166</v>
      </c>
      <c r="X17" s="28">
        <f t="shared" si="5"/>
        <v>8.0459770114942528E-2</v>
      </c>
      <c r="Y17" s="28">
        <f t="shared" si="6"/>
        <v>3.050441224534263E-2</v>
      </c>
      <c r="Z17" s="28">
        <f t="shared" si="7"/>
        <v>9.502262443438915E-2</v>
      </c>
      <c r="AA17" s="28">
        <f t="shared" si="8"/>
        <v>8.7269704945283286E-2</v>
      </c>
      <c r="AB17" s="28">
        <f t="shared" si="9"/>
        <v>2.6342197691921723E-2</v>
      </c>
      <c r="AC17" s="28">
        <f t="shared" si="10"/>
        <v>4.0122277416889569E-2</v>
      </c>
      <c r="AD17" s="28">
        <f t="shared" si="11"/>
        <v>6.2416406598305836E-2</v>
      </c>
      <c r="AE17" s="28">
        <f t="shared" si="12"/>
        <v>0.13085742771684944</v>
      </c>
      <c r="AF17" s="28">
        <f t="shared" si="13"/>
        <v>8.7136929460580922E-2</v>
      </c>
      <c r="AG17" s="28">
        <f t="shared" si="14"/>
        <v>0.11822105460686809</v>
      </c>
      <c r="AH17" s="28">
        <f t="shared" si="15"/>
        <v>6.0391104294478526E-2</v>
      </c>
      <c r="AI17" s="30">
        <f t="shared" si="16"/>
        <v>1.2815987319383852</v>
      </c>
      <c r="AJ17" s="18">
        <f t="shared" si="17"/>
        <v>8.543991546255901E-2</v>
      </c>
      <c r="AK17" s="58"/>
      <c r="AL17" s="19">
        <f t="shared" si="18"/>
        <v>1.588855873821521</v>
      </c>
      <c r="AM17" s="19">
        <f t="shared" si="19"/>
        <v>18.59617797161539</v>
      </c>
    </row>
    <row r="18" spans="2:39" x14ac:dyDescent="0.3">
      <c r="B18" s="26" t="s">
        <v>27</v>
      </c>
      <c r="C18" s="28">
        <f>IF(ISNUMBER(N7),1/N7,"")</f>
        <v>0.2</v>
      </c>
      <c r="D18" s="28">
        <f>IF(ISNUMBER(N8),1/N8,"")</f>
        <v>0.2</v>
      </c>
      <c r="E18" s="28">
        <f>IF(ISNUMBER(N9),1/N9,"")</f>
        <v>3</v>
      </c>
      <c r="F18" s="28">
        <f>IF(ISNUMBER(N10),1/N10,"")</f>
        <v>0.33333333333333331</v>
      </c>
      <c r="G18" s="28">
        <f>IF(ISNUMBER(N11),1/N11,"")</f>
        <v>5</v>
      </c>
      <c r="H18" s="28">
        <f>IF(ISNUMBER(N12),1/N12,"")</f>
        <v>0.2</v>
      </c>
      <c r="I18" s="28">
        <f>IF(ISNUMBER(N13),1/N13,"")</f>
        <v>5</v>
      </c>
      <c r="J18" s="28">
        <f>IF(ISNUMBER(N14),1/N14,"")</f>
        <v>0.33333333333333331</v>
      </c>
      <c r="K18" s="28">
        <f>IF(ISNUMBER(N15),1/N15,"")</f>
        <v>0.33333333333333331</v>
      </c>
      <c r="L18" s="28">
        <f>IF(ISNUMBER(N16),1/N16,"")</f>
        <v>0.2</v>
      </c>
      <c r="M18" s="28">
        <f>IF(ISNUMBER(N17),1/N17,"")</f>
        <v>0.2</v>
      </c>
      <c r="N18" s="33">
        <v>1</v>
      </c>
      <c r="O18" s="32">
        <v>7</v>
      </c>
      <c r="P18" s="32">
        <v>0.5</v>
      </c>
      <c r="Q18" s="32">
        <v>3</v>
      </c>
      <c r="S18" s="26" t="s">
        <v>27</v>
      </c>
      <c r="T18" s="28">
        <f t="shared" si="1"/>
        <v>3.6490008688097299E-2</v>
      </c>
      <c r="U18" s="28">
        <f t="shared" si="2"/>
        <v>3.6490008688097299E-2</v>
      </c>
      <c r="V18" s="28">
        <f t="shared" si="3"/>
        <v>5.3562319333446691E-2</v>
      </c>
      <c r="W18" s="28">
        <f t="shared" si="4"/>
        <v>1.2952169488389306E-2</v>
      </c>
      <c r="X18" s="28">
        <f t="shared" si="5"/>
        <v>5.7471264367816091E-2</v>
      </c>
      <c r="Y18" s="28">
        <f t="shared" si="6"/>
        <v>1.8302647347205579E-2</v>
      </c>
      <c r="Z18" s="28">
        <f t="shared" si="7"/>
        <v>6.7873303167420823E-2</v>
      </c>
      <c r="AA18" s="28">
        <f t="shared" si="8"/>
        <v>9.6966338828092542E-3</v>
      </c>
      <c r="AB18" s="28">
        <f t="shared" si="9"/>
        <v>2.6342197691921723E-2</v>
      </c>
      <c r="AC18" s="28">
        <f t="shared" si="10"/>
        <v>2.4073366450133745E-2</v>
      </c>
      <c r="AD18" s="28">
        <f t="shared" si="11"/>
        <v>1.2483281319661168E-2</v>
      </c>
      <c r="AE18" s="28">
        <f t="shared" si="12"/>
        <v>2.6171485543369885E-2</v>
      </c>
      <c r="AF18" s="28">
        <f t="shared" si="13"/>
        <v>8.7136929460580922E-2</v>
      </c>
      <c r="AG18" s="28">
        <f t="shared" si="14"/>
        <v>1.9703509101144684E-2</v>
      </c>
      <c r="AH18" s="28">
        <f t="shared" si="15"/>
        <v>6.0391104294478526E-2</v>
      </c>
      <c r="AI18" s="30">
        <f t="shared" si="16"/>
        <v>0.54914022882457303</v>
      </c>
      <c r="AJ18" s="18">
        <f t="shared" si="17"/>
        <v>3.660934858830487E-2</v>
      </c>
      <c r="AK18" s="58"/>
      <c r="AL18" s="19">
        <f t="shared" si="18"/>
        <v>0.6263903661119784</v>
      </c>
      <c r="AM18" s="19">
        <f t="shared" si="19"/>
        <v>17.110120509275696</v>
      </c>
    </row>
    <row r="19" spans="2:39" x14ac:dyDescent="0.3">
      <c r="B19" s="26" t="s">
        <v>28</v>
      </c>
      <c r="C19" s="28">
        <f>IF(ISNUMBER(O7),1/O7,"")</f>
        <v>0.14285714285714285</v>
      </c>
      <c r="D19" s="28">
        <f>IF(ISNUMBER(O8),1/O8,"")</f>
        <v>0.14285714285714285</v>
      </c>
      <c r="E19" s="28">
        <f>IF(ISNUMBER(O9),1/O9,"")</f>
        <v>0.33333333333333331</v>
      </c>
      <c r="F19" s="28">
        <f>IF(ISNUMBER(O10),1/O10,"")</f>
        <v>0.14285714285714285</v>
      </c>
      <c r="G19" s="28">
        <f>IF(ISNUMBER(O11),1/O11,"")</f>
        <v>3</v>
      </c>
      <c r="H19" s="28">
        <f>IF(ISNUMBER(O12),1/O12,"")</f>
        <v>0.14285714285714285</v>
      </c>
      <c r="I19" s="28">
        <f>IF(ISNUMBER(O13),1/O13,"")</f>
        <v>0.33333333333333331</v>
      </c>
      <c r="J19" s="28">
        <f>IF(ISNUMBER(O14),1/O14,"")</f>
        <v>0.14285714285714285</v>
      </c>
      <c r="K19" s="28">
        <f>IF(ISNUMBER(O15),1/O15,"")</f>
        <v>0.2</v>
      </c>
      <c r="L19" s="28">
        <f>IF(ISNUMBER(O16),1/O16,"")</f>
        <v>0.14285714285714285</v>
      </c>
      <c r="M19" s="28">
        <f>IF(ISNUMBER(O17),1/O17,"")</f>
        <v>0.14285714285714285</v>
      </c>
      <c r="N19" s="28">
        <f>IF(ISNUMBER(O18),1/O18,"")</f>
        <v>0.14285714285714285</v>
      </c>
      <c r="O19" s="33">
        <v>1</v>
      </c>
      <c r="P19" s="32">
        <v>0.2</v>
      </c>
      <c r="Q19" s="32">
        <v>0.14285714285714285</v>
      </c>
      <c r="S19" s="26" t="s">
        <v>28</v>
      </c>
      <c r="T19" s="28">
        <f t="shared" si="1"/>
        <v>2.6064291920069496E-2</v>
      </c>
      <c r="U19" s="28">
        <f t="shared" si="2"/>
        <v>2.6064291920069496E-2</v>
      </c>
      <c r="V19" s="28">
        <f t="shared" si="3"/>
        <v>5.9513688148274098E-3</v>
      </c>
      <c r="W19" s="28">
        <f t="shared" si="4"/>
        <v>5.550929780738274E-3</v>
      </c>
      <c r="X19" s="28">
        <f t="shared" si="5"/>
        <v>3.4482758620689655E-2</v>
      </c>
      <c r="Y19" s="28">
        <f t="shared" si="6"/>
        <v>1.3073319533718269E-2</v>
      </c>
      <c r="Z19" s="28">
        <f t="shared" si="7"/>
        <v>4.5248868778280547E-3</v>
      </c>
      <c r="AA19" s="28">
        <f t="shared" si="8"/>
        <v>4.1557002354896799E-3</v>
      </c>
      <c r="AB19" s="28">
        <f t="shared" si="9"/>
        <v>1.5805318615153035E-2</v>
      </c>
      <c r="AC19" s="28">
        <f t="shared" si="10"/>
        <v>1.7195261750095531E-2</v>
      </c>
      <c r="AD19" s="28">
        <f t="shared" si="11"/>
        <v>8.9166295140436901E-3</v>
      </c>
      <c r="AE19" s="28">
        <f t="shared" si="12"/>
        <v>3.7387836490528409E-3</v>
      </c>
      <c r="AF19" s="28">
        <f t="shared" si="13"/>
        <v>1.2448132780082988E-2</v>
      </c>
      <c r="AG19" s="28">
        <f t="shared" si="14"/>
        <v>7.8814036404578729E-3</v>
      </c>
      <c r="AH19" s="28">
        <f t="shared" si="15"/>
        <v>2.875766871165644E-3</v>
      </c>
      <c r="AI19" s="30">
        <f t="shared" si="16"/>
        <v>0.1887288445234819</v>
      </c>
      <c r="AJ19" s="18">
        <f t="shared" si="17"/>
        <v>1.2581922968232127E-2</v>
      </c>
      <c r="AK19" s="58"/>
      <c r="AL19" s="19">
        <f t="shared" si="18"/>
        <v>0.19865176760346437</v>
      </c>
      <c r="AM19" s="19">
        <f t="shared" si="19"/>
        <v>15.788665063761451</v>
      </c>
    </row>
    <row r="20" spans="2:39" x14ac:dyDescent="0.3">
      <c r="B20" s="26" t="s">
        <v>29</v>
      </c>
      <c r="C20" s="28">
        <f>IF(ISNUMBER(P7),1/P7,"")</f>
        <v>0.2</v>
      </c>
      <c r="D20" s="28">
        <f>IF(ISNUMBER(P8),1/P8,"")</f>
        <v>0.2</v>
      </c>
      <c r="E20" s="28">
        <f>IF(ISNUMBER(P9),1/P9,"")</f>
        <v>3</v>
      </c>
      <c r="F20" s="28">
        <f>IF(ISNUMBER(P10),1/P10,"")</f>
        <v>3</v>
      </c>
      <c r="G20" s="28">
        <f>IF(ISNUMBER(P11),1/P11,"")</f>
        <v>7</v>
      </c>
      <c r="H20" s="28">
        <f>IF(ISNUMBER(P12),1/P12,"")</f>
        <v>0.33333333333333331</v>
      </c>
      <c r="I20" s="28">
        <f>IF(ISNUMBER(P13),1/P13,"")</f>
        <v>5</v>
      </c>
      <c r="J20" s="28">
        <f>IF(ISNUMBER(P14),1/P14,"")</f>
        <v>3</v>
      </c>
      <c r="K20" s="28">
        <f>IF(ISNUMBER(P15),1/P15,"")</f>
        <v>0.33333333333333331</v>
      </c>
      <c r="L20" s="28">
        <f>IF(ISNUMBER(P16),1/P16,"")</f>
        <v>0.33333333333333331</v>
      </c>
      <c r="M20" s="28">
        <f>IF(ISNUMBER(P17),1/P17,"")</f>
        <v>0.33333333333333331</v>
      </c>
      <c r="N20" s="28">
        <f>IF(ISNUMBER(P18),1/P18,"")</f>
        <v>2</v>
      </c>
      <c r="O20" s="28">
        <f>IF(ISNUMBER(P19),1/P19,"")</f>
        <v>5</v>
      </c>
      <c r="P20" s="33">
        <v>1</v>
      </c>
      <c r="Q20" s="32">
        <v>3</v>
      </c>
      <c r="S20" s="26" t="s">
        <v>29</v>
      </c>
      <c r="T20" s="28">
        <f t="shared" si="1"/>
        <v>3.6490008688097299E-2</v>
      </c>
      <c r="U20" s="28">
        <f t="shared" si="2"/>
        <v>3.6490008688097299E-2</v>
      </c>
      <c r="V20" s="28">
        <f t="shared" si="3"/>
        <v>5.3562319333446691E-2</v>
      </c>
      <c r="W20" s="28">
        <f t="shared" si="4"/>
        <v>0.11656952539550375</v>
      </c>
      <c r="X20" s="28">
        <f t="shared" si="5"/>
        <v>8.0459770114942528E-2</v>
      </c>
      <c r="Y20" s="28">
        <f t="shared" si="6"/>
        <v>3.050441224534263E-2</v>
      </c>
      <c r="Z20" s="28">
        <f t="shared" si="7"/>
        <v>6.7873303167420823E-2</v>
      </c>
      <c r="AA20" s="28">
        <f t="shared" si="8"/>
        <v>8.7269704945283286E-2</v>
      </c>
      <c r="AB20" s="28">
        <f t="shared" si="9"/>
        <v>2.6342197691921723E-2</v>
      </c>
      <c r="AC20" s="28">
        <f t="shared" si="10"/>
        <v>4.0122277416889569E-2</v>
      </c>
      <c r="AD20" s="28">
        <f t="shared" si="11"/>
        <v>2.0805468866101944E-2</v>
      </c>
      <c r="AE20" s="28">
        <f t="shared" si="12"/>
        <v>5.234297108673977E-2</v>
      </c>
      <c r="AF20" s="28">
        <f t="shared" si="13"/>
        <v>6.2240663900414939E-2</v>
      </c>
      <c r="AG20" s="28">
        <f t="shared" si="14"/>
        <v>3.9407018202289368E-2</v>
      </c>
      <c r="AH20" s="28">
        <f t="shared" si="15"/>
        <v>6.0391104294478526E-2</v>
      </c>
      <c r="AI20" s="30">
        <f t="shared" si="16"/>
        <v>0.81087075403696995</v>
      </c>
      <c r="AJ20" s="18">
        <f t="shared" si="17"/>
        <v>5.4058050269131332E-2</v>
      </c>
      <c r="AK20" s="58"/>
      <c r="AL20" s="19">
        <f t="shared" si="18"/>
        <v>0.99942613122441248</v>
      </c>
      <c r="AM20" s="19">
        <f t="shared" si="19"/>
        <v>18.488016608973279</v>
      </c>
    </row>
    <row r="21" spans="2:39" x14ac:dyDescent="0.3">
      <c r="B21" s="26" t="s">
        <v>30</v>
      </c>
      <c r="C21" s="28">
        <f>IF(ISNUMBER(Q7),1/Q7,"")</f>
        <v>0.14285714285714285</v>
      </c>
      <c r="D21" s="28">
        <f>IF(ISNUMBER(Q8),1/Q8,"")</f>
        <v>0.14285714285714285</v>
      </c>
      <c r="E21" s="28">
        <f>IF(ISNUMBER(Q9),1/Q9,"")</f>
        <v>0.33333333333333331</v>
      </c>
      <c r="F21" s="28">
        <f>IF(ISNUMBER(Q10),1/Q10,"")</f>
        <v>0.2</v>
      </c>
      <c r="G21" s="28">
        <f>IF(ISNUMBER(Q11),1/Q11,"")</f>
        <v>5</v>
      </c>
      <c r="H21" s="28">
        <f>IF(ISNUMBER(Q12),1/Q12,"")</f>
        <v>0.2</v>
      </c>
      <c r="I21" s="28">
        <f>IF(ISNUMBER(Q13),1/Q13,"")</f>
        <v>3</v>
      </c>
      <c r="J21" s="28">
        <f>IF(ISNUMBER(Q14),1/Q14,"")</f>
        <v>0.25</v>
      </c>
      <c r="K21" s="28">
        <f>IF(ISNUMBER(Q15),1/Q15,"")</f>
        <v>0.33333333333333331</v>
      </c>
      <c r="L21" s="28">
        <f>IF(ISNUMBER(Q16),1/Q16,"")</f>
        <v>0.2</v>
      </c>
      <c r="M21" s="28">
        <f>IF(ISNUMBER(Q17),1/Q17,"")</f>
        <v>0.33333333333333331</v>
      </c>
      <c r="N21" s="28">
        <f>IF(ISNUMBER(Q18),1/Q18,"")</f>
        <v>0.33333333333333331</v>
      </c>
      <c r="O21" s="28">
        <f>IF(ISNUMBER(Q19),1/Q19,"")</f>
        <v>7</v>
      </c>
      <c r="P21" s="28">
        <f>IF(ISNUMBER(Q20),1/Q20,"")</f>
        <v>0.33333333333333331</v>
      </c>
      <c r="Q21" s="33">
        <v>1</v>
      </c>
      <c r="S21" s="26" t="s">
        <v>30</v>
      </c>
      <c r="T21" s="28">
        <f t="shared" si="1"/>
        <v>2.6064291920069496E-2</v>
      </c>
      <c r="U21" s="28">
        <f t="shared" si="2"/>
        <v>2.6064291920069496E-2</v>
      </c>
      <c r="V21" s="28">
        <f t="shared" si="3"/>
        <v>5.9513688148274098E-3</v>
      </c>
      <c r="W21" s="28">
        <f t="shared" si="4"/>
        <v>7.7713016930335841E-3</v>
      </c>
      <c r="X21" s="28">
        <f t="shared" si="5"/>
        <v>5.7471264367816091E-2</v>
      </c>
      <c r="Y21" s="28">
        <f t="shared" si="6"/>
        <v>1.8302647347205579E-2</v>
      </c>
      <c r="Z21" s="28">
        <f t="shared" si="7"/>
        <v>4.0723981900452497E-2</v>
      </c>
      <c r="AA21" s="28">
        <f t="shared" si="8"/>
        <v>7.2724754121069411E-3</v>
      </c>
      <c r="AB21" s="28">
        <f t="shared" si="9"/>
        <v>2.6342197691921723E-2</v>
      </c>
      <c r="AC21" s="28">
        <f t="shared" si="10"/>
        <v>2.4073366450133745E-2</v>
      </c>
      <c r="AD21" s="28">
        <f t="shared" si="11"/>
        <v>2.0805468866101944E-2</v>
      </c>
      <c r="AE21" s="28">
        <f t="shared" si="12"/>
        <v>8.7238285144566278E-3</v>
      </c>
      <c r="AF21" s="28">
        <f t="shared" si="13"/>
        <v>8.7136929460580922E-2</v>
      </c>
      <c r="AG21" s="28">
        <f t="shared" si="14"/>
        <v>1.3135672734096455E-2</v>
      </c>
      <c r="AH21" s="28">
        <f t="shared" si="15"/>
        <v>2.0130368098159507E-2</v>
      </c>
      <c r="AI21" s="30">
        <f t="shared" ref="AI21" si="20">SUM(T21:AH21)</f>
        <v>0.38996945519103204</v>
      </c>
      <c r="AJ21" s="18">
        <f t="shared" si="17"/>
        <v>2.5997963679402138E-2</v>
      </c>
      <c r="AK21" s="58"/>
      <c r="AL21" s="19">
        <f t="shared" si="18"/>
        <v>0.42012140087680583</v>
      </c>
      <c r="AM21" s="19">
        <f t="shared" si="19"/>
        <v>16.159781052762327</v>
      </c>
    </row>
    <row r="22" spans="2:39" x14ac:dyDescent="0.3">
      <c r="B22" s="29" t="s">
        <v>13</v>
      </c>
      <c r="C22" s="30">
        <f>SUM(C7:C21)</f>
        <v>5.4809523809523828</v>
      </c>
      <c r="D22" s="30">
        <f t="shared" ref="D22:Q22" si="21">SUM(D7:D21)</f>
        <v>5.4809523809523828</v>
      </c>
      <c r="E22" s="30">
        <f t="shared" si="21"/>
        <v>56.009523809523813</v>
      </c>
      <c r="F22" s="30">
        <f t="shared" si="21"/>
        <v>25.735714285714284</v>
      </c>
      <c r="G22" s="30">
        <f t="shared" si="21"/>
        <v>87</v>
      </c>
      <c r="H22" s="30">
        <f t="shared" si="21"/>
        <v>10.927380952380952</v>
      </c>
      <c r="I22" s="30">
        <f t="shared" si="21"/>
        <v>73.666666666666657</v>
      </c>
      <c r="J22" s="30">
        <f t="shared" si="21"/>
        <v>34.376190476190473</v>
      </c>
      <c r="K22" s="30">
        <f t="shared" si="21"/>
        <v>12.653968253968255</v>
      </c>
      <c r="L22" s="30">
        <f t="shared" si="21"/>
        <v>8.3079365079365068</v>
      </c>
      <c r="M22" s="30">
        <f t="shared" si="21"/>
        <v>16.021428571428572</v>
      </c>
      <c r="N22" s="30">
        <f t="shared" si="21"/>
        <v>38.209523809523816</v>
      </c>
      <c r="O22" s="30">
        <f t="shared" si="21"/>
        <v>80.333333333333329</v>
      </c>
      <c r="P22" s="30">
        <f t="shared" si="21"/>
        <v>25.376190476190473</v>
      </c>
      <c r="Q22" s="30">
        <f t="shared" si="21"/>
        <v>49.676190476190477</v>
      </c>
      <c r="S22">
        <f>+AJ6</f>
        <v>15</v>
      </c>
      <c r="T22" s="20">
        <f>+AJ7</f>
        <v>0.15209877727419194</v>
      </c>
      <c r="U22" s="20">
        <f>+AJ8</f>
        <v>0.15209877727419194</v>
      </c>
      <c r="V22" s="20">
        <f>+AJ9</f>
        <v>2.7672414745956761E-2</v>
      </c>
      <c r="W22" s="20">
        <f>+AJ10</f>
        <v>5.7712040508838602E-2</v>
      </c>
      <c r="X22" s="20">
        <f>+AJ11</f>
        <v>1.0032042972331014E-2</v>
      </c>
      <c r="Y22" s="20">
        <f>+AJ12</f>
        <v>0.10672020050486732</v>
      </c>
      <c r="Z22" s="20">
        <f>+AJ13</f>
        <v>1.4850420429290233E-2</v>
      </c>
      <c r="AA22" s="20">
        <f>+AJ14</f>
        <v>4.4130194190911312E-2</v>
      </c>
      <c r="AB22" s="20">
        <f>+AJ15</f>
        <v>9.0274105733973084E-2</v>
      </c>
      <c r="AC22" s="20">
        <f>+AJ16</f>
        <v>0.12972382539781818</v>
      </c>
      <c r="AD22" s="20">
        <f>+AJ17</f>
        <v>8.543991546255901E-2</v>
      </c>
      <c r="AE22" s="20">
        <f>+AJ18</f>
        <v>3.660934858830487E-2</v>
      </c>
      <c r="AF22" s="20">
        <f>+AJ19</f>
        <v>1.2581922968232127E-2</v>
      </c>
      <c r="AG22" s="20">
        <f>+AJ20</f>
        <v>5.4058050269131332E-2</v>
      </c>
      <c r="AH22" s="20">
        <f>+AJ21</f>
        <v>2.5997963679402138E-2</v>
      </c>
    </row>
    <row r="24" spans="2:39" x14ac:dyDescent="0.3">
      <c r="S24" s="31" t="s">
        <v>0</v>
      </c>
      <c r="T24" s="8">
        <f>+IF(ISNUMBER(C7),C7*T$22,"")</f>
        <v>0.15209877727419194</v>
      </c>
      <c r="U24" s="8">
        <f t="shared" ref="U24:AH24" si="22">+IF(ISNUMBER(D7),D7*U$22,"")</f>
        <v>0.15209877727419194</v>
      </c>
      <c r="V24" s="8">
        <f t="shared" si="22"/>
        <v>0.19370690322169731</v>
      </c>
      <c r="W24" s="8">
        <f t="shared" si="22"/>
        <v>0.17313612152651581</v>
      </c>
      <c r="X24" s="8">
        <f t="shared" si="22"/>
        <v>7.02243008063171E-2</v>
      </c>
      <c r="Y24" s="8">
        <f t="shared" si="22"/>
        <v>0.32016060151460196</v>
      </c>
      <c r="Z24" s="8">
        <f t="shared" si="22"/>
        <v>0.10395294300503163</v>
      </c>
      <c r="AA24" s="8">
        <f t="shared" si="22"/>
        <v>0.22065097095455655</v>
      </c>
      <c r="AB24" s="8">
        <f t="shared" si="22"/>
        <v>0.18054821146794617</v>
      </c>
      <c r="AC24" s="8">
        <f t="shared" si="22"/>
        <v>0.25944765079563636</v>
      </c>
      <c r="AD24" s="8">
        <f t="shared" si="22"/>
        <v>0.17087983092511802</v>
      </c>
      <c r="AE24" s="8">
        <f t="shared" si="22"/>
        <v>0.18304674294152434</v>
      </c>
      <c r="AF24" s="8">
        <f t="shared" si="22"/>
        <v>8.8073460777624887E-2</v>
      </c>
      <c r="AG24" s="8">
        <f t="shared" si="22"/>
        <v>0.27029025134565665</v>
      </c>
      <c r="AH24" s="8">
        <f t="shared" si="22"/>
        <v>0.18198574575581497</v>
      </c>
      <c r="AI24" s="8">
        <f>+SUM(T24:AH24)</f>
        <v>2.7203012895864265</v>
      </c>
    </row>
    <row r="25" spans="2:39" x14ac:dyDescent="0.3">
      <c r="S25" s="31" t="s">
        <v>1</v>
      </c>
      <c r="T25" s="8">
        <f t="shared" ref="T25:T38" si="23">+IF(ISNUMBER(C8),C8*T$22,"")</f>
        <v>0.15209877727419194</v>
      </c>
      <c r="U25" s="8">
        <f t="shared" ref="U25:U38" si="24">+IF(ISNUMBER(D8),D8*U$22,"")</f>
        <v>0.15209877727419194</v>
      </c>
      <c r="V25" s="8">
        <f t="shared" ref="V25:V38" si="25">+IF(ISNUMBER(E8),E8*V$22,"")</f>
        <v>0.19370690322169731</v>
      </c>
      <c r="W25" s="8">
        <f t="shared" ref="W25:W38" si="26">+IF(ISNUMBER(F8),F8*W$22,"")</f>
        <v>0.17313612152651581</v>
      </c>
      <c r="X25" s="8">
        <f t="shared" ref="X25:X38" si="27">+IF(ISNUMBER(G8),G8*X$22,"")</f>
        <v>7.02243008063171E-2</v>
      </c>
      <c r="Y25" s="8">
        <f t="shared" ref="Y25:Y38" si="28">+IF(ISNUMBER(H8),H8*Y$22,"")</f>
        <v>0.32016060151460196</v>
      </c>
      <c r="Z25" s="8">
        <f t="shared" ref="Z25:Z38" si="29">+IF(ISNUMBER(I8),I8*Z$22,"")</f>
        <v>0.10395294300503163</v>
      </c>
      <c r="AA25" s="8">
        <f t="shared" ref="AA25:AA38" si="30">+IF(ISNUMBER(J8),J8*AA$22,"")</f>
        <v>0.22065097095455655</v>
      </c>
      <c r="AB25" s="8">
        <f t="shared" ref="AB25:AB38" si="31">+IF(ISNUMBER(K8),K8*AB$22,"")</f>
        <v>0.18054821146794617</v>
      </c>
      <c r="AC25" s="8">
        <f t="shared" ref="AC25:AC38" si="32">+IF(ISNUMBER(L8),L8*AC$22,"")</f>
        <v>0.25944765079563636</v>
      </c>
      <c r="AD25" s="8">
        <f t="shared" ref="AD25:AD38" si="33">+IF(ISNUMBER(M8),M8*AD$22,"")</f>
        <v>0.17087983092511802</v>
      </c>
      <c r="AE25" s="8">
        <f t="shared" ref="AE25:AE38" si="34">+IF(ISNUMBER(N8),N8*AE$22,"")</f>
        <v>0.18304674294152434</v>
      </c>
      <c r="AF25" s="8">
        <f t="shared" ref="AF25:AF38" si="35">+IF(ISNUMBER(O8),O8*AF$22,"")</f>
        <v>8.8073460777624887E-2</v>
      </c>
      <c r="AG25" s="8">
        <f t="shared" ref="AG25:AG38" si="36">+IF(ISNUMBER(P8),P8*AG$22,"")</f>
        <v>0.27029025134565665</v>
      </c>
      <c r="AH25" s="8">
        <f t="shared" ref="AH25:AH38" si="37">+IF(ISNUMBER(Q8),Q8*AH$22,"")</f>
        <v>0.18198574575581497</v>
      </c>
      <c r="AI25" s="8">
        <f t="shared" ref="AI25:AI38" si="38">+SUM(T25:AH25)</f>
        <v>2.7203012895864265</v>
      </c>
    </row>
    <row r="26" spans="2:39" x14ac:dyDescent="0.3">
      <c r="S26" s="31" t="s">
        <v>2</v>
      </c>
      <c r="T26" s="8">
        <f t="shared" si="23"/>
        <v>2.1728396753455989E-2</v>
      </c>
      <c r="U26" s="8">
        <f t="shared" si="24"/>
        <v>2.1728396753455989E-2</v>
      </c>
      <c r="V26" s="8">
        <f t="shared" si="25"/>
        <v>2.7672414745956761E-2</v>
      </c>
      <c r="W26" s="8">
        <f t="shared" si="26"/>
        <v>2.8856020254419301E-2</v>
      </c>
      <c r="X26" s="8">
        <f t="shared" si="27"/>
        <v>7.02243008063171E-2</v>
      </c>
      <c r="Y26" s="8">
        <f t="shared" si="28"/>
        <v>1.5245742929266759E-2</v>
      </c>
      <c r="Z26" s="8">
        <f t="shared" si="29"/>
        <v>7.4252102146451171E-2</v>
      </c>
      <c r="AA26" s="8">
        <f t="shared" si="30"/>
        <v>1.1032548547727828E-2</v>
      </c>
      <c r="AB26" s="8">
        <f t="shared" si="31"/>
        <v>1.2896300819139011E-2</v>
      </c>
      <c r="AC26" s="8">
        <f t="shared" si="32"/>
        <v>1.8531975056831167E-2</v>
      </c>
      <c r="AD26" s="8">
        <f t="shared" si="33"/>
        <v>1.2205702208937E-2</v>
      </c>
      <c r="AE26" s="8">
        <f t="shared" si="34"/>
        <v>1.2203116196101623E-2</v>
      </c>
      <c r="AF26" s="8">
        <f t="shared" si="35"/>
        <v>3.7745768904696379E-2</v>
      </c>
      <c r="AG26" s="8">
        <f t="shared" si="36"/>
        <v>1.8019350089710444E-2</v>
      </c>
      <c r="AH26" s="8">
        <f t="shared" si="37"/>
        <v>7.799389103820642E-2</v>
      </c>
      <c r="AI26" s="8">
        <f t="shared" si="38"/>
        <v>0.46033602725067302</v>
      </c>
    </row>
    <row r="27" spans="2:39" x14ac:dyDescent="0.3">
      <c r="S27" s="31" t="s">
        <v>3</v>
      </c>
      <c r="T27" s="8">
        <f t="shared" si="23"/>
        <v>5.0699592424730641E-2</v>
      </c>
      <c r="U27" s="8">
        <f t="shared" si="24"/>
        <v>5.0699592424730641E-2</v>
      </c>
      <c r="V27" s="8">
        <f t="shared" si="25"/>
        <v>5.5344829491913522E-2</v>
      </c>
      <c r="W27" s="8">
        <f t="shared" si="26"/>
        <v>5.7712040508838602E-2</v>
      </c>
      <c r="X27" s="8">
        <f t="shared" si="27"/>
        <v>7.02243008063171E-2</v>
      </c>
      <c r="Y27" s="8">
        <f t="shared" si="28"/>
        <v>5.3360100252433658E-2</v>
      </c>
      <c r="Z27" s="8">
        <f t="shared" si="29"/>
        <v>8.9102522575741402E-2</v>
      </c>
      <c r="AA27" s="8">
        <f t="shared" si="30"/>
        <v>0.17652077676364525</v>
      </c>
      <c r="AB27" s="8">
        <f t="shared" si="31"/>
        <v>3.0091368577991027E-2</v>
      </c>
      <c r="AC27" s="8">
        <f t="shared" si="32"/>
        <v>2.5944765079563639E-2</v>
      </c>
      <c r="AD27" s="8">
        <f t="shared" si="33"/>
        <v>2.1359978865639753E-2</v>
      </c>
      <c r="AE27" s="8">
        <f t="shared" si="34"/>
        <v>0.10982804576491462</v>
      </c>
      <c r="AF27" s="8">
        <f t="shared" si="35"/>
        <v>8.8073460777624887E-2</v>
      </c>
      <c r="AG27" s="8">
        <f t="shared" si="36"/>
        <v>1.8019350089710444E-2</v>
      </c>
      <c r="AH27" s="8">
        <f t="shared" si="37"/>
        <v>0.12998981839701068</v>
      </c>
      <c r="AI27" s="8">
        <f t="shared" si="38"/>
        <v>1.026970542800806</v>
      </c>
    </row>
    <row r="28" spans="2:39" x14ac:dyDescent="0.3">
      <c r="S28" s="31" t="s">
        <v>20</v>
      </c>
      <c r="T28" s="8">
        <f t="shared" si="23"/>
        <v>2.1728396753455989E-2</v>
      </c>
      <c r="U28" s="8">
        <f t="shared" si="24"/>
        <v>2.1728396753455989E-2</v>
      </c>
      <c r="V28" s="8">
        <f t="shared" si="25"/>
        <v>3.9532021065652517E-3</v>
      </c>
      <c r="W28" s="8">
        <f t="shared" si="26"/>
        <v>8.244577215548372E-3</v>
      </c>
      <c r="X28" s="8">
        <f t="shared" si="27"/>
        <v>1.0032042972331014E-2</v>
      </c>
      <c r="Y28" s="8">
        <f t="shared" si="28"/>
        <v>2.1344040100973464E-2</v>
      </c>
      <c r="Z28" s="8">
        <f t="shared" si="29"/>
        <v>4.9501401430967441E-3</v>
      </c>
      <c r="AA28" s="8">
        <f t="shared" si="30"/>
        <v>8.8260388381822628E-3</v>
      </c>
      <c r="AB28" s="8">
        <f t="shared" si="31"/>
        <v>1.0030456192663675E-2</v>
      </c>
      <c r="AC28" s="8">
        <f t="shared" si="32"/>
        <v>1.4413758377535352E-2</v>
      </c>
      <c r="AD28" s="8">
        <f t="shared" si="33"/>
        <v>1.2205702208937E-2</v>
      </c>
      <c r="AE28" s="8">
        <f t="shared" si="34"/>
        <v>7.321869717660974E-3</v>
      </c>
      <c r="AF28" s="8">
        <f t="shared" si="35"/>
        <v>4.193974322744042E-3</v>
      </c>
      <c r="AG28" s="8">
        <f t="shared" si="36"/>
        <v>7.722578609875904E-3</v>
      </c>
      <c r="AH28" s="8">
        <f t="shared" si="37"/>
        <v>5.1995927358804281E-3</v>
      </c>
      <c r="AI28" s="8">
        <f t="shared" si="38"/>
        <v>0.16189476704890646</v>
      </c>
    </row>
    <row r="29" spans="2:39" x14ac:dyDescent="0.3">
      <c r="S29" s="31" t="s">
        <v>21</v>
      </c>
      <c r="T29" s="8">
        <f t="shared" si="23"/>
        <v>5.0699592424730641E-2</v>
      </c>
      <c r="U29" s="8">
        <f t="shared" si="24"/>
        <v>5.0699592424730641E-2</v>
      </c>
      <c r="V29" s="8">
        <f t="shared" si="25"/>
        <v>0.19370690322169731</v>
      </c>
      <c r="W29" s="8">
        <f t="shared" si="26"/>
        <v>0.1154240810176772</v>
      </c>
      <c r="X29" s="8">
        <f t="shared" si="27"/>
        <v>5.0160214861655068E-2</v>
      </c>
      <c r="Y29" s="8">
        <f t="shared" si="28"/>
        <v>0.10672020050486732</v>
      </c>
      <c r="Z29" s="8">
        <f t="shared" si="29"/>
        <v>0.11880336343432187</v>
      </c>
      <c r="AA29" s="8">
        <f t="shared" si="30"/>
        <v>0.17652077676364525</v>
      </c>
      <c r="AB29" s="8">
        <f t="shared" si="31"/>
        <v>0.18054821146794617</v>
      </c>
      <c r="AC29" s="8">
        <f t="shared" si="32"/>
        <v>0.12972382539781818</v>
      </c>
      <c r="AD29" s="8">
        <f t="shared" si="33"/>
        <v>0.25631974638767702</v>
      </c>
      <c r="AE29" s="8">
        <f t="shared" si="34"/>
        <v>0.18304674294152434</v>
      </c>
      <c r="AF29" s="8">
        <f t="shared" si="35"/>
        <v>8.8073460777624887E-2</v>
      </c>
      <c r="AG29" s="8">
        <f t="shared" si="36"/>
        <v>0.162174150807394</v>
      </c>
      <c r="AH29" s="8">
        <f t="shared" si="37"/>
        <v>0.12998981839701068</v>
      </c>
      <c r="AI29" s="8">
        <f t="shared" si="38"/>
        <v>1.9926106808303203</v>
      </c>
    </row>
    <row r="30" spans="2:39" x14ac:dyDescent="0.3">
      <c r="S30" s="31" t="s">
        <v>22</v>
      </c>
      <c r="T30" s="8">
        <f t="shared" si="23"/>
        <v>2.1728396753455989E-2</v>
      </c>
      <c r="U30" s="8">
        <f t="shared" si="24"/>
        <v>2.1728396753455989E-2</v>
      </c>
      <c r="V30" s="8">
        <f t="shared" si="25"/>
        <v>5.5344829491913525E-3</v>
      </c>
      <c r="W30" s="8">
        <f t="shared" si="26"/>
        <v>9.6186734181397671E-3</v>
      </c>
      <c r="X30" s="8">
        <f t="shared" si="27"/>
        <v>3.0096128916993044E-2</v>
      </c>
      <c r="Y30" s="8">
        <f t="shared" si="28"/>
        <v>1.3340025063108414E-2</v>
      </c>
      <c r="Z30" s="8">
        <f t="shared" si="29"/>
        <v>1.4850420429290233E-2</v>
      </c>
      <c r="AA30" s="8">
        <f t="shared" si="30"/>
        <v>8.8260388381822628E-3</v>
      </c>
      <c r="AB30" s="8">
        <f t="shared" si="31"/>
        <v>1.8054821146794617E-2</v>
      </c>
      <c r="AC30" s="8">
        <f t="shared" si="32"/>
        <v>1.4413758377535352E-2</v>
      </c>
      <c r="AD30" s="8">
        <f t="shared" si="33"/>
        <v>1.2205702208937E-2</v>
      </c>
      <c r="AE30" s="8">
        <f t="shared" si="34"/>
        <v>7.321869717660974E-3</v>
      </c>
      <c r="AF30" s="8">
        <f t="shared" si="35"/>
        <v>3.7745768904696379E-2</v>
      </c>
      <c r="AG30" s="8">
        <f t="shared" si="36"/>
        <v>1.0811610053826267E-2</v>
      </c>
      <c r="AH30" s="8">
        <f t="shared" si="37"/>
        <v>8.6659878931340459E-3</v>
      </c>
      <c r="AI30" s="8">
        <f t="shared" si="38"/>
        <v>0.23494208142440168</v>
      </c>
    </row>
    <row r="31" spans="2:39" x14ac:dyDescent="0.3">
      <c r="S31" s="31" t="s">
        <v>23</v>
      </c>
      <c r="T31" s="8">
        <f t="shared" si="23"/>
        <v>3.0419755454838389E-2</v>
      </c>
      <c r="U31" s="8">
        <f t="shared" si="24"/>
        <v>3.0419755454838389E-2</v>
      </c>
      <c r="V31" s="8">
        <f t="shared" si="25"/>
        <v>0.11068965898382704</v>
      </c>
      <c r="W31" s="8">
        <f t="shared" si="26"/>
        <v>1.4428010127209651E-2</v>
      </c>
      <c r="X31" s="8">
        <f t="shared" si="27"/>
        <v>5.0160214861655068E-2</v>
      </c>
      <c r="Y31" s="8">
        <f t="shared" si="28"/>
        <v>2.6680050126216829E-2</v>
      </c>
      <c r="Z31" s="8">
        <f t="shared" si="29"/>
        <v>7.4252102146451171E-2</v>
      </c>
      <c r="AA31" s="8">
        <f t="shared" si="30"/>
        <v>4.4130194190911312E-2</v>
      </c>
      <c r="AB31" s="8">
        <f t="shared" si="31"/>
        <v>3.0091368577991027E-2</v>
      </c>
      <c r="AC31" s="8">
        <f t="shared" si="32"/>
        <v>2.5944765079563639E-2</v>
      </c>
      <c r="AD31" s="8">
        <f t="shared" si="33"/>
        <v>2.8479971820853003E-2</v>
      </c>
      <c r="AE31" s="8">
        <f t="shared" si="34"/>
        <v>0.10982804576491462</v>
      </c>
      <c r="AF31" s="8">
        <f t="shared" si="35"/>
        <v>8.8073460777624887E-2</v>
      </c>
      <c r="AG31" s="8">
        <f t="shared" si="36"/>
        <v>1.8019350089710444E-2</v>
      </c>
      <c r="AH31" s="8">
        <f t="shared" si="37"/>
        <v>0.10399185471760855</v>
      </c>
      <c r="AI31" s="8">
        <f t="shared" si="38"/>
        <v>0.78560855817421393</v>
      </c>
    </row>
    <row r="32" spans="2:39" x14ac:dyDescent="0.3">
      <c r="S32" s="31" t="s">
        <v>24</v>
      </c>
      <c r="T32" s="8">
        <f t="shared" si="23"/>
        <v>7.6049388637095969E-2</v>
      </c>
      <c r="U32" s="8">
        <f t="shared" si="24"/>
        <v>7.6049388637095969E-2</v>
      </c>
      <c r="V32" s="8">
        <f t="shared" si="25"/>
        <v>0.19370690322169731</v>
      </c>
      <c r="W32" s="8">
        <f t="shared" si="26"/>
        <v>0.17313612152651581</v>
      </c>
      <c r="X32" s="8">
        <f t="shared" si="27"/>
        <v>9.0288386750979124E-2</v>
      </c>
      <c r="Y32" s="8">
        <f t="shared" si="28"/>
        <v>5.3360100252433658E-2</v>
      </c>
      <c r="Z32" s="8">
        <f t="shared" si="29"/>
        <v>7.4252102146451171E-2</v>
      </c>
      <c r="AA32" s="8">
        <f t="shared" si="30"/>
        <v>0.13239058257273395</v>
      </c>
      <c r="AB32" s="8">
        <f t="shared" si="31"/>
        <v>9.0274105733973084E-2</v>
      </c>
      <c r="AC32" s="8">
        <f t="shared" si="32"/>
        <v>4.3241275132606061E-2</v>
      </c>
      <c r="AD32" s="8">
        <f t="shared" si="33"/>
        <v>0.25631974638767702</v>
      </c>
      <c r="AE32" s="8">
        <f t="shared" si="34"/>
        <v>0.10982804576491462</v>
      </c>
      <c r="AF32" s="8">
        <f t="shared" si="35"/>
        <v>6.290961484116063E-2</v>
      </c>
      <c r="AG32" s="8">
        <f t="shared" si="36"/>
        <v>0.162174150807394</v>
      </c>
      <c r="AH32" s="8">
        <f t="shared" si="37"/>
        <v>7.799389103820642E-2</v>
      </c>
      <c r="AI32" s="8">
        <f t="shared" si="38"/>
        <v>1.6719738034509346</v>
      </c>
    </row>
    <row r="33" spans="19:35" x14ac:dyDescent="0.3">
      <c r="S33" s="31" t="s">
        <v>25</v>
      </c>
      <c r="T33" s="8">
        <f t="shared" si="23"/>
        <v>7.6049388637095969E-2</v>
      </c>
      <c r="U33" s="8">
        <f t="shared" si="24"/>
        <v>7.6049388637095969E-2</v>
      </c>
      <c r="V33" s="8">
        <f t="shared" si="25"/>
        <v>0.19370690322169731</v>
      </c>
      <c r="W33" s="8">
        <f t="shared" si="26"/>
        <v>0.28856020254419301</v>
      </c>
      <c r="X33" s="8">
        <f t="shared" si="27"/>
        <v>9.0288386750979124E-2</v>
      </c>
      <c r="Y33" s="8">
        <f t="shared" si="28"/>
        <v>0.10672020050486732</v>
      </c>
      <c r="Z33" s="8">
        <f t="shared" si="29"/>
        <v>0.1336537838636121</v>
      </c>
      <c r="AA33" s="8">
        <f t="shared" si="30"/>
        <v>0.22065097095455655</v>
      </c>
      <c r="AB33" s="8">
        <f t="shared" si="31"/>
        <v>0.27082231720191924</v>
      </c>
      <c r="AC33" s="8">
        <f t="shared" si="32"/>
        <v>0.12972382539781818</v>
      </c>
      <c r="AD33" s="8">
        <f t="shared" si="33"/>
        <v>0.25631974638767702</v>
      </c>
      <c r="AE33" s="8">
        <f t="shared" si="34"/>
        <v>0.18304674294152434</v>
      </c>
      <c r="AF33" s="8">
        <f t="shared" si="35"/>
        <v>8.8073460777624887E-2</v>
      </c>
      <c r="AG33" s="8">
        <f t="shared" si="36"/>
        <v>0.162174150807394</v>
      </c>
      <c r="AH33" s="8">
        <f t="shared" si="37"/>
        <v>0.12998981839701068</v>
      </c>
      <c r="AI33" s="8">
        <f t="shared" si="38"/>
        <v>2.4058292870250657</v>
      </c>
    </row>
    <row r="34" spans="19:35" x14ac:dyDescent="0.3">
      <c r="S34" s="31" t="s">
        <v>26</v>
      </c>
      <c r="T34" s="8">
        <f t="shared" si="23"/>
        <v>7.6049388637095969E-2</v>
      </c>
      <c r="U34" s="8">
        <f t="shared" si="24"/>
        <v>7.6049388637095969E-2</v>
      </c>
      <c r="V34" s="8">
        <f t="shared" si="25"/>
        <v>0.19370690322169731</v>
      </c>
      <c r="W34" s="8">
        <f t="shared" si="26"/>
        <v>0.23084816203535441</v>
      </c>
      <c r="X34" s="8">
        <f t="shared" si="27"/>
        <v>7.02243008063171E-2</v>
      </c>
      <c r="Y34" s="8">
        <f t="shared" si="28"/>
        <v>3.5573400168289103E-2</v>
      </c>
      <c r="Z34" s="8">
        <f t="shared" si="29"/>
        <v>0.10395294300503163</v>
      </c>
      <c r="AA34" s="8">
        <f t="shared" si="30"/>
        <v>0.13239058257273395</v>
      </c>
      <c r="AB34" s="8">
        <f t="shared" si="31"/>
        <v>3.0091368577991027E-2</v>
      </c>
      <c r="AC34" s="8">
        <f t="shared" si="32"/>
        <v>4.3241275132606061E-2</v>
      </c>
      <c r="AD34" s="8">
        <f t="shared" si="33"/>
        <v>8.543991546255901E-2</v>
      </c>
      <c r="AE34" s="8">
        <f t="shared" si="34"/>
        <v>0.18304674294152434</v>
      </c>
      <c r="AF34" s="8">
        <f t="shared" si="35"/>
        <v>8.8073460777624887E-2</v>
      </c>
      <c r="AG34" s="8">
        <f t="shared" si="36"/>
        <v>0.162174150807394</v>
      </c>
      <c r="AH34" s="8">
        <f t="shared" si="37"/>
        <v>7.799389103820642E-2</v>
      </c>
      <c r="AI34" s="8">
        <f t="shared" si="38"/>
        <v>1.588855873821521</v>
      </c>
    </row>
    <row r="35" spans="19:35" x14ac:dyDescent="0.3">
      <c r="S35" s="31" t="s">
        <v>27</v>
      </c>
      <c r="T35" s="8">
        <f t="shared" si="23"/>
        <v>3.0419755454838389E-2</v>
      </c>
      <c r="U35" s="8">
        <f t="shared" si="24"/>
        <v>3.0419755454838389E-2</v>
      </c>
      <c r="V35" s="8">
        <f t="shared" si="25"/>
        <v>8.3017244237870283E-2</v>
      </c>
      <c r="W35" s="8">
        <f t="shared" si="26"/>
        <v>1.9237346836279534E-2</v>
      </c>
      <c r="X35" s="8">
        <f t="shared" si="27"/>
        <v>5.0160214861655068E-2</v>
      </c>
      <c r="Y35" s="8">
        <f t="shared" si="28"/>
        <v>2.1344040100973464E-2</v>
      </c>
      <c r="Z35" s="8">
        <f t="shared" si="29"/>
        <v>7.4252102146451171E-2</v>
      </c>
      <c r="AA35" s="8">
        <f t="shared" si="30"/>
        <v>1.4710064730303771E-2</v>
      </c>
      <c r="AB35" s="8">
        <f t="shared" si="31"/>
        <v>3.0091368577991027E-2</v>
      </c>
      <c r="AC35" s="8">
        <f t="shared" si="32"/>
        <v>2.5944765079563639E-2</v>
      </c>
      <c r="AD35" s="8">
        <f t="shared" si="33"/>
        <v>1.7087983092511801E-2</v>
      </c>
      <c r="AE35" s="8">
        <f t="shared" si="34"/>
        <v>3.660934858830487E-2</v>
      </c>
      <c r="AF35" s="8">
        <f t="shared" si="35"/>
        <v>8.8073460777624887E-2</v>
      </c>
      <c r="AG35" s="8">
        <f t="shared" si="36"/>
        <v>2.7029025134565666E-2</v>
      </c>
      <c r="AH35" s="8">
        <f t="shared" si="37"/>
        <v>7.799389103820642E-2</v>
      </c>
      <c r="AI35" s="8">
        <f t="shared" si="38"/>
        <v>0.6263903661119784</v>
      </c>
    </row>
    <row r="36" spans="19:35" x14ac:dyDescent="0.3">
      <c r="S36" s="31" t="s">
        <v>28</v>
      </c>
      <c r="T36" s="8">
        <f t="shared" si="23"/>
        <v>2.1728396753455989E-2</v>
      </c>
      <c r="U36" s="8">
        <f t="shared" si="24"/>
        <v>2.1728396753455989E-2</v>
      </c>
      <c r="V36" s="8">
        <f t="shared" si="25"/>
        <v>9.2241382486522531E-3</v>
      </c>
      <c r="W36" s="8">
        <f t="shared" si="26"/>
        <v>8.244577215548372E-3</v>
      </c>
      <c r="X36" s="8">
        <f t="shared" si="27"/>
        <v>3.0096128916993044E-2</v>
      </c>
      <c r="Y36" s="8">
        <f t="shared" si="28"/>
        <v>1.5245742929266759E-2</v>
      </c>
      <c r="Z36" s="8">
        <f t="shared" si="29"/>
        <v>4.9501401430967441E-3</v>
      </c>
      <c r="AA36" s="8">
        <f t="shared" si="30"/>
        <v>6.304313455844473E-3</v>
      </c>
      <c r="AB36" s="8">
        <f t="shared" si="31"/>
        <v>1.8054821146794617E-2</v>
      </c>
      <c r="AC36" s="8">
        <f t="shared" si="32"/>
        <v>1.8531975056831167E-2</v>
      </c>
      <c r="AD36" s="8">
        <f t="shared" si="33"/>
        <v>1.2205702208937E-2</v>
      </c>
      <c r="AE36" s="8">
        <f t="shared" si="34"/>
        <v>5.2299069411864095E-3</v>
      </c>
      <c r="AF36" s="8">
        <f t="shared" si="35"/>
        <v>1.2581922968232127E-2</v>
      </c>
      <c r="AG36" s="8">
        <f t="shared" si="36"/>
        <v>1.0811610053826267E-2</v>
      </c>
      <c r="AH36" s="8">
        <f t="shared" si="37"/>
        <v>3.7139948113431623E-3</v>
      </c>
      <c r="AI36" s="8">
        <f t="shared" si="38"/>
        <v>0.19865176760346437</v>
      </c>
    </row>
    <row r="37" spans="19:35" x14ac:dyDescent="0.3">
      <c r="S37" s="31" t="s">
        <v>29</v>
      </c>
      <c r="T37" s="8">
        <f t="shared" si="23"/>
        <v>3.0419755454838389E-2</v>
      </c>
      <c r="U37" s="8">
        <f t="shared" si="24"/>
        <v>3.0419755454838389E-2</v>
      </c>
      <c r="V37" s="8">
        <f t="shared" si="25"/>
        <v>8.3017244237870283E-2</v>
      </c>
      <c r="W37" s="8">
        <f t="shared" si="26"/>
        <v>0.17313612152651581</v>
      </c>
      <c r="X37" s="8">
        <f t="shared" si="27"/>
        <v>7.02243008063171E-2</v>
      </c>
      <c r="Y37" s="8">
        <f t="shared" si="28"/>
        <v>3.5573400168289103E-2</v>
      </c>
      <c r="Z37" s="8">
        <f t="shared" si="29"/>
        <v>7.4252102146451171E-2</v>
      </c>
      <c r="AA37" s="8">
        <f t="shared" si="30"/>
        <v>0.13239058257273395</v>
      </c>
      <c r="AB37" s="8">
        <f t="shared" si="31"/>
        <v>3.0091368577991027E-2</v>
      </c>
      <c r="AC37" s="8">
        <f t="shared" si="32"/>
        <v>4.3241275132606061E-2</v>
      </c>
      <c r="AD37" s="8">
        <f t="shared" si="33"/>
        <v>2.8479971820853003E-2</v>
      </c>
      <c r="AE37" s="8">
        <f t="shared" si="34"/>
        <v>7.321869717660974E-2</v>
      </c>
      <c r="AF37" s="8">
        <f t="shared" si="35"/>
        <v>6.290961484116063E-2</v>
      </c>
      <c r="AG37" s="8">
        <f t="shared" si="36"/>
        <v>5.4058050269131332E-2</v>
      </c>
      <c r="AH37" s="8">
        <f t="shared" si="37"/>
        <v>7.799389103820642E-2</v>
      </c>
      <c r="AI37" s="8">
        <f t="shared" si="38"/>
        <v>0.99942613122441248</v>
      </c>
    </row>
    <row r="38" spans="19:35" x14ac:dyDescent="0.3">
      <c r="S38" s="31" t="s">
        <v>30</v>
      </c>
      <c r="T38" s="8">
        <f t="shared" si="23"/>
        <v>2.1728396753455989E-2</v>
      </c>
      <c r="U38" s="8">
        <f t="shared" si="24"/>
        <v>2.1728396753455989E-2</v>
      </c>
      <c r="V38" s="8">
        <f t="shared" si="25"/>
        <v>9.2241382486522531E-3</v>
      </c>
      <c r="W38" s="8">
        <f t="shared" si="26"/>
        <v>1.1542408101767722E-2</v>
      </c>
      <c r="X38" s="8">
        <f t="shared" si="27"/>
        <v>5.0160214861655068E-2</v>
      </c>
      <c r="Y38" s="8">
        <f t="shared" si="28"/>
        <v>2.1344040100973464E-2</v>
      </c>
      <c r="Z38" s="8">
        <f t="shared" si="29"/>
        <v>4.4551261287870701E-2</v>
      </c>
      <c r="AA38" s="8">
        <f t="shared" si="30"/>
        <v>1.1032548547727828E-2</v>
      </c>
      <c r="AB38" s="8">
        <f t="shared" si="31"/>
        <v>3.0091368577991027E-2</v>
      </c>
      <c r="AC38" s="8">
        <f t="shared" si="32"/>
        <v>2.5944765079563639E-2</v>
      </c>
      <c r="AD38" s="8">
        <f t="shared" si="33"/>
        <v>2.8479971820853003E-2</v>
      </c>
      <c r="AE38" s="8">
        <f t="shared" si="34"/>
        <v>1.2203116196101623E-2</v>
      </c>
      <c r="AF38" s="8">
        <f t="shared" si="35"/>
        <v>8.8073460777624887E-2</v>
      </c>
      <c r="AG38" s="8">
        <f t="shared" si="36"/>
        <v>1.8019350089710444E-2</v>
      </c>
      <c r="AH38" s="8">
        <f t="shared" si="37"/>
        <v>2.5997963679402138E-2</v>
      </c>
      <c r="AI38" s="8">
        <f t="shared" si="38"/>
        <v>0.42012140087680583</v>
      </c>
    </row>
  </sheetData>
  <sheetProtection sheet="1" selectLockedCells="1" sort="0"/>
  <mergeCells count="4">
    <mergeCell ref="AL5:AM6"/>
    <mergeCell ref="B2:C2"/>
    <mergeCell ref="B3:C3"/>
    <mergeCell ref="AK7:AK21"/>
  </mergeCells>
  <conditionalFormatting sqref="E3">
    <cfRule type="cellIs" dxfId="1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38"/>
  <sheetViews>
    <sheetView workbookViewId="0">
      <selection activeCell="O18" sqref="O18"/>
    </sheetView>
  </sheetViews>
  <sheetFormatPr baseColWidth="10" defaultRowHeight="14.4" x14ac:dyDescent="0.3"/>
  <cols>
    <col min="1" max="1" width="1.6640625" customWidth="1"/>
    <col min="2" max="2" width="5.33203125" customWidth="1"/>
    <col min="3" max="17" width="5.44140625" customWidth="1"/>
    <col min="18" max="18" width="4.5546875" customWidth="1"/>
    <col min="19" max="19" width="5" customWidth="1"/>
    <col min="20" max="35" width="5.21875" customWidth="1"/>
    <col min="36" max="36" width="6.33203125" customWidth="1"/>
    <col min="37" max="37" width="5" bestFit="1" customWidth="1"/>
    <col min="38" max="39" width="7.109375" customWidth="1"/>
  </cols>
  <sheetData>
    <row r="1" spans="2:39" ht="7.2" customHeight="1" thickBot="1" x14ac:dyDescent="0.35"/>
    <row r="2" spans="2:39" ht="15" thickBot="1" x14ac:dyDescent="0.35">
      <c r="B2" s="54" t="s">
        <v>11</v>
      </c>
      <c r="C2" s="55"/>
      <c r="D2" s="22" t="s">
        <v>8</v>
      </c>
      <c r="E2" s="21" t="s">
        <v>12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  <c r="AB2" s="9">
        <v>9</v>
      </c>
      <c r="AC2" s="9">
        <v>10</v>
      </c>
      <c r="AD2" s="9">
        <v>11</v>
      </c>
      <c r="AE2" s="9">
        <v>12</v>
      </c>
      <c r="AF2" s="9">
        <v>13</v>
      </c>
      <c r="AG2" s="9">
        <v>14</v>
      </c>
      <c r="AH2" s="10">
        <v>15</v>
      </c>
    </row>
    <row r="3" spans="2:39" ht="15" thickBot="1" x14ac:dyDescent="0.35">
      <c r="B3" s="56">
        <f>SUM(AM7:AM21)/AJ6</f>
        <v>16.657034420574284</v>
      </c>
      <c r="C3" s="57"/>
      <c r="D3" s="23">
        <f>+(B3-$AJ$6)/($AJ$6-1)</f>
        <v>0.11835960146959172</v>
      </c>
      <c r="E3" s="6">
        <f>D3/+HLOOKUP(AJ6,T2:AH3,2,FALSE)</f>
        <v>7.4440000924271513E-2</v>
      </c>
      <c r="T3" s="11">
        <v>0</v>
      </c>
      <c r="U3" s="11">
        <v>0</v>
      </c>
      <c r="V3" s="11">
        <v>0.57999999999999996</v>
      </c>
      <c r="W3" s="11">
        <v>0.9</v>
      </c>
      <c r="X3" s="11">
        <v>1.1200000000000001</v>
      </c>
      <c r="Y3" s="11">
        <v>1.24</v>
      </c>
      <c r="Z3" s="11">
        <v>1.32</v>
      </c>
      <c r="AA3" s="11">
        <v>1.41</v>
      </c>
      <c r="AB3" s="11">
        <v>1.45</v>
      </c>
      <c r="AC3" s="11">
        <v>1.49</v>
      </c>
      <c r="AD3" s="11">
        <v>1.51</v>
      </c>
      <c r="AE3" s="11">
        <v>1.48</v>
      </c>
      <c r="AF3" s="11">
        <v>1.56</v>
      </c>
      <c r="AG3" s="11">
        <v>1.57</v>
      </c>
      <c r="AH3" s="12">
        <v>1.59</v>
      </c>
    </row>
    <row r="5" spans="2:39" x14ac:dyDescent="0.3">
      <c r="B5" s="13" t="s">
        <v>9</v>
      </c>
      <c r="C5" s="13"/>
      <c r="D5" s="13"/>
      <c r="E5" s="13"/>
      <c r="F5" s="13"/>
      <c r="S5" s="13" t="s">
        <v>10</v>
      </c>
      <c r="T5" s="13"/>
      <c r="U5" s="13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L5" s="53" t="s">
        <v>44</v>
      </c>
      <c r="AM5" s="53"/>
    </row>
    <row r="6" spans="2:39" s="1" customFormat="1" x14ac:dyDescent="0.3">
      <c r="B6" s="34"/>
      <c r="C6" s="4" t="s">
        <v>4</v>
      </c>
      <c r="D6" s="4" t="s">
        <v>5</v>
      </c>
      <c r="E6" s="4" t="s">
        <v>6</v>
      </c>
      <c r="F6" s="4" t="s">
        <v>7</v>
      </c>
      <c r="G6" s="4" t="s">
        <v>31</v>
      </c>
      <c r="H6" s="4" t="s">
        <v>32</v>
      </c>
      <c r="I6" s="4" t="s">
        <v>33</v>
      </c>
      <c r="J6" s="4" t="s">
        <v>34</v>
      </c>
      <c r="K6" s="4" t="s">
        <v>35</v>
      </c>
      <c r="L6" s="4" t="s">
        <v>36</v>
      </c>
      <c r="M6" s="4" t="s">
        <v>37</v>
      </c>
      <c r="N6" s="4" t="s">
        <v>38</v>
      </c>
      <c r="O6" s="4" t="s">
        <v>39</v>
      </c>
      <c r="P6" s="4" t="s">
        <v>40</v>
      </c>
      <c r="Q6" s="4" t="s">
        <v>41</v>
      </c>
      <c r="S6" s="35"/>
      <c r="T6" s="36" t="s">
        <v>4</v>
      </c>
      <c r="U6" s="36" t="s">
        <v>5</v>
      </c>
      <c r="V6" s="36" t="s">
        <v>6</v>
      </c>
      <c r="W6" s="36" t="s">
        <v>7</v>
      </c>
      <c r="X6" s="36" t="s">
        <v>31</v>
      </c>
      <c r="Y6" s="36" t="s">
        <v>32</v>
      </c>
      <c r="Z6" s="36" t="s">
        <v>33</v>
      </c>
      <c r="AA6" s="36" t="s">
        <v>34</v>
      </c>
      <c r="AB6" s="36" t="s">
        <v>35</v>
      </c>
      <c r="AC6" s="36" t="s">
        <v>36</v>
      </c>
      <c r="AD6" s="36" t="s">
        <v>37</v>
      </c>
      <c r="AE6" s="36" t="s">
        <v>38</v>
      </c>
      <c r="AF6" s="36" t="s">
        <v>39</v>
      </c>
      <c r="AG6" s="36" t="s">
        <v>40</v>
      </c>
      <c r="AH6" s="36" t="s">
        <v>41</v>
      </c>
      <c r="AI6" s="15" t="s">
        <v>13</v>
      </c>
      <c r="AJ6" s="16">
        <f>+COUNTA(C7:Q7)</f>
        <v>15</v>
      </c>
      <c r="AK6" s="17" t="s">
        <v>42</v>
      </c>
      <c r="AL6" s="53"/>
      <c r="AM6" s="53"/>
    </row>
    <row r="7" spans="2:39" x14ac:dyDescent="0.3">
      <c r="B7" s="34" t="s">
        <v>0</v>
      </c>
      <c r="C7" s="5">
        <v>1</v>
      </c>
      <c r="D7" s="51">
        <v>1</v>
      </c>
      <c r="E7" s="51">
        <v>0.33333333333333298</v>
      </c>
      <c r="F7" s="51">
        <v>0.33333333333333331</v>
      </c>
      <c r="G7" s="51">
        <v>1</v>
      </c>
      <c r="H7" s="51">
        <v>0.2</v>
      </c>
      <c r="I7" s="51">
        <v>1</v>
      </c>
      <c r="J7" s="51">
        <v>0.33333333333333331</v>
      </c>
      <c r="K7" s="51">
        <v>0.2</v>
      </c>
      <c r="L7" s="51">
        <v>0.2</v>
      </c>
      <c r="M7" s="51">
        <v>0.14285714285714285</v>
      </c>
      <c r="N7" s="51">
        <v>0.14285714285714285</v>
      </c>
      <c r="O7" s="51">
        <v>1</v>
      </c>
      <c r="P7" s="51">
        <v>0.33333333333333331</v>
      </c>
      <c r="Q7" s="51">
        <v>0.2</v>
      </c>
      <c r="S7" s="35" t="s">
        <v>0</v>
      </c>
      <c r="T7" s="3">
        <f>+IF(ISNUMBER(C7),C7/C$22,"")</f>
        <v>1.9607843137254902E-2</v>
      </c>
      <c r="U7" s="3">
        <f t="shared" ref="U7:AH21" si="0">+IF(ISNUMBER(D7),D7/D$22,"")</f>
        <v>1.8867924528301886E-2</v>
      </c>
      <c r="V7" s="3">
        <f t="shared" si="0"/>
        <v>1.1111111111111101E-2</v>
      </c>
      <c r="W7" s="3">
        <f t="shared" si="0"/>
        <v>8.0645161290322578E-3</v>
      </c>
      <c r="X7" s="3">
        <f t="shared" si="0"/>
        <v>1.7241379310344827E-2</v>
      </c>
      <c r="Y7" s="3">
        <f t="shared" si="0"/>
        <v>1.9047619047619049E-2</v>
      </c>
      <c r="Z7" s="3">
        <f t="shared" si="0"/>
        <v>2.5052192066805846E-2</v>
      </c>
      <c r="AA7" s="3">
        <f t="shared" si="0"/>
        <v>8.9285714285714298E-3</v>
      </c>
      <c r="AB7" s="3">
        <f t="shared" si="0"/>
        <v>1.1439466158245948E-2</v>
      </c>
      <c r="AC7" s="3">
        <f t="shared" si="0"/>
        <v>1.8461538461538463E-2</v>
      </c>
      <c r="AD7" s="3">
        <f t="shared" si="0"/>
        <v>8.1146875845279944E-3</v>
      </c>
      <c r="AE7" s="3">
        <f t="shared" si="0"/>
        <v>3.43445907269605E-2</v>
      </c>
      <c r="AF7" s="3">
        <f t="shared" si="0"/>
        <v>2.247191011235955E-2</v>
      </c>
      <c r="AG7" s="3">
        <f t="shared" si="0"/>
        <v>2.0470829068577279E-2</v>
      </c>
      <c r="AH7" s="3">
        <f t="shared" si="0"/>
        <v>2.2944550669216059E-2</v>
      </c>
      <c r="AI7" s="4">
        <f>SUM(T7:AH7)</f>
        <v>0.26616872954046711</v>
      </c>
      <c r="AJ7" s="18">
        <f>+$AI7/$AJ$6</f>
        <v>1.7744581969364473E-2</v>
      </c>
      <c r="AK7" s="58" t="s">
        <v>43</v>
      </c>
      <c r="AL7" s="19">
        <f>+AI24</f>
        <v>0.28773783805824921</v>
      </c>
      <c r="AM7" s="19">
        <f>IF(AJ7&lt;&gt;0,+AL7/AJ7,0)</f>
        <v>16.215532073678634</v>
      </c>
    </row>
    <row r="8" spans="2:39" x14ac:dyDescent="0.3">
      <c r="B8" s="34" t="s">
        <v>1</v>
      </c>
      <c r="C8" s="3">
        <f>IF(ISNUMBER(D7),1/D7,"")</f>
        <v>1</v>
      </c>
      <c r="D8" s="5">
        <v>1</v>
      </c>
      <c r="E8" s="51">
        <v>0.33333333333333331</v>
      </c>
      <c r="F8" s="51">
        <v>0.33333333333333331</v>
      </c>
      <c r="G8" s="51">
        <v>1</v>
      </c>
      <c r="H8" s="51">
        <v>0.2</v>
      </c>
      <c r="I8" s="51">
        <v>0.33333333333333331</v>
      </c>
      <c r="J8" s="51">
        <v>0.33333333333333331</v>
      </c>
      <c r="K8" s="51">
        <v>0.2</v>
      </c>
      <c r="L8" s="51">
        <v>0.2</v>
      </c>
      <c r="M8" s="51">
        <v>0.14285714285714285</v>
      </c>
      <c r="N8" s="51">
        <v>0.16666666666666666</v>
      </c>
      <c r="O8" s="51">
        <v>1</v>
      </c>
      <c r="P8" s="51">
        <v>0.33333333333333331</v>
      </c>
      <c r="Q8" s="51">
        <v>0.16666666666666666</v>
      </c>
      <c r="S8" s="35" t="s">
        <v>1</v>
      </c>
      <c r="T8" s="3">
        <f t="shared" ref="T8:T21" si="1">+IF(ISNUMBER(C8),C8/C$22,"")</f>
        <v>1.9607843137254902E-2</v>
      </c>
      <c r="U8" s="3">
        <f t="shared" si="0"/>
        <v>1.8867924528301886E-2</v>
      </c>
      <c r="V8" s="3">
        <f t="shared" si="0"/>
        <v>1.1111111111111112E-2</v>
      </c>
      <c r="W8" s="3">
        <f t="shared" si="0"/>
        <v>8.0645161290322578E-3</v>
      </c>
      <c r="X8" s="3">
        <f t="shared" si="0"/>
        <v>1.7241379310344827E-2</v>
      </c>
      <c r="Y8" s="3">
        <f t="shared" si="0"/>
        <v>1.9047619047619049E-2</v>
      </c>
      <c r="Z8" s="3">
        <f t="shared" si="0"/>
        <v>8.350730688935281E-3</v>
      </c>
      <c r="AA8" s="3">
        <f t="shared" si="0"/>
        <v>8.9285714285714298E-3</v>
      </c>
      <c r="AB8" s="3">
        <f t="shared" si="0"/>
        <v>1.1439466158245948E-2</v>
      </c>
      <c r="AC8" s="3">
        <f t="shared" si="0"/>
        <v>1.8461538461538463E-2</v>
      </c>
      <c r="AD8" s="3">
        <f t="shared" si="0"/>
        <v>8.1146875845279944E-3</v>
      </c>
      <c r="AE8" s="3">
        <f t="shared" si="0"/>
        <v>4.0068689181453919E-2</v>
      </c>
      <c r="AF8" s="3">
        <f t="shared" si="0"/>
        <v>2.247191011235955E-2</v>
      </c>
      <c r="AG8" s="3">
        <f t="shared" si="0"/>
        <v>2.0470829068577279E-2</v>
      </c>
      <c r="AH8" s="3">
        <f t="shared" si="0"/>
        <v>1.9120458891013378E-2</v>
      </c>
      <c r="AI8" s="4">
        <f t="shared" ref="AI8:AI20" si="2">SUM(T8:AH8)</f>
        <v>0.25136727483888727</v>
      </c>
      <c r="AJ8" s="18">
        <f t="shared" ref="AJ8:AJ21" si="3">+$AI8/$AJ$6</f>
        <v>1.6757818322592485E-2</v>
      </c>
      <c r="AK8" s="58"/>
      <c r="AL8" s="19">
        <f t="shared" ref="AL8:AL21" si="4">+AI25</f>
        <v>0.26840799819232308</v>
      </c>
      <c r="AM8" s="19">
        <f t="shared" ref="AM8:AM21" si="5">IF(AJ8&lt;&gt;0,+AL8/AJ8,0)</f>
        <v>16.016881972664777</v>
      </c>
    </row>
    <row r="9" spans="2:39" x14ac:dyDescent="0.3">
      <c r="B9" s="34" t="s">
        <v>2</v>
      </c>
      <c r="C9" s="3">
        <f>IF(ISNUMBER(E7),1/E7,"")</f>
        <v>3.0000000000000031</v>
      </c>
      <c r="D9" s="3">
        <f>IF(ISNUMBER(E8),1/E8,"")</f>
        <v>3</v>
      </c>
      <c r="E9" s="37">
        <v>1</v>
      </c>
      <c r="F9" s="51">
        <v>3</v>
      </c>
      <c r="G9" s="51">
        <v>3</v>
      </c>
      <c r="H9" s="51">
        <v>0.33333333333333331</v>
      </c>
      <c r="I9" s="51">
        <v>3</v>
      </c>
      <c r="J9" s="51">
        <v>1</v>
      </c>
      <c r="K9" s="51">
        <v>0.33333333333333331</v>
      </c>
      <c r="L9" s="51">
        <v>0.33333333333333331</v>
      </c>
      <c r="M9" s="51">
        <v>0.16666666666666666</v>
      </c>
      <c r="N9" s="51">
        <v>0.2</v>
      </c>
      <c r="O9" s="51">
        <v>3</v>
      </c>
      <c r="P9" s="51">
        <v>0.5</v>
      </c>
      <c r="Q9" s="51">
        <v>0.25</v>
      </c>
      <c r="S9" s="35" t="s">
        <v>2</v>
      </c>
      <c r="T9" s="3">
        <f t="shared" si="1"/>
        <v>5.8823529411764768E-2</v>
      </c>
      <c r="U9" s="3">
        <f t="shared" si="0"/>
        <v>5.6603773584905662E-2</v>
      </c>
      <c r="V9" s="3">
        <f t="shared" si="0"/>
        <v>3.333333333333334E-2</v>
      </c>
      <c r="W9" s="3">
        <f t="shared" si="0"/>
        <v>7.2580645161290314E-2</v>
      </c>
      <c r="X9" s="3">
        <f t="shared" si="0"/>
        <v>5.1724137931034482E-2</v>
      </c>
      <c r="Y9" s="3">
        <f t="shared" si="0"/>
        <v>3.1746031746031744E-2</v>
      </c>
      <c r="Z9" s="3">
        <f t="shared" si="0"/>
        <v>7.5156576200417546E-2</v>
      </c>
      <c r="AA9" s="3">
        <f t="shared" si="0"/>
        <v>2.6785714285714288E-2</v>
      </c>
      <c r="AB9" s="3">
        <f t="shared" si="0"/>
        <v>1.9065776930409912E-2</v>
      </c>
      <c r="AC9" s="3">
        <f t="shared" si="0"/>
        <v>3.0769230769230767E-2</v>
      </c>
      <c r="AD9" s="3">
        <f t="shared" si="0"/>
        <v>9.4671355152826601E-3</v>
      </c>
      <c r="AE9" s="3">
        <f t="shared" si="0"/>
        <v>4.8082427017744706E-2</v>
      </c>
      <c r="AF9" s="3">
        <f t="shared" si="0"/>
        <v>6.741573033707865E-2</v>
      </c>
      <c r="AG9" s="3">
        <f t="shared" si="0"/>
        <v>3.0706243602865918E-2</v>
      </c>
      <c r="AH9" s="3">
        <f t="shared" si="0"/>
        <v>2.8680688336520072E-2</v>
      </c>
      <c r="AI9" s="4">
        <f t="shared" si="2"/>
        <v>0.64094097416362483</v>
      </c>
      <c r="AJ9" s="18">
        <f t="shared" si="3"/>
        <v>4.2729398277574986E-2</v>
      </c>
      <c r="AK9" s="58"/>
      <c r="AL9" s="19">
        <f t="shared" si="4"/>
        <v>0.69438754662059032</v>
      </c>
      <c r="AM9" s="19">
        <f t="shared" si="5"/>
        <v>16.25081500351984</v>
      </c>
    </row>
    <row r="10" spans="2:39" x14ac:dyDescent="0.3">
      <c r="B10" s="34" t="s">
        <v>3</v>
      </c>
      <c r="C10" s="3">
        <f>IF(ISNUMBER(F7),1/F7,"")</f>
        <v>3</v>
      </c>
      <c r="D10" s="3">
        <f>IF(ISNUMBER(F8),1/F8,"")</f>
        <v>3</v>
      </c>
      <c r="E10" s="3">
        <f>IF(ISNUMBER(F9),1/F9,"")</f>
        <v>0.33333333333333331</v>
      </c>
      <c r="F10" s="37">
        <v>1</v>
      </c>
      <c r="G10" s="51">
        <v>3</v>
      </c>
      <c r="H10" s="51">
        <v>0.16666666666666666</v>
      </c>
      <c r="I10" s="51">
        <v>1</v>
      </c>
      <c r="J10" s="51">
        <v>1</v>
      </c>
      <c r="K10" s="51">
        <v>0.25</v>
      </c>
      <c r="L10" s="51">
        <v>0.25</v>
      </c>
      <c r="M10" s="51">
        <v>0.14285714285714285</v>
      </c>
      <c r="N10" s="51">
        <v>0.16666666666666666</v>
      </c>
      <c r="O10" s="51">
        <v>3</v>
      </c>
      <c r="P10" s="51">
        <v>0.33333333333333331</v>
      </c>
      <c r="Q10" s="51">
        <v>0.25</v>
      </c>
      <c r="S10" s="35" t="s">
        <v>3</v>
      </c>
      <c r="T10" s="3">
        <f t="shared" si="1"/>
        <v>5.8823529411764705E-2</v>
      </c>
      <c r="U10" s="3">
        <f t="shared" si="0"/>
        <v>5.6603773584905662E-2</v>
      </c>
      <c r="V10" s="3">
        <f t="shared" si="0"/>
        <v>1.1111111111111112E-2</v>
      </c>
      <c r="W10" s="3">
        <f t="shared" si="0"/>
        <v>2.4193548387096774E-2</v>
      </c>
      <c r="X10" s="3">
        <f t="shared" si="0"/>
        <v>5.1724137931034482E-2</v>
      </c>
      <c r="Y10" s="3">
        <f t="shared" si="0"/>
        <v>1.5873015873015872E-2</v>
      </c>
      <c r="Z10" s="3">
        <f t="shared" si="0"/>
        <v>2.5052192066805846E-2</v>
      </c>
      <c r="AA10" s="3">
        <f t="shared" si="0"/>
        <v>2.6785714285714288E-2</v>
      </c>
      <c r="AB10" s="3">
        <f t="shared" si="0"/>
        <v>1.4299332697807435E-2</v>
      </c>
      <c r="AC10" s="3">
        <f t="shared" si="0"/>
        <v>2.3076923076923075E-2</v>
      </c>
      <c r="AD10" s="3">
        <f t="shared" si="0"/>
        <v>8.1146875845279944E-3</v>
      </c>
      <c r="AE10" s="3">
        <f t="shared" si="0"/>
        <v>4.0068689181453919E-2</v>
      </c>
      <c r="AF10" s="3">
        <f t="shared" si="0"/>
        <v>6.741573033707865E-2</v>
      </c>
      <c r="AG10" s="3">
        <f t="shared" si="0"/>
        <v>2.0470829068577279E-2</v>
      </c>
      <c r="AH10" s="3">
        <f t="shared" si="0"/>
        <v>2.8680688336520072E-2</v>
      </c>
      <c r="AI10" s="4">
        <f t="shared" si="2"/>
        <v>0.47229390293433704</v>
      </c>
      <c r="AJ10" s="18">
        <f t="shared" si="3"/>
        <v>3.1486260195622472E-2</v>
      </c>
      <c r="AK10" s="58"/>
      <c r="AL10" s="19">
        <f t="shared" si="4"/>
        <v>0.48668577739826535</v>
      </c>
      <c r="AM10" s="19">
        <f t="shared" si="5"/>
        <v>15.457084276586432</v>
      </c>
    </row>
    <row r="11" spans="2:39" x14ac:dyDescent="0.3">
      <c r="B11" s="34" t="s">
        <v>20</v>
      </c>
      <c r="C11" s="3">
        <f>IF(ISNUMBER(G7),1/G7,"")</f>
        <v>1</v>
      </c>
      <c r="D11" s="3">
        <f>IF(ISNUMBER(G8),1/G8,"")</f>
        <v>1</v>
      </c>
      <c r="E11" s="3">
        <f>IF(ISNUMBER(G9),1/G9,"")</f>
        <v>0.33333333333333331</v>
      </c>
      <c r="F11" s="3">
        <f>IF(ISNUMBER(G10),1/G10,"")</f>
        <v>0.33333333333333331</v>
      </c>
      <c r="G11" s="38">
        <v>1</v>
      </c>
      <c r="H11" s="51">
        <v>0.2</v>
      </c>
      <c r="I11" s="51">
        <v>0.25</v>
      </c>
      <c r="J11" s="51">
        <v>0.33333333333333331</v>
      </c>
      <c r="K11" s="51">
        <v>0.16666666666666666</v>
      </c>
      <c r="L11" s="51">
        <v>0.2</v>
      </c>
      <c r="M11" s="51">
        <v>0.14285714285714285</v>
      </c>
      <c r="N11" s="51">
        <v>0.16666666666666666</v>
      </c>
      <c r="O11" s="51">
        <v>0.5</v>
      </c>
      <c r="P11" s="51">
        <v>0.2</v>
      </c>
      <c r="Q11" s="51">
        <v>0.16666666666666666</v>
      </c>
      <c r="S11" s="35" t="s">
        <v>20</v>
      </c>
      <c r="T11" s="3">
        <f t="shared" si="1"/>
        <v>1.9607843137254902E-2</v>
      </c>
      <c r="U11" s="3">
        <f t="shared" si="0"/>
        <v>1.8867924528301886E-2</v>
      </c>
      <c r="V11" s="3">
        <f t="shared" si="0"/>
        <v>1.1111111111111112E-2</v>
      </c>
      <c r="W11" s="3">
        <f t="shared" si="0"/>
        <v>8.0645161290322578E-3</v>
      </c>
      <c r="X11" s="3">
        <f t="shared" si="0"/>
        <v>1.7241379310344827E-2</v>
      </c>
      <c r="Y11" s="3">
        <f t="shared" si="0"/>
        <v>1.9047619047619049E-2</v>
      </c>
      <c r="Z11" s="3">
        <f t="shared" si="0"/>
        <v>6.2630480167014616E-3</v>
      </c>
      <c r="AA11" s="3">
        <f t="shared" si="0"/>
        <v>8.9285714285714298E-3</v>
      </c>
      <c r="AB11" s="3">
        <f t="shared" si="0"/>
        <v>9.5328884652049559E-3</v>
      </c>
      <c r="AC11" s="3">
        <f t="shared" si="0"/>
        <v>1.8461538461538463E-2</v>
      </c>
      <c r="AD11" s="3">
        <f t="shared" si="0"/>
        <v>8.1146875845279944E-3</v>
      </c>
      <c r="AE11" s="3">
        <f t="shared" si="0"/>
        <v>4.0068689181453919E-2</v>
      </c>
      <c r="AF11" s="3">
        <f t="shared" si="0"/>
        <v>1.1235955056179775E-2</v>
      </c>
      <c r="AG11" s="3">
        <f t="shared" si="0"/>
        <v>1.2282497441146369E-2</v>
      </c>
      <c r="AH11" s="3">
        <f t="shared" si="0"/>
        <v>1.9120458891013378E-2</v>
      </c>
      <c r="AI11" s="4">
        <f t="shared" si="2"/>
        <v>0.2279487277900018</v>
      </c>
      <c r="AJ11" s="18">
        <f t="shared" si="3"/>
        <v>1.5196581852666787E-2</v>
      </c>
      <c r="AK11" s="58"/>
      <c r="AL11" s="19">
        <f t="shared" si="4"/>
        <v>0.24290828667541223</v>
      </c>
      <c r="AM11" s="19">
        <f t="shared" si="5"/>
        <v>15.984402876281369</v>
      </c>
    </row>
    <row r="12" spans="2:39" x14ac:dyDescent="0.3">
      <c r="B12" s="34" t="s">
        <v>21</v>
      </c>
      <c r="C12" s="3">
        <f>IF(ISNUMBER(H7),1/H7,"")</f>
        <v>5</v>
      </c>
      <c r="D12" s="3">
        <f>IF(ISNUMBER(H8),1/H8,"")</f>
        <v>5</v>
      </c>
      <c r="E12" s="3">
        <f>IF(ISNUMBER(H9),1/H9,"")</f>
        <v>3</v>
      </c>
      <c r="F12" s="3">
        <f>IF(ISNUMBER(H10),1/H10,"")</f>
        <v>6</v>
      </c>
      <c r="G12" s="3">
        <f>IF(ISNUMBER(H11),1/H11,"")</f>
        <v>5</v>
      </c>
      <c r="H12" s="37">
        <v>1</v>
      </c>
      <c r="I12" s="51">
        <v>5</v>
      </c>
      <c r="J12" s="51">
        <v>3</v>
      </c>
      <c r="K12" s="51">
        <v>0.5</v>
      </c>
      <c r="L12" s="51">
        <v>3</v>
      </c>
      <c r="M12" s="51">
        <v>1</v>
      </c>
      <c r="N12" s="51">
        <v>0.33333333333333331</v>
      </c>
      <c r="O12" s="51">
        <v>5</v>
      </c>
      <c r="P12" s="51">
        <v>3</v>
      </c>
      <c r="Q12" s="51">
        <v>1</v>
      </c>
      <c r="S12" s="35" t="s">
        <v>21</v>
      </c>
      <c r="T12" s="3">
        <f t="shared" si="1"/>
        <v>9.8039215686274508E-2</v>
      </c>
      <c r="U12" s="3">
        <f t="shared" si="0"/>
        <v>9.4339622641509441E-2</v>
      </c>
      <c r="V12" s="3">
        <f t="shared" si="0"/>
        <v>0.1</v>
      </c>
      <c r="W12" s="3">
        <f t="shared" si="0"/>
        <v>0.14516129032258063</v>
      </c>
      <c r="X12" s="3">
        <f t="shared" si="0"/>
        <v>8.6206896551724144E-2</v>
      </c>
      <c r="Y12" s="3">
        <f t="shared" si="0"/>
        <v>9.5238095238095233E-2</v>
      </c>
      <c r="Z12" s="3">
        <f t="shared" si="0"/>
        <v>0.12526096033402923</v>
      </c>
      <c r="AA12" s="3">
        <f t="shared" si="0"/>
        <v>8.0357142857142863E-2</v>
      </c>
      <c r="AB12" s="3">
        <f t="shared" si="0"/>
        <v>2.859866539561487E-2</v>
      </c>
      <c r="AC12" s="3">
        <f t="shared" si="0"/>
        <v>0.27692307692307688</v>
      </c>
      <c r="AD12" s="3">
        <f t="shared" si="0"/>
        <v>5.6802813091695957E-2</v>
      </c>
      <c r="AE12" s="3">
        <f t="shared" si="0"/>
        <v>8.0137378362907838E-2</v>
      </c>
      <c r="AF12" s="3">
        <f t="shared" si="0"/>
        <v>0.11235955056179775</v>
      </c>
      <c r="AG12" s="3">
        <f t="shared" si="0"/>
        <v>0.18423746161719551</v>
      </c>
      <c r="AH12" s="3">
        <f t="shared" si="0"/>
        <v>0.11472275334608029</v>
      </c>
      <c r="AI12" s="4">
        <f t="shared" si="2"/>
        <v>1.6783849229297254</v>
      </c>
      <c r="AJ12" s="18">
        <f t="shared" si="3"/>
        <v>0.11189232819531503</v>
      </c>
      <c r="AK12" s="58"/>
      <c r="AL12" s="19">
        <f t="shared" si="4"/>
        <v>1.9139748412367656</v>
      </c>
      <c r="AM12" s="19">
        <f t="shared" si="5"/>
        <v>17.105505552586262</v>
      </c>
    </row>
    <row r="13" spans="2:39" x14ac:dyDescent="0.3">
      <c r="B13" s="34" t="s">
        <v>22</v>
      </c>
      <c r="C13" s="3">
        <f>IF(ISNUMBER(I7),1/I7,"")</f>
        <v>1</v>
      </c>
      <c r="D13" s="3">
        <f>IF(ISNUMBER(I8),1/I8,"")</f>
        <v>3</v>
      </c>
      <c r="E13" s="3">
        <f>IF(ISNUMBER(I9),1/I9,"")</f>
        <v>0.33333333333333331</v>
      </c>
      <c r="F13" s="3">
        <f>IF(ISNUMBER(I10),1/I10,"")</f>
        <v>1</v>
      </c>
      <c r="G13" s="3">
        <f>IF(ISNUMBER(I11),1/I11,"")</f>
        <v>4</v>
      </c>
      <c r="H13" s="3">
        <f>IF(ISNUMBER(I12),1/I12,"")</f>
        <v>0.2</v>
      </c>
      <c r="I13" s="37">
        <v>1</v>
      </c>
      <c r="J13" s="51">
        <v>1</v>
      </c>
      <c r="K13" s="51">
        <v>0.25</v>
      </c>
      <c r="L13" s="51">
        <v>0.2</v>
      </c>
      <c r="M13" s="51">
        <v>0.33333333333333331</v>
      </c>
      <c r="N13" s="51">
        <v>0.16666666666666666</v>
      </c>
      <c r="O13" s="51">
        <v>3</v>
      </c>
      <c r="P13" s="51">
        <v>0.25</v>
      </c>
      <c r="Q13" s="51">
        <v>0.2</v>
      </c>
      <c r="S13" s="35" t="s">
        <v>22</v>
      </c>
      <c r="T13" s="3">
        <f t="shared" si="1"/>
        <v>1.9607843137254902E-2</v>
      </c>
      <c r="U13" s="3">
        <f t="shared" si="0"/>
        <v>5.6603773584905662E-2</v>
      </c>
      <c r="V13" s="3">
        <f t="shared" si="0"/>
        <v>1.1111111111111112E-2</v>
      </c>
      <c r="W13" s="3">
        <f t="shared" si="0"/>
        <v>2.4193548387096774E-2</v>
      </c>
      <c r="X13" s="3">
        <f t="shared" si="0"/>
        <v>6.8965517241379309E-2</v>
      </c>
      <c r="Y13" s="3">
        <f t="shared" si="0"/>
        <v>1.9047619047619049E-2</v>
      </c>
      <c r="Z13" s="3">
        <f t="shared" si="0"/>
        <v>2.5052192066805846E-2</v>
      </c>
      <c r="AA13" s="3">
        <f t="shared" si="0"/>
        <v>2.6785714285714288E-2</v>
      </c>
      <c r="AB13" s="3">
        <f t="shared" si="0"/>
        <v>1.4299332697807435E-2</v>
      </c>
      <c r="AC13" s="3">
        <f t="shared" si="0"/>
        <v>1.8461538461538463E-2</v>
      </c>
      <c r="AD13" s="3">
        <f t="shared" si="0"/>
        <v>1.893427103056532E-2</v>
      </c>
      <c r="AE13" s="3">
        <f t="shared" si="0"/>
        <v>4.0068689181453919E-2</v>
      </c>
      <c r="AF13" s="3">
        <f t="shared" si="0"/>
        <v>6.741573033707865E-2</v>
      </c>
      <c r="AG13" s="3">
        <f t="shared" si="0"/>
        <v>1.5353121801432959E-2</v>
      </c>
      <c r="AH13" s="3">
        <f t="shared" si="0"/>
        <v>2.2944550669216059E-2</v>
      </c>
      <c r="AI13" s="4">
        <f t="shared" si="2"/>
        <v>0.4488445530409797</v>
      </c>
      <c r="AJ13" s="18">
        <f t="shared" si="3"/>
        <v>2.9922970202731981E-2</v>
      </c>
      <c r="AK13" s="58"/>
      <c r="AL13" s="19">
        <f t="shared" si="4"/>
        <v>0.46986472374381633</v>
      </c>
      <c r="AM13" s="19">
        <f t="shared" si="5"/>
        <v>15.702476076419629</v>
      </c>
    </row>
    <row r="14" spans="2:39" x14ac:dyDescent="0.3">
      <c r="B14" s="34" t="s">
        <v>23</v>
      </c>
      <c r="C14" s="3">
        <f>IF(ISNUMBER(J7),1/J7,"")</f>
        <v>3</v>
      </c>
      <c r="D14" s="3">
        <f>IF(ISNUMBER(J8),1/J8,"")</f>
        <v>3</v>
      </c>
      <c r="E14" s="3">
        <f>IF(ISNUMBER(J9),1/J9,"")</f>
        <v>1</v>
      </c>
      <c r="F14" s="3">
        <f>IF(ISNUMBER(J10),1/J10,"")</f>
        <v>1</v>
      </c>
      <c r="G14" s="3">
        <f>IF(ISNUMBER(J11),1/J11,"")</f>
        <v>3</v>
      </c>
      <c r="H14" s="3">
        <f>IF(ISNUMBER(J12),1/J12,"")</f>
        <v>0.33333333333333331</v>
      </c>
      <c r="I14" s="3">
        <f>IF(ISNUMBER(J13),1/J13,"")</f>
        <v>1</v>
      </c>
      <c r="J14" s="37">
        <v>1</v>
      </c>
      <c r="K14" s="51">
        <v>0.25</v>
      </c>
      <c r="L14" s="51">
        <v>0.2</v>
      </c>
      <c r="M14" s="51">
        <v>0.2</v>
      </c>
      <c r="N14" s="51">
        <v>0.16666666666666666</v>
      </c>
      <c r="O14" s="51">
        <v>3</v>
      </c>
      <c r="P14" s="51">
        <v>0.25</v>
      </c>
      <c r="Q14" s="51">
        <v>0.2</v>
      </c>
      <c r="S14" s="35" t="s">
        <v>23</v>
      </c>
      <c r="T14" s="3">
        <f t="shared" si="1"/>
        <v>5.8823529411764705E-2</v>
      </c>
      <c r="U14" s="3">
        <f t="shared" si="0"/>
        <v>5.6603773584905662E-2</v>
      </c>
      <c r="V14" s="3">
        <f t="shared" si="0"/>
        <v>3.333333333333334E-2</v>
      </c>
      <c r="W14" s="3">
        <f t="shared" si="0"/>
        <v>2.4193548387096774E-2</v>
      </c>
      <c r="X14" s="3">
        <f t="shared" si="0"/>
        <v>5.1724137931034482E-2</v>
      </c>
      <c r="Y14" s="3">
        <f t="shared" si="0"/>
        <v>3.1746031746031744E-2</v>
      </c>
      <c r="Z14" s="3">
        <f t="shared" si="0"/>
        <v>2.5052192066805846E-2</v>
      </c>
      <c r="AA14" s="3">
        <f t="shared" si="0"/>
        <v>2.6785714285714288E-2</v>
      </c>
      <c r="AB14" s="3">
        <f t="shared" si="0"/>
        <v>1.4299332697807435E-2</v>
      </c>
      <c r="AC14" s="3">
        <f t="shared" si="0"/>
        <v>1.8461538461538463E-2</v>
      </c>
      <c r="AD14" s="3">
        <f t="shared" si="0"/>
        <v>1.1360562618339192E-2</v>
      </c>
      <c r="AE14" s="3">
        <f t="shared" si="0"/>
        <v>4.0068689181453919E-2</v>
      </c>
      <c r="AF14" s="3">
        <f t="shared" si="0"/>
        <v>6.741573033707865E-2</v>
      </c>
      <c r="AG14" s="3">
        <f t="shared" si="0"/>
        <v>1.5353121801432959E-2</v>
      </c>
      <c r="AH14" s="3">
        <f t="shared" si="0"/>
        <v>2.2944550669216059E-2</v>
      </c>
      <c r="AI14" s="4">
        <f t="shared" si="2"/>
        <v>0.49816578651355348</v>
      </c>
      <c r="AJ14" s="18">
        <f t="shared" si="3"/>
        <v>3.3211052434236901E-2</v>
      </c>
      <c r="AK14" s="58"/>
      <c r="AL14" s="19">
        <f t="shared" si="4"/>
        <v>0.52107212967505667</v>
      </c>
      <c r="AM14" s="19">
        <f t="shared" si="5"/>
        <v>15.689720484072623</v>
      </c>
    </row>
    <row r="15" spans="2:39" x14ac:dyDescent="0.3">
      <c r="B15" s="34" t="s">
        <v>24</v>
      </c>
      <c r="C15" s="3">
        <f>IF(ISNUMBER(K7),1/K7,"")</f>
        <v>5</v>
      </c>
      <c r="D15" s="3">
        <f>IF(ISNUMBER(K8),1/K8,"")</f>
        <v>5</v>
      </c>
      <c r="E15" s="3">
        <f>IF(ISNUMBER(K9),1/K9,"")</f>
        <v>3</v>
      </c>
      <c r="F15" s="3">
        <f>IF(ISNUMBER(K10),1/K10,"")</f>
        <v>4</v>
      </c>
      <c r="G15" s="3">
        <f>IF(ISNUMBER(K11),1/K11,"")</f>
        <v>6</v>
      </c>
      <c r="H15" s="3">
        <f>IF(ISNUMBER(K12),1/K12,"")</f>
        <v>2</v>
      </c>
      <c r="I15" s="3">
        <f>IF(ISNUMBER(K13),1/K13,"")</f>
        <v>4</v>
      </c>
      <c r="J15" s="3">
        <f>IF(ISNUMBER(K14),1/K14,"")</f>
        <v>4</v>
      </c>
      <c r="K15" s="37">
        <v>1</v>
      </c>
      <c r="L15" s="51">
        <v>0.33333333333333331</v>
      </c>
      <c r="M15" s="51">
        <v>1</v>
      </c>
      <c r="N15" s="51">
        <v>0.2</v>
      </c>
      <c r="O15" s="51">
        <v>3</v>
      </c>
      <c r="P15" s="51">
        <v>0.5</v>
      </c>
      <c r="Q15" s="51">
        <v>0.33333333333333331</v>
      </c>
      <c r="S15" s="35" t="s">
        <v>24</v>
      </c>
      <c r="T15" s="3">
        <f t="shared" si="1"/>
        <v>9.8039215686274508E-2</v>
      </c>
      <c r="U15" s="3">
        <f t="shared" si="0"/>
        <v>9.4339622641509441E-2</v>
      </c>
      <c r="V15" s="3">
        <f t="shared" si="0"/>
        <v>0.1</v>
      </c>
      <c r="W15" s="3">
        <f t="shared" si="0"/>
        <v>9.6774193548387094E-2</v>
      </c>
      <c r="X15" s="3">
        <f t="shared" si="0"/>
        <v>0.10344827586206896</v>
      </c>
      <c r="Y15" s="3">
        <f t="shared" si="0"/>
        <v>0.19047619047619047</v>
      </c>
      <c r="Z15" s="3">
        <f t="shared" si="0"/>
        <v>0.10020876826722339</v>
      </c>
      <c r="AA15" s="3">
        <f t="shared" si="0"/>
        <v>0.10714285714285715</v>
      </c>
      <c r="AB15" s="3">
        <f t="shared" si="0"/>
        <v>5.7197330791229739E-2</v>
      </c>
      <c r="AC15" s="3">
        <f t="shared" si="0"/>
        <v>3.0769230769230767E-2</v>
      </c>
      <c r="AD15" s="3">
        <f t="shared" si="0"/>
        <v>5.6802813091695957E-2</v>
      </c>
      <c r="AE15" s="3">
        <f t="shared" si="0"/>
        <v>4.8082427017744706E-2</v>
      </c>
      <c r="AF15" s="3">
        <f t="shared" si="0"/>
        <v>6.741573033707865E-2</v>
      </c>
      <c r="AG15" s="3">
        <f t="shared" si="0"/>
        <v>3.0706243602865918E-2</v>
      </c>
      <c r="AH15" s="3">
        <f t="shared" si="0"/>
        <v>3.8240917782026755E-2</v>
      </c>
      <c r="AI15" s="4">
        <f t="shared" si="2"/>
        <v>1.2196438170163832</v>
      </c>
      <c r="AJ15" s="18">
        <f t="shared" si="3"/>
        <v>8.1309587801092223E-2</v>
      </c>
      <c r="AK15" s="58"/>
      <c r="AL15" s="19">
        <f t="shared" si="4"/>
        <v>1.3843552542004403</v>
      </c>
      <c r="AM15" s="19">
        <f t="shared" si="5"/>
        <v>17.025732040199131</v>
      </c>
    </row>
    <row r="16" spans="2:39" x14ac:dyDescent="0.3">
      <c r="B16" s="34" t="s">
        <v>25</v>
      </c>
      <c r="C16" s="3">
        <f>IF(ISNUMBER(L7),1/L7,"")</f>
        <v>5</v>
      </c>
      <c r="D16" s="3">
        <f>IF(ISNUMBER(L8),1/L8,"")</f>
        <v>5</v>
      </c>
      <c r="E16" s="3">
        <f>IF(ISNUMBER(L9),1/L9,"")</f>
        <v>3</v>
      </c>
      <c r="F16" s="3">
        <f>IF(ISNUMBER(L10),1/L10,"")</f>
        <v>4</v>
      </c>
      <c r="G16" s="3">
        <f>IF(ISNUMBER(L11),1/L11,"")</f>
        <v>5</v>
      </c>
      <c r="H16" s="3">
        <f>IF(ISNUMBER(L12),1/L12,"")</f>
        <v>0.33333333333333331</v>
      </c>
      <c r="I16" s="3">
        <f>IF(ISNUMBER(L13),1/L13,"")</f>
        <v>5</v>
      </c>
      <c r="J16" s="3">
        <f>IF(ISNUMBER(L14),1/L14,"")</f>
        <v>5</v>
      </c>
      <c r="K16" s="3">
        <f>IF(ISNUMBER(L15),1/L15,"")</f>
        <v>3</v>
      </c>
      <c r="L16" s="37">
        <v>1</v>
      </c>
      <c r="M16" s="51">
        <v>3</v>
      </c>
      <c r="N16" s="51">
        <v>0.33333333333333331</v>
      </c>
      <c r="O16" s="51">
        <v>4</v>
      </c>
      <c r="P16" s="51">
        <v>3</v>
      </c>
      <c r="Q16" s="51">
        <v>1</v>
      </c>
      <c r="S16" s="35" t="s">
        <v>25</v>
      </c>
      <c r="T16" s="3">
        <f t="shared" si="1"/>
        <v>9.8039215686274508E-2</v>
      </c>
      <c r="U16" s="3">
        <f t="shared" si="0"/>
        <v>9.4339622641509441E-2</v>
      </c>
      <c r="V16" s="3">
        <f t="shared" si="0"/>
        <v>0.1</v>
      </c>
      <c r="W16" s="3">
        <f t="shared" si="0"/>
        <v>9.6774193548387094E-2</v>
      </c>
      <c r="X16" s="3">
        <f t="shared" si="0"/>
        <v>8.6206896551724144E-2</v>
      </c>
      <c r="Y16" s="3">
        <f t="shared" si="0"/>
        <v>3.1746031746031744E-2</v>
      </c>
      <c r="Z16" s="3">
        <f t="shared" si="0"/>
        <v>0.12526096033402923</v>
      </c>
      <c r="AA16" s="3">
        <f t="shared" si="0"/>
        <v>0.13392857142857145</v>
      </c>
      <c r="AB16" s="3">
        <f t="shared" si="0"/>
        <v>0.17159199237368922</v>
      </c>
      <c r="AC16" s="3">
        <f t="shared" si="0"/>
        <v>9.2307692307692299E-2</v>
      </c>
      <c r="AD16" s="3">
        <f t="shared" si="0"/>
        <v>0.17040843927508789</v>
      </c>
      <c r="AE16" s="3">
        <f t="shared" si="0"/>
        <v>8.0137378362907838E-2</v>
      </c>
      <c r="AF16" s="3">
        <f t="shared" si="0"/>
        <v>8.98876404494382E-2</v>
      </c>
      <c r="AG16" s="3">
        <f t="shared" si="0"/>
        <v>0.18423746161719551</v>
      </c>
      <c r="AH16" s="3">
        <f t="shared" si="0"/>
        <v>0.11472275334608029</v>
      </c>
      <c r="AI16" s="4">
        <f t="shared" si="2"/>
        <v>1.6695888496686191</v>
      </c>
      <c r="AJ16" s="18">
        <f t="shared" si="3"/>
        <v>0.11130592331124127</v>
      </c>
      <c r="AK16" s="58"/>
      <c r="AL16" s="19">
        <f t="shared" si="4"/>
        <v>1.990955274264063</v>
      </c>
      <c r="AM16" s="19">
        <f t="shared" si="5"/>
        <v>17.887235602878178</v>
      </c>
    </row>
    <row r="17" spans="2:39" x14ac:dyDescent="0.3">
      <c r="B17" s="34" t="s">
        <v>26</v>
      </c>
      <c r="C17" s="3">
        <f>IF(ISNUMBER(M7),1/M7,"")</f>
        <v>7</v>
      </c>
      <c r="D17" s="3">
        <f>IF(ISNUMBER(M8),1/M8,"")</f>
        <v>7</v>
      </c>
      <c r="E17" s="3">
        <f>IF(ISNUMBER(M9),1/M9,"")</f>
        <v>6</v>
      </c>
      <c r="F17" s="3">
        <f>IF(ISNUMBER(M10),1/M10,"")</f>
        <v>7</v>
      </c>
      <c r="G17" s="3">
        <f>IF(ISNUMBER(M11),1/M11,"")</f>
        <v>7</v>
      </c>
      <c r="H17" s="3">
        <f>IF(ISNUMBER(M12),1/M12,"")</f>
        <v>1</v>
      </c>
      <c r="I17" s="3">
        <f>IF(ISNUMBER(M13),1/M13,"")</f>
        <v>3</v>
      </c>
      <c r="J17" s="3">
        <f>IF(ISNUMBER(M14),1/M14,"")</f>
        <v>5</v>
      </c>
      <c r="K17" s="3">
        <f>IF(ISNUMBER(M15),1/M15,"")</f>
        <v>1</v>
      </c>
      <c r="L17" s="3">
        <f>IF(ISNUMBER(M16),1/M16,"")</f>
        <v>0.33333333333333331</v>
      </c>
      <c r="M17" s="37">
        <v>1</v>
      </c>
      <c r="N17" s="51">
        <v>0.33333333333333331</v>
      </c>
      <c r="O17" s="51">
        <v>3</v>
      </c>
      <c r="P17" s="51">
        <v>0.33333333333333331</v>
      </c>
      <c r="Q17" s="51">
        <v>0.25</v>
      </c>
      <c r="S17" s="35" t="s">
        <v>26</v>
      </c>
      <c r="T17" s="3">
        <f t="shared" si="1"/>
        <v>0.13725490196078433</v>
      </c>
      <c r="U17" s="3">
        <f t="shared" si="0"/>
        <v>0.13207547169811321</v>
      </c>
      <c r="V17" s="3">
        <f t="shared" si="0"/>
        <v>0.2</v>
      </c>
      <c r="W17" s="3">
        <f t="shared" si="0"/>
        <v>0.16935483870967741</v>
      </c>
      <c r="X17" s="3">
        <f t="shared" si="0"/>
        <v>0.1206896551724138</v>
      </c>
      <c r="Y17" s="3">
        <f t="shared" si="0"/>
        <v>9.5238095238095233E-2</v>
      </c>
      <c r="Z17" s="3">
        <f t="shared" si="0"/>
        <v>7.5156576200417546E-2</v>
      </c>
      <c r="AA17" s="3">
        <f t="shared" si="0"/>
        <v>0.13392857142857145</v>
      </c>
      <c r="AB17" s="3">
        <f t="shared" si="0"/>
        <v>5.7197330791229739E-2</v>
      </c>
      <c r="AC17" s="3">
        <f t="shared" si="0"/>
        <v>3.0769230769230767E-2</v>
      </c>
      <c r="AD17" s="3">
        <f t="shared" si="0"/>
        <v>5.6802813091695957E-2</v>
      </c>
      <c r="AE17" s="3">
        <f t="shared" si="0"/>
        <v>8.0137378362907838E-2</v>
      </c>
      <c r="AF17" s="3">
        <f t="shared" si="0"/>
        <v>6.741573033707865E-2</v>
      </c>
      <c r="AG17" s="3">
        <f t="shared" si="0"/>
        <v>2.0470829068577279E-2</v>
      </c>
      <c r="AH17" s="3">
        <f t="shared" si="0"/>
        <v>2.8680688336520072E-2</v>
      </c>
      <c r="AI17" s="4">
        <f t="shared" si="2"/>
        <v>1.405172111165313</v>
      </c>
      <c r="AJ17" s="18">
        <f t="shared" si="3"/>
        <v>9.3678140744354196E-2</v>
      </c>
      <c r="AK17" s="58"/>
      <c r="AL17" s="19">
        <f t="shared" si="4"/>
        <v>1.5856682754812113</v>
      </c>
      <c r="AM17" s="19">
        <f t="shared" si="5"/>
        <v>16.926769285573982</v>
      </c>
    </row>
    <row r="18" spans="2:39" x14ac:dyDescent="0.3">
      <c r="B18" s="34" t="s">
        <v>27</v>
      </c>
      <c r="C18" s="3">
        <f>IF(ISNUMBER(N7),1/N7,"")</f>
        <v>7</v>
      </c>
      <c r="D18" s="3">
        <f>IF(ISNUMBER(N8),1/N8,"")</f>
        <v>6</v>
      </c>
      <c r="E18" s="3">
        <f>IF(ISNUMBER(N9),1/N9,"")</f>
        <v>5</v>
      </c>
      <c r="F18" s="3">
        <f>IF(ISNUMBER(N10),1/N10,"")</f>
        <v>6</v>
      </c>
      <c r="G18" s="3">
        <f>IF(ISNUMBER(N11),1/N11,"")</f>
        <v>6</v>
      </c>
      <c r="H18" s="3">
        <f>IF(ISNUMBER(N12),1/N12,"")</f>
        <v>3</v>
      </c>
      <c r="I18" s="3">
        <f>IF(ISNUMBER(N13),1/N13,"")</f>
        <v>6</v>
      </c>
      <c r="J18" s="3">
        <f>IF(ISNUMBER(N14),1/N14,"")</f>
        <v>6</v>
      </c>
      <c r="K18" s="3">
        <f>IF(ISNUMBER(N15),1/N15,"")</f>
        <v>5</v>
      </c>
      <c r="L18" s="3">
        <f>IF(ISNUMBER(N16),1/N16,"")</f>
        <v>3</v>
      </c>
      <c r="M18" s="3">
        <f>IF(ISNUMBER(N17),1/N17,"")</f>
        <v>3</v>
      </c>
      <c r="N18" s="37">
        <v>1</v>
      </c>
      <c r="O18" s="51">
        <v>5</v>
      </c>
      <c r="P18" s="51">
        <v>4</v>
      </c>
      <c r="Q18" s="51">
        <v>3</v>
      </c>
      <c r="S18" s="35" t="s">
        <v>27</v>
      </c>
      <c r="T18" s="3">
        <f t="shared" si="1"/>
        <v>0.13725490196078433</v>
      </c>
      <c r="U18" s="3">
        <f t="shared" si="0"/>
        <v>0.11320754716981132</v>
      </c>
      <c r="V18" s="3">
        <f t="shared" si="0"/>
        <v>0.16666666666666669</v>
      </c>
      <c r="W18" s="3">
        <f t="shared" si="0"/>
        <v>0.14516129032258063</v>
      </c>
      <c r="X18" s="3">
        <f t="shared" si="0"/>
        <v>0.10344827586206896</v>
      </c>
      <c r="Y18" s="3">
        <f t="shared" si="0"/>
        <v>0.2857142857142857</v>
      </c>
      <c r="Z18" s="3">
        <f t="shared" si="0"/>
        <v>0.15031315240083509</v>
      </c>
      <c r="AA18" s="3">
        <f t="shared" si="0"/>
        <v>0.16071428571428573</v>
      </c>
      <c r="AB18" s="3">
        <f t="shared" si="0"/>
        <v>0.2859866539561487</v>
      </c>
      <c r="AC18" s="3">
        <f t="shared" si="0"/>
        <v>0.27692307692307688</v>
      </c>
      <c r="AD18" s="3">
        <f t="shared" si="0"/>
        <v>0.17040843927508789</v>
      </c>
      <c r="AE18" s="3">
        <f t="shared" si="0"/>
        <v>0.2404121350887235</v>
      </c>
      <c r="AF18" s="3">
        <f t="shared" si="0"/>
        <v>0.11235955056179775</v>
      </c>
      <c r="AG18" s="3">
        <f t="shared" si="0"/>
        <v>0.24564994882292734</v>
      </c>
      <c r="AH18" s="3">
        <f t="shared" si="0"/>
        <v>0.34416826003824086</v>
      </c>
      <c r="AI18" s="4">
        <f t="shared" si="2"/>
        <v>2.9383884704773213</v>
      </c>
      <c r="AJ18" s="18">
        <f t="shared" si="3"/>
        <v>0.19589256469848809</v>
      </c>
      <c r="AK18" s="58"/>
      <c r="AL18" s="19">
        <f t="shared" si="4"/>
        <v>3.424401629589366</v>
      </c>
      <c r="AM18" s="19">
        <f t="shared" si="5"/>
        <v>17.481018919018705</v>
      </c>
    </row>
    <row r="19" spans="2:39" x14ac:dyDescent="0.3">
      <c r="B19" s="34" t="s">
        <v>28</v>
      </c>
      <c r="C19" s="3">
        <f>IF(ISNUMBER(O7),1/O7,"")</f>
        <v>1</v>
      </c>
      <c r="D19" s="3">
        <f>IF(ISNUMBER(O8),1/O8,"")</f>
        <v>1</v>
      </c>
      <c r="E19" s="3">
        <f>IF(ISNUMBER(O9),1/O9,"")</f>
        <v>0.33333333333333331</v>
      </c>
      <c r="F19" s="3">
        <f>IF(ISNUMBER(O10),1/O10,"")</f>
        <v>0.33333333333333331</v>
      </c>
      <c r="G19" s="3">
        <f>IF(ISNUMBER(O11),1/O11,"")</f>
        <v>2</v>
      </c>
      <c r="H19" s="3">
        <f>IF(ISNUMBER(O12),1/O12,"")</f>
        <v>0.2</v>
      </c>
      <c r="I19" s="3">
        <f>IF(ISNUMBER(O13),1/O13,"")</f>
        <v>0.33333333333333331</v>
      </c>
      <c r="J19" s="3">
        <f>IF(ISNUMBER(O14),1/O14,"")</f>
        <v>0.33333333333333331</v>
      </c>
      <c r="K19" s="3">
        <f>IF(ISNUMBER(O15),1/O15,"")</f>
        <v>0.33333333333333331</v>
      </c>
      <c r="L19" s="3">
        <f>IF(ISNUMBER(O16),1/O16,"")</f>
        <v>0.25</v>
      </c>
      <c r="M19" s="3">
        <f>IF(ISNUMBER(O17),1/O17,"")</f>
        <v>0.33333333333333331</v>
      </c>
      <c r="N19" s="3">
        <f>IF(ISNUMBER(O18),1/O18,"")</f>
        <v>0.2</v>
      </c>
      <c r="O19" s="37">
        <v>1</v>
      </c>
      <c r="P19" s="51">
        <v>0.25</v>
      </c>
      <c r="Q19" s="51">
        <v>0.2</v>
      </c>
      <c r="S19" s="35" t="s">
        <v>28</v>
      </c>
      <c r="T19" s="3">
        <f t="shared" si="1"/>
        <v>1.9607843137254902E-2</v>
      </c>
      <c r="U19" s="3">
        <f t="shared" si="0"/>
        <v>1.8867924528301886E-2</v>
      </c>
      <c r="V19" s="3">
        <f t="shared" si="0"/>
        <v>1.1111111111111112E-2</v>
      </c>
      <c r="W19" s="3">
        <f t="shared" si="0"/>
        <v>8.0645161290322578E-3</v>
      </c>
      <c r="X19" s="3">
        <f t="shared" si="0"/>
        <v>3.4482758620689655E-2</v>
      </c>
      <c r="Y19" s="3">
        <f t="shared" si="0"/>
        <v>1.9047619047619049E-2</v>
      </c>
      <c r="Z19" s="3">
        <f t="shared" si="0"/>
        <v>8.350730688935281E-3</v>
      </c>
      <c r="AA19" s="3">
        <f t="shared" si="0"/>
        <v>8.9285714285714298E-3</v>
      </c>
      <c r="AB19" s="3">
        <f t="shared" si="0"/>
        <v>1.9065776930409912E-2</v>
      </c>
      <c r="AC19" s="3">
        <f t="shared" si="0"/>
        <v>2.3076923076923075E-2</v>
      </c>
      <c r="AD19" s="3">
        <f t="shared" si="0"/>
        <v>1.893427103056532E-2</v>
      </c>
      <c r="AE19" s="3">
        <f t="shared" si="0"/>
        <v>4.8082427017744706E-2</v>
      </c>
      <c r="AF19" s="3">
        <f t="shared" si="0"/>
        <v>2.247191011235955E-2</v>
      </c>
      <c r="AG19" s="3">
        <f t="shared" si="0"/>
        <v>1.5353121801432959E-2</v>
      </c>
      <c r="AH19" s="3">
        <f t="shared" si="0"/>
        <v>2.2944550669216059E-2</v>
      </c>
      <c r="AI19" s="4">
        <f t="shared" si="2"/>
        <v>0.29839005533016721</v>
      </c>
      <c r="AJ19" s="18">
        <f t="shared" si="3"/>
        <v>1.9892670355344481E-2</v>
      </c>
      <c r="AK19" s="58"/>
      <c r="AL19" s="19">
        <f t="shared" si="4"/>
        <v>0.32196124143315058</v>
      </c>
      <c r="AM19" s="19">
        <f t="shared" si="5"/>
        <v>16.18491814733413</v>
      </c>
    </row>
    <row r="20" spans="2:39" x14ac:dyDescent="0.3">
      <c r="B20" s="34" t="s">
        <v>29</v>
      </c>
      <c r="C20" s="3">
        <f>IF(ISNUMBER(P7),1/P7,"")</f>
        <v>3</v>
      </c>
      <c r="D20" s="3">
        <f>IF(ISNUMBER(P8),1/P8,"")</f>
        <v>3</v>
      </c>
      <c r="E20" s="3">
        <f>IF(ISNUMBER(P9),1/P9,"")</f>
        <v>2</v>
      </c>
      <c r="F20" s="3">
        <f>IF(ISNUMBER(P10),1/P10,"")</f>
        <v>3</v>
      </c>
      <c r="G20" s="3">
        <f>IF(ISNUMBER(P11),1/P11,"")</f>
        <v>5</v>
      </c>
      <c r="H20" s="3">
        <f>IF(ISNUMBER(P12),1/P12,"")</f>
        <v>0.33333333333333331</v>
      </c>
      <c r="I20" s="3">
        <f>IF(ISNUMBER(P13),1/P13,"")</f>
        <v>4</v>
      </c>
      <c r="J20" s="3">
        <f>IF(ISNUMBER(P14),1/P14,"")</f>
        <v>4</v>
      </c>
      <c r="K20" s="3">
        <f>IF(ISNUMBER(P15),1/P15,"")</f>
        <v>2</v>
      </c>
      <c r="L20" s="3">
        <f>IF(ISNUMBER(P16),1/P16,"")</f>
        <v>0.33333333333333331</v>
      </c>
      <c r="M20" s="3">
        <f>IF(ISNUMBER(P17),1/P17,"")</f>
        <v>3</v>
      </c>
      <c r="N20" s="3">
        <f>IF(ISNUMBER(P18),1/P18,"")</f>
        <v>0.25</v>
      </c>
      <c r="O20" s="3">
        <f>IF(ISNUMBER(P19),1/P19,"")</f>
        <v>4</v>
      </c>
      <c r="P20" s="37">
        <v>1</v>
      </c>
      <c r="Q20" s="51">
        <v>0.5</v>
      </c>
      <c r="S20" s="35" t="s">
        <v>29</v>
      </c>
      <c r="T20" s="3">
        <f t="shared" si="1"/>
        <v>5.8823529411764705E-2</v>
      </c>
      <c r="U20" s="3">
        <f t="shared" si="0"/>
        <v>5.6603773584905662E-2</v>
      </c>
      <c r="V20" s="3">
        <f t="shared" si="0"/>
        <v>6.666666666666668E-2</v>
      </c>
      <c r="W20" s="3">
        <f t="shared" si="0"/>
        <v>7.2580645161290314E-2</v>
      </c>
      <c r="X20" s="3">
        <f t="shared" si="0"/>
        <v>8.6206896551724144E-2</v>
      </c>
      <c r="Y20" s="3">
        <f t="shared" si="0"/>
        <v>3.1746031746031744E-2</v>
      </c>
      <c r="Z20" s="3">
        <f t="shared" si="0"/>
        <v>0.10020876826722339</v>
      </c>
      <c r="AA20" s="3">
        <f t="shared" si="0"/>
        <v>0.10714285714285715</v>
      </c>
      <c r="AB20" s="3">
        <f t="shared" si="0"/>
        <v>0.11439466158245948</v>
      </c>
      <c r="AC20" s="3">
        <f t="shared" si="0"/>
        <v>3.0769230769230767E-2</v>
      </c>
      <c r="AD20" s="3">
        <f t="shared" si="0"/>
        <v>0.17040843927508789</v>
      </c>
      <c r="AE20" s="3">
        <f t="shared" si="0"/>
        <v>6.0103033772180875E-2</v>
      </c>
      <c r="AF20" s="3">
        <f t="shared" si="0"/>
        <v>8.98876404494382E-2</v>
      </c>
      <c r="AG20" s="3">
        <f t="shared" si="0"/>
        <v>6.1412487205731836E-2</v>
      </c>
      <c r="AH20" s="3">
        <f t="shared" si="0"/>
        <v>5.7361376673040143E-2</v>
      </c>
      <c r="AI20" s="4">
        <f t="shared" si="2"/>
        <v>1.1643160382596329</v>
      </c>
      <c r="AJ20" s="18">
        <f t="shared" si="3"/>
        <v>7.7621069217308866E-2</v>
      </c>
      <c r="AK20" s="58"/>
      <c r="AL20" s="19">
        <f t="shared" si="4"/>
        <v>1.3968412108575383</v>
      </c>
      <c r="AM20" s="19">
        <f t="shared" si="5"/>
        <v>17.995645060581747</v>
      </c>
    </row>
    <row r="21" spans="2:39" x14ac:dyDescent="0.3">
      <c r="B21" s="34" t="s">
        <v>30</v>
      </c>
      <c r="C21" s="3">
        <f>IF(ISNUMBER(Q7),1/Q7,"")</f>
        <v>5</v>
      </c>
      <c r="D21" s="3">
        <f>IF(ISNUMBER(Q8),1/Q8,"")</f>
        <v>6</v>
      </c>
      <c r="E21" s="3">
        <f>IF(ISNUMBER(Q9),1/Q9,"")</f>
        <v>4</v>
      </c>
      <c r="F21" s="3">
        <f>IF(ISNUMBER(Q10),1/Q10,"")</f>
        <v>4</v>
      </c>
      <c r="G21" s="3">
        <f>IF(ISNUMBER(Q11),1/Q11,"")</f>
        <v>6</v>
      </c>
      <c r="H21" s="3">
        <f>IF(ISNUMBER(Q12),1/Q12,"")</f>
        <v>1</v>
      </c>
      <c r="I21" s="3">
        <f>IF(ISNUMBER(Q13),1/Q13,"")</f>
        <v>5</v>
      </c>
      <c r="J21" s="3">
        <f>IF(ISNUMBER(Q14),1/Q14,"")</f>
        <v>5</v>
      </c>
      <c r="K21" s="3">
        <f>IF(ISNUMBER(Q15),1/Q15,"")</f>
        <v>3</v>
      </c>
      <c r="L21" s="3">
        <f>IF(ISNUMBER(Q16),1/Q16,"")</f>
        <v>1</v>
      </c>
      <c r="M21" s="3">
        <f>IF(ISNUMBER(Q17),1/Q17,"")</f>
        <v>4</v>
      </c>
      <c r="N21" s="3">
        <f>IF(ISNUMBER(Q18),1/Q18,"")</f>
        <v>0.33333333333333331</v>
      </c>
      <c r="O21" s="3">
        <f>IF(ISNUMBER(Q19),1/Q19,"")</f>
        <v>5</v>
      </c>
      <c r="P21" s="3">
        <f>IF(ISNUMBER(Q20),1/Q20,"")</f>
        <v>2</v>
      </c>
      <c r="Q21" s="37">
        <v>1</v>
      </c>
      <c r="S21" s="35" t="s">
        <v>30</v>
      </c>
      <c r="T21" s="3">
        <f t="shared" si="1"/>
        <v>9.8039215686274508E-2</v>
      </c>
      <c r="U21" s="3">
        <f t="shared" si="0"/>
        <v>0.11320754716981132</v>
      </c>
      <c r="V21" s="3">
        <f t="shared" si="0"/>
        <v>0.13333333333333336</v>
      </c>
      <c r="W21" s="3">
        <f t="shared" si="0"/>
        <v>9.6774193548387094E-2</v>
      </c>
      <c r="X21" s="3">
        <f t="shared" si="0"/>
        <v>0.10344827586206896</v>
      </c>
      <c r="Y21" s="3">
        <f t="shared" si="0"/>
        <v>9.5238095238095233E-2</v>
      </c>
      <c r="Z21" s="3">
        <f t="shared" si="0"/>
        <v>0.12526096033402923</v>
      </c>
      <c r="AA21" s="3">
        <f t="shared" si="0"/>
        <v>0.13392857142857145</v>
      </c>
      <c r="AB21" s="3">
        <f t="shared" si="0"/>
        <v>0.17159199237368922</v>
      </c>
      <c r="AC21" s="3">
        <f t="shared" si="0"/>
        <v>9.2307692307692299E-2</v>
      </c>
      <c r="AD21" s="3">
        <f t="shared" si="0"/>
        <v>0.22721125236678383</v>
      </c>
      <c r="AE21" s="3">
        <f t="shared" si="0"/>
        <v>8.0137378362907838E-2</v>
      </c>
      <c r="AF21" s="3">
        <f t="shared" si="0"/>
        <v>0.11235955056179775</v>
      </c>
      <c r="AG21" s="3">
        <f t="shared" si="0"/>
        <v>0.12282497441146367</v>
      </c>
      <c r="AH21" s="3">
        <f t="shared" si="0"/>
        <v>0.11472275334608029</v>
      </c>
      <c r="AI21" s="4">
        <f t="shared" ref="AI21" si="6">SUM(T21:AH21)</f>
        <v>1.820385786330986</v>
      </c>
      <c r="AJ21" s="18">
        <f t="shared" si="3"/>
        <v>0.12135905242206574</v>
      </c>
      <c r="AK21" s="58"/>
      <c r="AL21" s="19">
        <f t="shared" si="4"/>
        <v>2.1761837000628308</v>
      </c>
      <c r="AM21" s="19">
        <f t="shared" si="5"/>
        <v>17.931778937218802</v>
      </c>
    </row>
    <row r="22" spans="2:39" x14ac:dyDescent="0.3">
      <c r="B22" s="15" t="s">
        <v>13</v>
      </c>
      <c r="C22" s="4">
        <f>SUM(C7:C21)</f>
        <v>51</v>
      </c>
      <c r="D22" s="4">
        <f t="shared" ref="D22:Q22" si="7">SUM(D7:D21)</f>
        <v>53</v>
      </c>
      <c r="E22" s="4">
        <f t="shared" si="7"/>
        <v>29.999999999999996</v>
      </c>
      <c r="F22" s="4">
        <f t="shared" si="7"/>
        <v>41.333333333333336</v>
      </c>
      <c r="G22" s="4">
        <f t="shared" si="7"/>
        <v>58</v>
      </c>
      <c r="H22" s="4">
        <f t="shared" si="7"/>
        <v>10.5</v>
      </c>
      <c r="I22" s="4">
        <f t="shared" si="7"/>
        <v>39.916666666666664</v>
      </c>
      <c r="J22" s="4">
        <f t="shared" si="7"/>
        <v>37.333333333333329</v>
      </c>
      <c r="K22" s="4">
        <f t="shared" si="7"/>
        <v>17.483333333333334</v>
      </c>
      <c r="L22" s="4">
        <f t="shared" si="7"/>
        <v>10.833333333333334</v>
      </c>
      <c r="M22" s="4">
        <f t="shared" si="7"/>
        <v>17.604761904761908</v>
      </c>
      <c r="N22" s="4">
        <f t="shared" si="7"/>
        <v>4.1595238095238098</v>
      </c>
      <c r="O22" s="4">
        <f t="shared" si="7"/>
        <v>44.5</v>
      </c>
      <c r="P22" s="4">
        <f t="shared" si="7"/>
        <v>16.283333333333331</v>
      </c>
      <c r="Q22" s="4">
        <f t="shared" si="7"/>
        <v>8.7166666666666686</v>
      </c>
      <c r="S22">
        <f>+AJ6</f>
        <v>15</v>
      </c>
      <c r="T22" s="20">
        <f>+AJ7</f>
        <v>1.7744581969364473E-2</v>
      </c>
      <c r="U22" s="20">
        <f>+AJ8</f>
        <v>1.6757818322592485E-2</v>
      </c>
      <c r="V22" s="20">
        <f>+AJ9</f>
        <v>4.2729398277574986E-2</v>
      </c>
      <c r="W22" s="20">
        <f>+AJ10</f>
        <v>3.1486260195622472E-2</v>
      </c>
      <c r="X22" s="20">
        <f>+AJ11</f>
        <v>1.5196581852666787E-2</v>
      </c>
      <c r="Y22" s="20">
        <f>+AJ12</f>
        <v>0.11189232819531503</v>
      </c>
      <c r="Z22" s="20">
        <f>+AJ13</f>
        <v>2.9922970202731981E-2</v>
      </c>
      <c r="AA22" s="20">
        <f>+AJ14</f>
        <v>3.3211052434236901E-2</v>
      </c>
      <c r="AB22" s="20">
        <f>+AJ15</f>
        <v>8.1309587801092223E-2</v>
      </c>
      <c r="AC22" s="20">
        <f>+AJ16</f>
        <v>0.11130592331124127</v>
      </c>
      <c r="AD22" s="20">
        <f>+AJ17</f>
        <v>9.3678140744354196E-2</v>
      </c>
      <c r="AE22" s="20">
        <f>+AJ18</f>
        <v>0.19589256469848809</v>
      </c>
      <c r="AF22" s="20">
        <f>+AJ19</f>
        <v>1.9892670355344481E-2</v>
      </c>
      <c r="AG22" s="20">
        <f>+AJ20</f>
        <v>7.7621069217308866E-2</v>
      </c>
      <c r="AH22" s="20">
        <f>+AJ21</f>
        <v>0.12135905242206574</v>
      </c>
    </row>
    <row r="24" spans="2:39" x14ac:dyDescent="0.3">
      <c r="S24" s="7" t="s">
        <v>0</v>
      </c>
      <c r="T24" s="8">
        <f>+IF(ISNUMBER(C7),C7*T$22,"")</f>
        <v>1.7744581969364473E-2</v>
      </c>
      <c r="U24" s="8">
        <f t="shared" ref="U24:AH38" si="8">+IF(ISNUMBER(D7),D7*U$22,"")</f>
        <v>1.6757818322592485E-2</v>
      </c>
      <c r="V24" s="8">
        <f t="shared" si="8"/>
        <v>1.4243132759191647E-2</v>
      </c>
      <c r="W24" s="8">
        <f t="shared" si="8"/>
        <v>1.0495420065207491E-2</v>
      </c>
      <c r="X24" s="8">
        <f t="shared" si="8"/>
        <v>1.5196581852666787E-2</v>
      </c>
      <c r="Y24" s="8">
        <f t="shared" si="8"/>
        <v>2.2378465639063008E-2</v>
      </c>
      <c r="Z24" s="8">
        <f t="shared" si="8"/>
        <v>2.9922970202731981E-2</v>
      </c>
      <c r="AA24" s="8">
        <f t="shared" si="8"/>
        <v>1.10703508114123E-2</v>
      </c>
      <c r="AB24" s="8">
        <f t="shared" si="8"/>
        <v>1.6261917560218445E-2</v>
      </c>
      <c r="AC24" s="8">
        <f t="shared" si="8"/>
        <v>2.2261184662248256E-2</v>
      </c>
      <c r="AD24" s="8">
        <f t="shared" si="8"/>
        <v>1.3382591534907742E-2</v>
      </c>
      <c r="AE24" s="8">
        <f t="shared" si="8"/>
        <v>2.7984652099784013E-2</v>
      </c>
      <c r="AF24" s="8">
        <f t="shared" si="8"/>
        <v>1.9892670355344481E-2</v>
      </c>
      <c r="AG24" s="8">
        <f t="shared" si="8"/>
        <v>2.5873689739102954E-2</v>
      </c>
      <c r="AH24" s="8">
        <f t="shared" si="8"/>
        <v>2.427181048441315E-2</v>
      </c>
      <c r="AI24" s="8">
        <f>+SUM(T24:AH24)</f>
        <v>0.28773783805824921</v>
      </c>
    </row>
    <row r="25" spans="2:39" x14ac:dyDescent="0.3">
      <c r="S25" s="7" t="s">
        <v>1</v>
      </c>
      <c r="T25" s="8">
        <f t="shared" ref="T25:T38" si="9">+IF(ISNUMBER(C8),C8*T$22,"")</f>
        <v>1.7744581969364473E-2</v>
      </c>
      <c r="U25" s="8">
        <f t="shared" si="8"/>
        <v>1.6757818322592485E-2</v>
      </c>
      <c r="V25" s="8">
        <f t="shared" si="8"/>
        <v>1.4243132759191661E-2</v>
      </c>
      <c r="W25" s="8">
        <f t="shared" si="8"/>
        <v>1.0495420065207491E-2</v>
      </c>
      <c r="X25" s="8">
        <f t="shared" si="8"/>
        <v>1.5196581852666787E-2</v>
      </c>
      <c r="Y25" s="8">
        <f t="shared" si="8"/>
        <v>2.2378465639063008E-2</v>
      </c>
      <c r="Z25" s="8">
        <f t="shared" si="8"/>
        <v>9.9743234009106591E-3</v>
      </c>
      <c r="AA25" s="8">
        <f t="shared" si="8"/>
        <v>1.10703508114123E-2</v>
      </c>
      <c r="AB25" s="8">
        <f t="shared" si="8"/>
        <v>1.6261917560218445E-2</v>
      </c>
      <c r="AC25" s="8">
        <f t="shared" si="8"/>
        <v>2.2261184662248256E-2</v>
      </c>
      <c r="AD25" s="8">
        <f t="shared" si="8"/>
        <v>1.3382591534907742E-2</v>
      </c>
      <c r="AE25" s="8">
        <f t="shared" si="8"/>
        <v>3.2648760783081349E-2</v>
      </c>
      <c r="AF25" s="8">
        <f t="shared" si="8"/>
        <v>1.9892670355344481E-2</v>
      </c>
      <c r="AG25" s="8">
        <f t="shared" si="8"/>
        <v>2.5873689739102954E-2</v>
      </c>
      <c r="AH25" s="8">
        <f t="shared" si="8"/>
        <v>2.0226508737010956E-2</v>
      </c>
      <c r="AI25" s="8">
        <f t="shared" ref="AI25:AI38" si="10">+SUM(T25:AH25)</f>
        <v>0.26840799819232308</v>
      </c>
    </row>
    <row r="26" spans="2:39" x14ac:dyDescent="0.3">
      <c r="S26" s="7" t="s">
        <v>2</v>
      </c>
      <c r="T26" s="8">
        <f t="shared" si="9"/>
        <v>5.3233745908093474E-2</v>
      </c>
      <c r="U26" s="8">
        <f t="shared" si="8"/>
        <v>5.0273454967777451E-2</v>
      </c>
      <c r="V26" s="8">
        <f t="shared" si="8"/>
        <v>4.2729398277574986E-2</v>
      </c>
      <c r="W26" s="8">
        <f t="shared" si="8"/>
        <v>9.4458780586867408E-2</v>
      </c>
      <c r="X26" s="8">
        <f t="shared" si="8"/>
        <v>4.5589745558000362E-2</v>
      </c>
      <c r="Y26" s="8">
        <f t="shared" si="8"/>
        <v>3.7297442731771671E-2</v>
      </c>
      <c r="Z26" s="8">
        <f t="shared" si="8"/>
        <v>8.9768910608195945E-2</v>
      </c>
      <c r="AA26" s="8">
        <f t="shared" si="8"/>
        <v>3.3211052434236901E-2</v>
      </c>
      <c r="AB26" s="8">
        <f t="shared" si="8"/>
        <v>2.7103195933697408E-2</v>
      </c>
      <c r="AC26" s="8">
        <f t="shared" si="8"/>
        <v>3.7101974437080423E-2</v>
      </c>
      <c r="AD26" s="8">
        <f t="shared" si="8"/>
        <v>1.5613023457392365E-2</v>
      </c>
      <c r="AE26" s="8">
        <f t="shared" si="8"/>
        <v>3.9178512939697624E-2</v>
      </c>
      <c r="AF26" s="8">
        <f t="shared" si="8"/>
        <v>5.9678011066033446E-2</v>
      </c>
      <c r="AG26" s="8">
        <f t="shared" si="8"/>
        <v>3.8810534608654433E-2</v>
      </c>
      <c r="AH26" s="8">
        <f t="shared" si="8"/>
        <v>3.0339763105516435E-2</v>
      </c>
      <c r="AI26" s="8">
        <f t="shared" si="10"/>
        <v>0.69438754662059032</v>
      </c>
    </row>
    <row r="27" spans="2:39" x14ac:dyDescent="0.3">
      <c r="S27" s="7" t="s">
        <v>3</v>
      </c>
      <c r="T27" s="8">
        <f t="shared" si="9"/>
        <v>5.3233745908093419E-2</v>
      </c>
      <c r="U27" s="8">
        <f t="shared" si="8"/>
        <v>5.0273454967777451E-2</v>
      </c>
      <c r="V27" s="8">
        <f t="shared" si="8"/>
        <v>1.4243132759191661E-2</v>
      </c>
      <c r="W27" s="8">
        <f t="shared" si="8"/>
        <v>3.1486260195622472E-2</v>
      </c>
      <c r="X27" s="8">
        <f t="shared" si="8"/>
        <v>4.5589745558000362E-2</v>
      </c>
      <c r="Y27" s="8">
        <f t="shared" si="8"/>
        <v>1.8648721365885836E-2</v>
      </c>
      <c r="Z27" s="8">
        <f t="shared" si="8"/>
        <v>2.9922970202731981E-2</v>
      </c>
      <c r="AA27" s="8">
        <f t="shared" si="8"/>
        <v>3.3211052434236901E-2</v>
      </c>
      <c r="AB27" s="8">
        <f t="shared" si="8"/>
        <v>2.0327396950273056E-2</v>
      </c>
      <c r="AC27" s="8">
        <f t="shared" si="8"/>
        <v>2.7826480827810317E-2</v>
      </c>
      <c r="AD27" s="8">
        <f t="shared" si="8"/>
        <v>1.3382591534907742E-2</v>
      </c>
      <c r="AE27" s="8">
        <f t="shared" si="8"/>
        <v>3.2648760783081349E-2</v>
      </c>
      <c r="AF27" s="8">
        <f t="shared" si="8"/>
        <v>5.9678011066033446E-2</v>
      </c>
      <c r="AG27" s="8">
        <f t="shared" si="8"/>
        <v>2.5873689739102954E-2</v>
      </c>
      <c r="AH27" s="8">
        <f t="shared" si="8"/>
        <v>3.0339763105516435E-2</v>
      </c>
      <c r="AI27" s="8">
        <f t="shared" si="10"/>
        <v>0.48668577739826535</v>
      </c>
    </row>
    <row r="28" spans="2:39" x14ac:dyDescent="0.3">
      <c r="S28" s="7" t="s">
        <v>20</v>
      </c>
      <c r="T28" s="8">
        <f t="shared" si="9"/>
        <v>1.7744581969364473E-2</v>
      </c>
      <c r="U28" s="8">
        <f t="shared" si="8"/>
        <v>1.6757818322592485E-2</v>
      </c>
      <c r="V28" s="8">
        <f t="shared" si="8"/>
        <v>1.4243132759191661E-2</v>
      </c>
      <c r="W28" s="8">
        <f t="shared" si="8"/>
        <v>1.0495420065207491E-2</v>
      </c>
      <c r="X28" s="8">
        <f t="shared" si="8"/>
        <v>1.5196581852666787E-2</v>
      </c>
      <c r="Y28" s="8">
        <f t="shared" si="8"/>
        <v>2.2378465639063008E-2</v>
      </c>
      <c r="Z28" s="8">
        <f t="shared" si="8"/>
        <v>7.4807425506829952E-3</v>
      </c>
      <c r="AA28" s="8">
        <f t="shared" si="8"/>
        <v>1.10703508114123E-2</v>
      </c>
      <c r="AB28" s="8">
        <f t="shared" si="8"/>
        <v>1.3551597966848704E-2</v>
      </c>
      <c r="AC28" s="8">
        <f t="shared" si="8"/>
        <v>2.2261184662248256E-2</v>
      </c>
      <c r="AD28" s="8">
        <f t="shared" si="8"/>
        <v>1.3382591534907742E-2</v>
      </c>
      <c r="AE28" s="8">
        <f t="shared" si="8"/>
        <v>3.2648760783081349E-2</v>
      </c>
      <c r="AF28" s="8">
        <f t="shared" si="8"/>
        <v>9.9463351776722404E-3</v>
      </c>
      <c r="AG28" s="8">
        <f t="shared" si="8"/>
        <v>1.5524213843461775E-2</v>
      </c>
      <c r="AH28" s="8">
        <f t="shared" si="8"/>
        <v>2.0226508737010956E-2</v>
      </c>
      <c r="AI28" s="8">
        <f t="shared" si="10"/>
        <v>0.24290828667541223</v>
      </c>
    </row>
    <row r="29" spans="2:39" x14ac:dyDescent="0.3">
      <c r="S29" s="7" t="s">
        <v>21</v>
      </c>
      <c r="T29" s="8">
        <f t="shared" si="9"/>
        <v>8.8722909846822365E-2</v>
      </c>
      <c r="U29" s="8">
        <f t="shared" si="8"/>
        <v>8.3789091612962427E-2</v>
      </c>
      <c r="V29" s="8">
        <f t="shared" si="8"/>
        <v>0.12818819483272495</v>
      </c>
      <c r="W29" s="8">
        <f t="shared" si="8"/>
        <v>0.18891756117373482</v>
      </c>
      <c r="X29" s="8">
        <f t="shared" si="8"/>
        <v>7.5982909263333939E-2</v>
      </c>
      <c r="Y29" s="8">
        <f t="shared" si="8"/>
        <v>0.11189232819531503</v>
      </c>
      <c r="Z29" s="8">
        <f t="shared" si="8"/>
        <v>0.1496148510136599</v>
      </c>
      <c r="AA29" s="8">
        <f t="shared" si="8"/>
        <v>9.9633157302710704E-2</v>
      </c>
      <c r="AB29" s="8">
        <f t="shared" si="8"/>
        <v>4.0654793900546111E-2</v>
      </c>
      <c r="AC29" s="8">
        <f t="shared" si="8"/>
        <v>0.3339177699337238</v>
      </c>
      <c r="AD29" s="8">
        <f t="shared" si="8"/>
        <v>9.3678140744354196E-2</v>
      </c>
      <c r="AE29" s="8">
        <f t="shared" si="8"/>
        <v>6.5297521566162697E-2</v>
      </c>
      <c r="AF29" s="8">
        <f t="shared" si="8"/>
        <v>9.94633517767224E-2</v>
      </c>
      <c r="AG29" s="8">
        <f t="shared" si="8"/>
        <v>0.23286320765192658</v>
      </c>
      <c r="AH29" s="8">
        <f t="shared" si="8"/>
        <v>0.12135905242206574</v>
      </c>
      <c r="AI29" s="8">
        <f t="shared" si="10"/>
        <v>1.9139748412367656</v>
      </c>
    </row>
    <row r="30" spans="2:39" x14ac:dyDescent="0.3">
      <c r="S30" s="7" t="s">
        <v>22</v>
      </c>
      <c r="T30" s="8">
        <f t="shared" si="9"/>
        <v>1.7744581969364473E-2</v>
      </c>
      <c r="U30" s="8">
        <f t="shared" si="8"/>
        <v>5.0273454967777451E-2</v>
      </c>
      <c r="V30" s="8">
        <f t="shared" si="8"/>
        <v>1.4243132759191661E-2</v>
      </c>
      <c r="W30" s="8">
        <f t="shared" si="8"/>
        <v>3.1486260195622472E-2</v>
      </c>
      <c r="X30" s="8">
        <f t="shared" si="8"/>
        <v>6.0786327410667147E-2</v>
      </c>
      <c r="Y30" s="8">
        <f t="shared" si="8"/>
        <v>2.2378465639063008E-2</v>
      </c>
      <c r="Z30" s="8">
        <f t="shared" si="8"/>
        <v>2.9922970202731981E-2</v>
      </c>
      <c r="AA30" s="8">
        <f t="shared" si="8"/>
        <v>3.3211052434236901E-2</v>
      </c>
      <c r="AB30" s="8">
        <f t="shared" si="8"/>
        <v>2.0327396950273056E-2</v>
      </c>
      <c r="AC30" s="8">
        <f t="shared" si="8"/>
        <v>2.2261184662248256E-2</v>
      </c>
      <c r="AD30" s="8">
        <f t="shared" si="8"/>
        <v>3.1226046914784731E-2</v>
      </c>
      <c r="AE30" s="8">
        <f t="shared" si="8"/>
        <v>3.2648760783081349E-2</v>
      </c>
      <c r="AF30" s="8">
        <f t="shared" si="8"/>
        <v>5.9678011066033446E-2</v>
      </c>
      <c r="AG30" s="8">
        <f t="shared" si="8"/>
        <v>1.9405267304327217E-2</v>
      </c>
      <c r="AH30" s="8">
        <f t="shared" si="8"/>
        <v>2.427181048441315E-2</v>
      </c>
      <c r="AI30" s="8">
        <f t="shared" si="10"/>
        <v>0.46986472374381633</v>
      </c>
    </row>
    <row r="31" spans="2:39" x14ac:dyDescent="0.3">
      <c r="S31" s="7" t="s">
        <v>23</v>
      </c>
      <c r="T31" s="8">
        <f t="shared" si="9"/>
        <v>5.3233745908093419E-2</v>
      </c>
      <c r="U31" s="8">
        <f t="shared" si="8"/>
        <v>5.0273454967777451E-2</v>
      </c>
      <c r="V31" s="8">
        <f t="shared" si="8"/>
        <v>4.2729398277574986E-2</v>
      </c>
      <c r="W31" s="8">
        <f t="shared" si="8"/>
        <v>3.1486260195622472E-2</v>
      </c>
      <c r="X31" s="8">
        <f t="shared" si="8"/>
        <v>4.5589745558000362E-2</v>
      </c>
      <c r="Y31" s="8">
        <f t="shared" si="8"/>
        <v>3.7297442731771671E-2</v>
      </c>
      <c r="Z31" s="8">
        <f t="shared" si="8"/>
        <v>2.9922970202731981E-2</v>
      </c>
      <c r="AA31" s="8">
        <f t="shared" si="8"/>
        <v>3.3211052434236901E-2</v>
      </c>
      <c r="AB31" s="8">
        <f t="shared" si="8"/>
        <v>2.0327396950273056E-2</v>
      </c>
      <c r="AC31" s="8">
        <f t="shared" si="8"/>
        <v>2.2261184662248256E-2</v>
      </c>
      <c r="AD31" s="8">
        <f t="shared" si="8"/>
        <v>1.873562814887084E-2</v>
      </c>
      <c r="AE31" s="8">
        <f t="shared" si="8"/>
        <v>3.2648760783081349E-2</v>
      </c>
      <c r="AF31" s="8">
        <f t="shared" si="8"/>
        <v>5.9678011066033446E-2</v>
      </c>
      <c r="AG31" s="8">
        <f t="shared" si="8"/>
        <v>1.9405267304327217E-2</v>
      </c>
      <c r="AH31" s="8">
        <f t="shared" si="8"/>
        <v>2.427181048441315E-2</v>
      </c>
      <c r="AI31" s="8">
        <f t="shared" si="10"/>
        <v>0.52107212967505667</v>
      </c>
    </row>
    <row r="32" spans="2:39" x14ac:dyDescent="0.3">
      <c r="S32" s="7" t="s">
        <v>24</v>
      </c>
      <c r="T32" s="8">
        <f t="shared" si="9"/>
        <v>8.8722909846822365E-2</v>
      </c>
      <c r="U32" s="8">
        <f t="shared" si="8"/>
        <v>8.3789091612962427E-2</v>
      </c>
      <c r="V32" s="8">
        <f t="shared" si="8"/>
        <v>0.12818819483272495</v>
      </c>
      <c r="W32" s="8">
        <f t="shared" si="8"/>
        <v>0.12594504078248989</v>
      </c>
      <c r="X32" s="8">
        <f t="shared" si="8"/>
        <v>9.1179491116000724E-2</v>
      </c>
      <c r="Y32" s="8">
        <f t="shared" si="8"/>
        <v>0.22378465639063005</v>
      </c>
      <c r="Z32" s="8">
        <f t="shared" si="8"/>
        <v>0.11969188081092792</v>
      </c>
      <c r="AA32" s="8">
        <f t="shared" si="8"/>
        <v>0.1328442097369476</v>
      </c>
      <c r="AB32" s="8">
        <f t="shared" si="8"/>
        <v>8.1309587801092223E-2</v>
      </c>
      <c r="AC32" s="8">
        <f t="shared" si="8"/>
        <v>3.7101974437080423E-2</v>
      </c>
      <c r="AD32" s="8">
        <f t="shared" si="8"/>
        <v>9.3678140744354196E-2</v>
      </c>
      <c r="AE32" s="8">
        <f t="shared" si="8"/>
        <v>3.9178512939697624E-2</v>
      </c>
      <c r="AF32" s="8">
        <f t="shared" si="8"/>
        <v>5.9678011066033446E-2</v>
      </c>
      <c r="AG32" s="8">
        <f t="shared" si="8"/>
        <v>3.8810534608654433E-2</v>
      </c>
      <c r="AH32" s="8">
        <f t="shared" si="8"/>
        <v>4.0453017474021913E-2</v>
      </c>
      <c r="AI32" s="8">
        <f t="shared" si="10"/>
        <v>1.3843552542004403</v>
      </c>
    </row>
    <row r="33" spans="19:35" x14ac:dyDescent="0.3">
      <c r="S33" s="7" t="s">
        <v>25</v>
      </c>
      <c r="T33" s="8">
        <f t="shared" si="9"/>
        <v>8.8722909846822365E-2</v>
      </c>
      <c r="U33" s="8">
        <f t="shared" si="8"/>
        <v>8.3789091612962427E-2</v>
      </c>
      <c r="V33" s="8">
        <f t="shared" si="8"/>
        <v>0.12818819483272495</v>
      </c>
      <c r="W33" s="8">
        <f t="shared" si="8"/>
        <v>0.12594504078248989</v>
      </c>
      <c r="X33" s="8">
        <f t="shared" si="8"/>
        <v>7.5982909263333939E-2</v>
      </c>
      <c r="Y33" s="8">
        <f t="shared" si="8"/>
        <v>3.7297442731771671E-2</v>
      </c>
      <c r="Z33" s="8">
        <f t="shared" si="8"/>
        <v>0.1496148510136599</v>
      </c>
      <c r="AA33" s="8">
        <f t="shared" si="8"/>
        <v>0.16605526217118449</v>
      </c>
      <c r="AB33" s="8">
        <f t="shared" si="8"/>
        <v>0.24392876340327668</v>
      </c>
      <c r="AC33" s="8">
        <f t="shared" si="8"/>
        <v>0.11130592331124127</v>
      </c>
      <c r="AD33" s="8">
        <f t="shared" si="8"/>
        <v>0.28103442223306258</v>
      </c>
      <c r="AE33" s="8">
        <f t="shared" si="8"/>
        <v>6.5297521566162697E-2</v>
      </c>
      <c r="AF33" s="8">
        <f t="shared" si="8"/>
        <v>7.9570681421377923E-2</v>
      </c>
      <c r="AG33" s="8">
        <f t="shared" si="8"/>
        <v>0.23286320765192658</v>
      </c>
      <c r="AH33" s="8">
        <f t="shared" si="8"/>
        <v>0.12135905242206574</v>
      </c>
      <c r="AI33" s="8">
        <f t="shared" si="10"/>
        <v>1.990955274264063</v>
      </c>
    </row>
    <row r="34" spans="19:35" x14ac:dyDescent="0.3">
      <c r="S34" s="7" t="s">
        <v>26</v>
      </c>
      <c r="T34" s="8">
        <f t="shared" si="9"/>
        <v>0.12421207378555131</v>
      </c>
      <c r="U34" s="8">
        <f t="shared" si="8"/>
        <v>0.11730472825814739</v>
      </c>
      <c r="V34" s="8">
        <f t="shared" si="8"/>
        <v>0.2563763896654499</v>
      </c>
      <c r="W34" s="8">
        <f t="shared" si="8"/>
        <v>0.22040382136935729</v>
      </c>
      <c r="X34" s="8">
        <f t="shared" si="8"/>
        <v>0.10637607296866751</v>
      </c>
      <c r="Y34" s="8">
        <f t="shared" si="8"/>
        <v>0.11189232819531503</v>
      </c>
      <c r="Z34" s="8">
        <f t="shared" si="8"/>
        <v>8.9768910608195945E-2</v>
      </c>
      <c r="AA34" s="8">
        <f t="shared" si="8"/>
        <v>0.16605526217118449</v>
      </c>
      <c r="AB34" s="8">
        <f t="shared" si="8"/>
        <v>8.1309587801092223E-2</v>
      </c>
      <c r="AC34" s="8">
        <f t="shared" si="8"/>
        <v>3.7101974437080423E-2</v>
      </c>
      <c r="AD34" s="8">
        <f t="shared" si="8"/>
        <v>9.3678140744354196E-2</v>
      </c>
      <c r="AE34" s="8">
        <f t="shared" si="8"/>
        <v>6.5297521566162697E-2</v>
      </c>
      <c r="AF34" s="8">
        <f t="shared" si="8"/>
        <v>5.9678011066033446E-2</v>
      </c>
      <c r="AG34" s="8">
        <f t="shared" si="8"/>
        <v>2.5873689739102954E-2</v>
      </c>
      <c r="AH34" s="8">
        <f t="shared" si="8"/>
        <v>3.0339763105516435E-2</v>
      </c>
      <c r="AI34" s="8">
        <f t="shared" si="10"/>
        <v>1.5856682754812113</v>
      </c>
    </row>
    <row r="35" spans="19:35" x14ac:dyDescent="0.3">
      <c r="S35" s="7" t="s">
        <v>27</v>
      </c>
      <c r="T35" s="8">
        <f t="shared" si="9"/>
        <v>0.12421207378555131</v>
      </c>
      <c r="U35" s="8">
        <f t="shared" si="8"/>
        <v>0.1005469099355549</v>
      </c>
      <c r="V35" s="8">
        <f t="shared" si="8"/>
        <v>0.21364699138787493</v>
      </c>
      <c r="W35" s="8">
        <f t="shared" si="8"/>
        <v>0.18891756117373482</v>
      </c>
      <c r="X35" s="8">
        <f t="shared" si="8"/>
        <v>9.1179491116000724E-2</v>
      </c>
      <c r="Y35" s="8">
        <f t="shared" si="8"/>
        <v>0.33567698458594508</v>
      </c>
      <c r="Z35" s="8">
        <f t="shared" si="8"/>
        <v>0.17953782121639189</v>
      </c>
      <c r="AA35" s="8">
        <f t="shared" si="8"/>
        <v>0.19926631460542141</v>
      </c>
      <c r="AB35" s="8">
        <f t="shared" si="8"/>
        <v>0.4065479390054611</v>
      </c>
      <c r="AC35" s="8">
        <f t="shared" si="8"/>
        <v>0.3339177699337238</v>
      </c>
      <c r="AD35" s="8">
        <f t="shared" si="8"/>
        <v>0.28103442223306258</v>
      </c>
      <c r="AE35" s="8">
        <f t="shared" si="8"/>
        <v>0.19589256469848809</v>
      </c>
      <c r="AF35" s="8">
        <f t="shared" si="8"/>
        <v>9.94633517767224E-2</v>
      </c>
      <c r="AG35" s="8">
        <f t="shared" si="8"/>
        <v>0.31048427686923546</v>
      </c>
      <c r="AH35" s="8">
        <f t="shared" si="8"/>
        <v>0.36407715726619722</v>
      </c>
      <c r="AI35" s="8">
        <f t="shared" si="10"/>
        <v>3.424401629589366</v>
      </c>
    </row>
    <row r="36" spans="19:35" x14ac:dyDescent="0.3">
      <c r="S36" s="7" t="s">
        <v>28</v>
      </c>
      <c r="T36" s="8">
        <f t="shared" si="9"/>
        <v>1.7744581969364473E-2</v>
      </c>
      <c r="U36" s="8">
        <f t="shared" si="8"/>
        <v>1.6757818322592485E-2</v>
      </c>
      <c r="V36" s="8">
        <f t="shared" si="8"/>
        <v>1.4243132759191661E-2</v>
      </c>
      <c r="W36" s="8">
        <f t="shared" si="8"/>
        <v>1.0495420065207491E-2</v>
      </c>
      <c r="X36" s="8">
        <f t="shared" si="8"/>
        <v>3.0393163705333574E-2</v>
      </c>
      <c r="Y36" s="8">
        <f t="shared" si="8"/>
        <v>2.2378465639063008E-2</v>
      </c>
      <c r="Z36" s="8">
        <f t="shared" si="8"/>
        <v>9.9743234009106591E-3</v>
      </c>
      <c r="AA36" s="8">
        <f t="shared" si="8"/>
        <v>1.10703508114123E-2</v>
      </c>
      <c r="AB36" s="8">
        <f t="shared" si="8"/>
        <v>2.7103195933697408E-2</v>
      </c>
      <c r="AC36" s="8">
        <f t="shared" si="8"/>
        <v>2.7826480827810317E-2</v>
      </c>
      <c r="AD36" s="8">
        <f t="shared" si="8"/>
        <v>3.1226046914784731E-2</v>
      </c>
      <c r="AE36" s="8">
        <f t="shared" si="8"/>
        <v>3.9178512939697624E-2</v>
      </c>
      <c r="AF36" s="8">
        <f t="shared" si="8"/>
        <v>1.9892670355344481E-2</v>
      </c>
      <c r="AG36" s="8">
        <f t="shared" si="8"/>
        <v>1.9405267304327217E-2</v>
      </c>
      <c r="AH36" s="8">
        <f t="shared" si="8"/>
        <v>2.427181048441315E-2</v>
      </c>
      <c r="AI36" s="8">
        <f t="shared" si="10"/>
        <v>0.32196124143315058</v>
      </c>
    </row>
    <row r="37" spans="19:35" x14ac:dyDescent="0.3">
      <c r="S37" s="7" t="s">
        <v>29</v>
      </c>
      <c r="T37" s="8">
        <f t="shared" si="9"/>
        <v>5.3233745908093419E-2</v>
      </c>
      <c r="U37" s="8">
        <f t="shared" si="8"/>
        <v>5.0273454967777451E-2</v>
      </c>
      <c r="V37" s="8">
        <f t="shared" si="8"/>
        <v>8.5458796555149971E-2</v>
      </c>
      <c r="W37" s="8">
        <f t="shared" si="8"/>
        <v>9.4458780586867408E-2</v>
      </c>
      <c r="X37" s="8">
        <f t="shared" si="8"/>
        <v>7.5982909263333939E-2</v>
      </c>
      <c r="Y37" s="8">
        <f t="shared" si="8"/>
        <v>3.7297442731771671E-2</v>
      </c>
      <c r="Z37" s="8">
        <f t="shared" si="8"/>
        <v>0.11969188081092792</v>
      </c>
      <c r="AA37" s="8">
        <f t="shared" si="8"/>
        <v>0.1328442097369476</v>
      </c>
      <c r="AB37" s="8">
        <f t="shared" si="8"/>
        <v>0.16261917560218445</v>
      </c>
      <c r="AC37" s="8">
        <f t="shared" si="8"/>
        <v>3.7101974437080423E-2</v>
      </c>
      <c r="AD37" s="8">
        <f t="shared" si="8"/>
        <v>0.28103442223306258</v>
      </c>
      <c r="AE37" s="8">
        <f t="shared" si="8"/>
        <v>4.8973141174622023E-2</v>
      </c>
      <c r="AF37" s="8">
        <f t="shared" si="8"/>
        <v>7.9570681421377923E-2</v>
      </c>
      <c r="AG37" s="8">
        <f t="shared" si="8"/>
        <v>7.7621069217308866E-2</v>
      </c>
      <c r="AH37" s="8">
        <f t="shared" si="8"/>
        <v>6.0679526211032869E-2</v>
      </c>
      <c r="AI37" s="8">
        <f t="shared" si="10"/>
        <v>1.3968412108575383</v>
      </c>
    </row>
    <row r="38" spans="19:35" x14ac:dyDescent="0.3">
      <c r="S38" s="7" t="s">
        <v>30</v>
      </c>
      <c r="T38" s="8">
        <f t="shared" si="9"/>
        <v>8.8722909846822365E-2</v>
      </c>
      <c r="U38" s="8">
        <f t="shared" si="8"/>
        <v>0.1005469099355549</v>
      </c>
      <c r="V38" s="8">
        <f t="shared" si="8"/>
        <v>0.17091759311029994</v>
      </c>
      <c r="W38" s="8">
        <f t="shared" si="8"/>
        <v>0.12594504078248989</v>
      </c>
      <c r="X38" s="8">
        <f t="shared" si="8"/>
        <v>9.1179491116000724E-2</v>
      </c>
      <c r="Y38" s="8">
        <f t="shared" si="8"/>
        <v>0.11189232819531503</v>
      </c>
      <c r="Z38" s="8">
        <f t="shared" si="8"/>
        <v>0.1496148510136599</v>
      </c>
      <c r="AA38" s="8">
        <f t="shared" si="8"/>
        <v>0.16605526217118449</v>
      </c>
      <c r="AB38" s="8">
        <f t="shared" si="8"/>
        <v>0.24392876340327668</v>
      </c>
      <c r="AC38" s="8">
        <f t="shared" si="8"/>
        <v>0.11130592331124127</v>
      </c>
      <c r="AD38" s="8">
        <f t="shared" si="8"/>
        <v>0.37471256297741679</v>
      </c>
      <c r="AE38" s="8">
        <f t="shared" si="8"/>
        <v>6.5297521566162697E-2</v>
      </c>
      <c r="AF38" s="8">
        <f t="shared" si="8"/>
        <v>9.94633517767224E-2</v>
      </c>
      <c r="AG38" s="8">
        <f t="shared" si="8"/>
        <v>0.15524213843461773</v>
      </c>
      <c r="AH38" s="8">
        <f t="shared" si="8"/>
        <v>0.12135905242206574</v>
      </c>
      <c r="AI38" s="8">
        <f t="shared" si="10"/>
        <v>2.1761837000628308</v>
      </c>
    </row>
  </sheetData>
  <sheetProtection sheet="1" selectLockedCells="1" sort="0"/>
  <mergeCells count="4">
    <mergeCell ref="B2:C2"/>
    <mergeCell ref="B3:C3"/>
    <mergeCell ref="AL5:AM6"/>
    <mergeCell ref="AK7:AK21"/>
  </mergeCells>
  <conditionalFormatting sqref="E3">
    <cfRule type="cellIs" dxfId="0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tabSelected="1" workbookViewId="0">
      <selection activeCell="M17" sqref="M17"/>
    </sheetView>
  </sheetViews>
  <sheetFormatPr baseColWidth="10" defaultRowHeight="14.4" x14ac:dyDescent="0.3"/>
  <cols>
    <col min="11" max="11" width="11.6640625" customWidth="1"/>
    <col min="13" max="14" width="7.5546875" customWidth="1"/>
  </cols>
  <sheetData>
    <row r="1" spans="1:14" x14ac:dyDescent="0.3">
      <c r="B1" s="1" t="s">
        <v>14</v>
      </c>
      <c r="C1" s="1" t="s">
        <v>15</v>
      </c>
    </row>
    <row r="2" spans="1:14" x14ac:dyDescent="0.3">
      <c r="B2" s="1" t="s">
        <v>19</v>
      </c>
      <c r="C2" s="1" t="s">
        <v>16</v>
      </c>
    </row>
    <row r="3" spans="1:14" x14ac:dyDescent="0.3">
      <c r="A3" s="14" t="s">
        <v>0</v>
      </c>
      <c r="B3" s="2">
        <f>+Valor!AJ7</f>
        <v>0.15209877727419194</v>
      </c>
      <c r="C3" s="2">
        <f>+Coste!AJ7</f>
        <v>1.7744581969364473E-2</v>
      </c>
    </row>
    <row r="4" spans="1:14" x14ac:dyDescent="0.3">
      <c r="A4" s="14" t="s">
        <v>1</v>
      </c>
      <c r="B4" s="2">
        <f>+Valor!AJ8</f>
        <v>0.15209877727419194</v>
      </c>
      <c r="C4" s="2">
        <f>+Coste!AJ8</f>
        <v>1.6757818322592485E-2</v>
      </c>
    </row>
    <row r="5" spans="1:14" x14ac:dyDescent="0.3">
      <c r="A5" s="14" t="s">
        <v>2</v>
      </c>
      <c r="B5" s="2">
        <f>+Valor!AJ9</f>
        <v>2.7672414745956761E-2</v>
      </c>
      <c r="C5" s="2">
        <f>+Coste!AJ9</f>
        <v>4.2729398277574986E-2</v>
      </c>
    </row>
    <row r="6" spans="1:14" x14ac:dyDescent="0.3">
      <c r="A6" s="14" t="s">
        <v>3</v>
      </c>
      <c r="B6" s="2">
        <f>+Valor!AJ10</f>
        <v>5.7712040508838602E-2</v>
      </c>
      <c r="C6" s="2">
        <f>+Coste!AJ10</f>
        <v>3.1486260195622472E-2</v>
      </c>
      <c r="M6" s="59" t="s">
        <v>17</v>
      </c>
      <c r="N6" s="59"/>
    </row>
    <row r="7" spans="1:14" x14ac:dyDescent="0.3">
      <c r="A7" s="14" t="s">
        <v>20</v>
      </c>
      <c r="B7" s="2">
        <f>+Valor!AJ11</f>
        <v>1.0032042972331014E-2</v>
      </c>
      <c r="C7" s="2">
        <f>+Coste!AJ11</f>
        <v>1.5196581852666787E-2</v>
      </c>
      <c r="M7" s="1">
        <v>0</v>
      </c>
      <c r="N7" s="1">
        <v>0</v>
      </c>
    </row>
    <row r="8" spans="1:14" x14ac:dyDescent="0.3">
      <c r="A8" s="14" t="s">
        <v>21</v>
      </c>
      <c r="B8" s="2">
        <f>+Valor!AJ12</f>
        <v>0.10672020050486732</v>
      </c>
      <c r="C8" s="2">
        <f>+Coste!AJ12</f>
        <v>0.11189232819531503</v>
      </c>
      <c r="M8" s="1">
        <v>1</v>
      </c>
      <c r="N8" s="1">
        <v>0.5</v>
      </c>
    </row>
    <row r="9" spans="1:14" x14ac:dyDescent="0.3">
      <c r="A9" s="14" t="s">
        <v>22</v>
      </c>
      <c r="B9" s="2">
        <f>+Valor!AJ13</f>
        <v>1.4850420429290233E-2</v>
      </c>
      <c r="C9" s="2">
        <f>+Coste!AJ13</f>
        <v>2.9922970202731981E-2</v>
      </c>
    </row>
    <row r="10" spans="1:14" x14ac:dyDescent="0.3">
      <c r="A10" s="14" t="s">
        <v>23</v>
      </c>
      <c r="B10" s="2">
        <f>+Valor!AJ14</f>
        <v>4.4130194190911312E-2</v>
      </c>
      <c r="C10" s="2">
        <f>+Coste!AJ14</f>
        <v>3.3211052434236901E-2</v>
      </c>
      <c r="M10" s="59" t="s">
        <v>18</v>
      </c>
      <c r="N10" s="59"/>
    </row>
    <row r="11" spans="1:14" x14ac:dyDescent="0.3">
      <c r="A11" s="14" t="s">
        <v>24</v>
      </c>
      <c r="B11" s="2">
        <f>+Valor!AJ15</f>
        <v>9.0274105733973084E-2</v>
      </c>
      <c r="C11" s="2">
        <f>+Coste!AJ15</f>
        <v>8.1309587801092223E-2</v>
      </c>
      <c r="M11" s="1">
        <v>0</v>
      </c>
      <c r="N11" s="1">
        <v>0</v>
      </c>
    </row>
    <row r="12" spans="1:14" x14ac:dyDescent="0.3">
      <c r="A12" s="14" t="s">
        <v>25</v>
      </c>
      <c r="B12" s="2">
        <f>+Valor!AJ16</f>
        <v>0.12972382539781818</v>
      </c>
      <c r="C12" s="2">
        <f>+Coste!AJ16</f>
        <v>0.11130592331124127</v>
      </c>
      <c r="M12" s="1">
        <v>0.5</v>
      </c>
      <c r="N12" s="1">
        <v>1</v>
      </c>
    </row>
    <row r="13" spans="1:14" x14ac:dyDescent="0.3">
      <c r="A13" s="14" t="s">
        <v>26</v>
      </c>
      <c r="B13" s="2">
        <f>+Valor!AJ17</f>
        <v>8.543991546255901E-2</v>
      </c>
      <c r="C13" s="2">
        <f>+Coste!AJ17</f>
        <v>9.3678140744354196E-2</v>
      </c>
    </row>
    <row r="14" spans="1:14" x14ac:dyDescent="0.3">
      <c r="A14" s="14" t="s">
        <v>27</v>
      </c>
      <c r="B14" s="2">
        <f>+Valor!AJ18</f>
        <v>3.660934858830487E-2</v>
      </c>
      <c r="C14" s="2">
        <f>+Coste!AJ18</f>
        <v>0.19589256469848809</v>
      </c>
    </row>
    <row r="15" spans="1:14" x14ac:dyDescent="0.3">
      <c r="A15" s="14" t="s">
        <v>28</v>
      </c>
      <c r="B15" s="2">
        <f>+Valor!AJ19</f>
        <v>1.2581922968232127E-2</v>
      </c>
      <c r="C15" s="2">
        <f>+Coste!AJ19</f>
        <v>1.9892670355344481E-2</v>
      </c>
    </row>
    <row r="16" spans="1:14" x14ac:dyDescent="0.3">
      <c r="A16" s="14" t="s">
        <v>29</v>
      </c>
      <c r="B16" s="2">
        <f>+Valor!AJ20</f>
        <v>5.4058050269131332E-2</v>
      </c>
      <c r="C16" s="2">
        <f>+Coste!AJ20</f>
        <v>7.7621069217308866E-2</v>
      </c>
    </row>
    <row r="17" spans="1:3" x14ac:dyDescent="0.3">
      <c r="A17" s="14" t="s">
        <v>30</v>
      </c>
      <c r="B17" s="2">
        <f>+Valor!AJ21</f>
        <v>2.5997963679402138E-2</v>
      </c>
      <c r="C17" s="2">
        <f>+Coste!AJ21</f>
        <v>0.12135905242206574</v>
      </c>
    </row>
  </sheetData>
  <mergeCells count="2">
    <mergeCell ref="M6:N6"/>
    <mergeCell ref="M10:N1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70CCE04148BB459D600EC0169CD2D1" ma:contentTypeVersion="14" ma:contentTypeDescription="Crear nuevo documento." ma:contentTypeScope="" ma:versionID="26effc20ecf1fe82d1caf90d6219326a">
  <xsd:schema xmlns:xsd="http://www.w3.org/2001/XMLSchema" xmlns:xs="http://www.w3.org/2001/XMLSchema" xmlns:p="http://schemas.microsoft.com/office/2006/metadata/properties" xmlns:ns3="b67a0d7e-3188-4757-bd64-ce4b1d89eeef" xmlns:ns4="a4a9f3d2-957c-4d9e-8d6f-73b3c6b3a866" targetNamespace="http://schemas.microsoft.com/office/2006/metadata/properties" ma:root="true" ma:fieldsID="93c990dbb6ce7f701edf78f52c3b02d2" ns3:_="" ns4:_="">
    <xsd:import namespace="b67a0d7e-3188-4757-bd64-ce4b1d89eeef"/>
    <xsd:import namespace="a4a9f3d2-957c-4d9e-8d6f-73b3c6b3a8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a0d7e-3188-4757-bd64-ce4b1d89e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9f3d2-957c-4d9e-8d6f-73b3c6b3a8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58A6C1-6476-4E72-9943-BECBCE64E75E}">
  <ds:schemaRefs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b67a0d7e-3188-4757-bd64-ce4b1d89eeef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a4a9f3d2-957c-4d9e-8d6f-73b3c6b3a86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79B4F12-E250-41F9-8ABF-D8D2FF311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a0d7e-3188-4757-bd64-ce4b1d89eeef"/>
    <ds:schemaRef ds:uri="a4a9f3d2-957c-4d9e-8d6f-73b3c6b3a8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9DECD1-016D-4F80-AB93-B1A4F3634E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Requisitos</vt:lpstr>
      <vt:lpstr>Valor</vt:lpstr>
      <vt:lpstr>Coste</vt:lpstr>
      <vt:lpstr>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COTOS YAÑEZ JOSE MANUEL</dc:creator>
  <cp:lastModifiedBy>garcía fuentes pablo</cp:lastModifiedBy>
  <dcterms:created xsi:type="dcterms:W3CDTF">2013-11-26T11:17:42Z</dcterms:created>
  <dcterms:modified xsi:type="dcterms:W3CDTF">2023-12-19T18:34:55Z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0x010100CA70CCE04148BB459D600EC0169CD2D1</vt:lpwstr>
  </property>
</Properties>
</file>